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plusData\Export\"/>
    </mc:Choice>
  </mc:AlternateContent>
  <bookViews>
    <workbookView xWindow="0" yWindow="0" windowWidth="0" windowHeight="0"/>
  </bookViews>
  <sheets>
    <sheet name="Rekapitulace stavby" sheetId="1" r:id="rId1"/>
    <sheet name="01 - SO 01 Splašková kana..." sheetId="2" r:id="rId2"/>
    <sheet name="02 - SO 03 Dešťová kanali..." sheetId="3" r:id="rId3"/>
    <sheet name="03 - SO 02 Splašková kana..." sheetId="4" r:id="rId4"/>
    <sheet name="04 - Vedlejší a ostatní n..." sheetId="5" r:id="rId5"/>
    <sheet name="01 - SO 01 Splašková kana..._01" sheetId="6" r:id="rId6"/>
    <sheet name="02 - SO 03 Dešťová kanali..._01" sheetId="7" r:id="rId7"/>
    <sheet name="03 - vedlejší a ostatní n..." sheetId="8" r:id="rId8"/>
  </sheets>
  <definedNames>
    <definedName name="_xlnm.Print_Area" localSheetId="0">'Rekapitulace stavby'!$D$4:$AO$76,'Rekapitulace stavby'!$C$82:$AQ$104</definedName>
    <definedName name="_xlnm.Print_Titles" localSheetId="0">'Rekapitulace stavby'!$92:$92</definedName>
    <definedName name="_xlnm._FilterDatabase" localSheetId="1" hidden="1">'01 - SO 01 Splašková kana...'!$C$126:$K$248</definedName>
    <definedName name="_xlnm.Print_Area" localSheetId="1">'01 - SO 01 Splašková kana...'!$C$4:$J$76,'01 - SO 01 Splašková kana...'!$C$82:$J$106,'01 - SO 01 Splašková kana...'!$C$112:$K$248</definedName>
    <definedName name="_xlnm.Print_Titles" localSheetId="1">'01 - SO 01 Splašková kana...'!$126:$126</definedName>
    <definedName name="_xlnm._FilterDatabase" localSheetId="2" hidden="1">'02 - SO 03 Dešťová kanali...'!$C$127:$K$312</definedName>
    <definedName name="_xlnm.Print_Area" localSheetId="2">'02 - SO 03 Dešťová kanali...'!$C$4:$J$76,'02 - SO 03 Dešťová kanali...'!$C$82:$J$107,'02 - SO 03 Dešťová kanali...'!$C$113:$K$312</definedName>
    <definedName name="_xlnm.Print_Titles" localSheetId="2">'02 - SO 03 Dešťová kanali...'!$127:$127</definedName>
    <definedName name="_xlnm._FilterDatabase" localSheetId="3" hidden="1">'03 - SO 02 Splašková kana...'!$C$124:$K$196</definedName>
    <definedName name="_xlnm.Print_Area" localSheetId="3">'03 - SO 02 Splašková kana...'!$C$4:$J$76,'03 - SO 02 Splašková kana...'!$C$82:$J$104,'03 - SO 02 Splašková kana...'!$C$110:$K$196</definedName>
    <definedName name="_xlnm.Print_Titles" localSheetId="3">'03 - SO 02 Splašková kana...'!$124:$124</definedName>
    <definedName name="_xlnm._FilterDatabase" localSheetId="4" hidden="1">'04 - Vedlejší a ostatní n...'!$C$120:$K$142</definedName>
    <definedName name="_xlnm.Print_Area" localSheetId="4">'04 - Vedlejší a ostatní n...'!$C$4:$J$76,'04 - Vedlejší a ostatní n...'!$C$82:$J$100,'04 - Vedlejší a ostatní n...'!$C$106:$K$142</definedName>
    <definedName name="_xlnm.Print_Titles" localSheetId="4">'04 - Vedlejší a ostatní n...'!$120:$120</definedName>
    <definedName name="_xlnm._FilterDatabase" localSheetId="5" hidden="1">'01 - SO 01 Splašková kana..._01'!$C$128:$K$268</definedName>
    <definedName name="_xlnm.Print_Area" localSheetId="5">'01 - SO 01 Splašková kana..._01'!$C$4:$J$76,'01 - SO 01 Splašková kana..._01'!$C$82:$J$108,'01 - SO 01 Splašková kana..._01'!$C$114:$K$268</definedName>
    <definedName name="_xlnm.Print_Titles" localSheetId="5">'01 - SO 01 Splašková kana..._01'!$128:$128</definedName>
    <definedName name="_xlnm._FilterDatabase" localSheetId="6" hidden="1">'02 - SO 03 Dešťová kanali..._01'!$C$126:$K$291</definedName>
    <definedName name="_xlnm.Print_Area" localSheetId="6">'02 - SO 03 Dešťová kanali..._01'!$C$4:$J$76,'02 - SO 03 Dešťová kanali..._01'!$C$82:$J$106,'02 - SO 03 Dešťová kanali..._01'!$C$112:$K$291</definedName>
    <definedName name="_xlnm.Print_Titles" localSheetId="6">'02 - SO 03 Dešťová kanali..._01'!$126:$126</definedName>
    <definedName name="_xlnm._FilterDatabase" localSheetId="7" hidden="1">'03 - vedlejší a ostatní n...'!$C$120:$K$140</definedName>
    <definedName name="_xlnm.Print_Area" localSheetId="7">'03 - vedlejší a ostatní n...'!$C$4:$J$76,'03 - vedlejší a ostatní n...'!$C$82:$J$100,'03 - vedlejší a ostatní n...'!$C$106:$K$140</definedName>
    <definedName name="_xlnm.Print_Titles" localSheetId="7">'03 - vedlejší a ostatní n...'!$120:$120</definedName>
  </definedNames>
  <calcPr/>
</workbook>
</file>

<file path=xl/calcChain.xml><?xml version="1.0" encoding="utf-8"?>
<calcChain xmlns="http://schemas.openxmlformats.org/spreadsheetml/2006/main">
  <c i="8" l="1" r="J39"/>
  <c r="J38"/>
  <c i="1" r="AY103"/>
  <c i="8" r="J37"/>
  <c i="1" r="AX103"/>
  <c i="8"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F115"/>
  <c r="E113"/>
  <c r="F91"/>
  <c r="E89"/>
  <c r="J26"/>
  <c r="E26"/>
  <c r="J118"/>
  <c r="J25"/>
  <c r="J23"/>
  <c r="E23"/>
  <c r="J93"/>
  <c r="J22"/>
  <c r="J20"/>
  <c r="E20"/>
  <c r="F118"/>
  <c r="J19"/>
  <c r="J17"/>
  <c r="E17"/>
  <c r="F117"/>
  <c r="J16"/>
  <c r="J14"/>
  <c r="J115"/>
  <c r="E7"/>
  <c r="E109"/>
  <c i="7" r="J39"/>
  <c r="J38"/>
  <c i="1" r="AY102"/>
  <c i="7" r="J37"/>
  <c i="1" r="AX102"/>
  <c i="7" r="BI291"/>
  <c r="BH291"/>
  <c r="BG291"/>
  <c r="BF291"/>
  <c r="T291"/>
  <c r="T290"/>
  <c r="R291"/>
  <c r="R290"/>
  <c r="P291"/>
  <c r="P290"/>
  <c r="BI288"/>
  <c r="BH288"/>
  <c r="BG288"/>
  <c r="BF288"/>
  <c r="T288"/>
  <c r="R288"/>
  <c r="P288"/>
  <c r="BI286"/>
  <c r="BH286"/>
  <c r="BG286"/>
  <c r="BF286"/>
  <c r="T286"/>
  <c r="R286"/>
  <c r="P286"/>
  <c r="BI283"/>
  <c r="BH283"/>
  <c r="BG283"/>
  <c r="BF283"/>
  <c r="T283"/>
  <c r="R283"/>
  <c r="P283"/>
  <c r="BI280"/>
  <c r="BH280"/>
  <c r="BG280"/>
  <c r="BF280"/>
  <c r="T280"/>
  <c r="R280"/>
  <c r="P280"/>
  <c r="BI277"/>
  <c r="BH277"/>
  <c r="BG277"/>
  <c r="BF277"/>
  <c r="T277"/>
  <c r="T276"/>
  <c r="R277"/>
  <c r="R276"/>
  <c r="P277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5"/>
  <c r="BH205"/>
  <c r="BG205"/>
  <c r="BF205"/>
  <c r="T205"/>
  <c r="R205"/>
  <c r="P205"/>
  <c r="BI201"/>
  <c r="BH201"/>
  <c r="BG201"/>
  <c r="BF201"/>
  <c r="T201"/>
  <c r="R201"/>
  <c r="P201"/>
  <c r="BI198"/>
  <c r="BH198"/>
  <c r="BG198"/>
  <c r="BF198"/>
  <c r="T198"/>
  <c r="R198"/>
  <c r="P198"/>
  <c r="BI192"/>
  <c r="BH192"/>
  <c r="BG192"/>
  <c r="BF192"/>
  <c r="T192"/>
  <c r="R192"/>
  <c r="P192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68"/>
  <c r="BH168"/>
  <c r="BG168"/>
  <c r="BF168"/>
  <c r="T168"/>
  <c r="R168"/>
  <c r="P168"/>
  <c r="BI166"/>
  <c r="BH166"/>
  <c r="BG166"/>
  <c r="BF166"/>
  <c r="T166"/>
  <c r="R166"/>
  <c r="P166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F121"/>
  <c r="E119"/>
  <c r="F91"/>
  <c r="E89"/>
  <c r="J26"/>
  <c r="E26"/>
  <c r="J124"/>
  <c r="J25"/>
  <c r="J23"/>
  <c r="E23"/>
  <c r="J123"/>
  <c r="J22"/>
  <c r="J20"/>
  <c r="E20"/>
  <c r="F94"/>
  <c r="J19"/>
  <c r="J17"/>
  <c r="E17"/>
  <c r="F123"/>
  <c r="J16"/>
  <c r="J14"/>
  <c r="J91"/>
  <c r="E7"/>
  <c r="E85"/>
  <c i="6" r="J39"/>
  <c r="J38"/>
  <c i="1" r="AY101"/>
  <c i="6" r="J37"/>
  <c i="1" r="AX101"/>
  <c i="6" r="BI268"/>
  <c r="BH268"/>
  <c r="BG268"/>
  <c r="BF268"/>
  <c r="T268"/>
  <c r="T267"/>
  <c r="R268"/>
  <c r="R267"/>
  <c r="P268"/>
  <c r="P267"/>
  <c r="BI265"/>
  <c r="BH265"/>
  <c r="BG265"/>
  <c r="BF265"/>
  <c r="T265"/>
  <c r="R265"/>
  <c r="P265"/>
  <c r="BI263"/>
  <c r="BH263"/>
  <c r="BG263"/>
  <c r="BF263"/>
  <c r="T263"/>
  <c r="R263"/>
  <c r="P263"/>
  <c r="BI260"/>
  <c r="BH260"/>
  <c r="BG260"/>
  <c r="BF260"/>
  <c r="T260"/>
  <c r="R260"/>
  <c r="P260"/>
  <c r="BI257"/>
  <c r="BH257"/>
  <c r="BG257"/>
  <c r="BF257"/>
  <c r="T257"/>
  <c r="R257"/>
  <c r="P257"/>
  <c r="BI253"/>
  <c r="BH253"/>
  <c r="BG253"/>
  <c r="BF253"/>
  <c r="T253"/>
  <c r="R253"/>
  <c r="P253"/>
  <c r="BI251"/>
  <c r="BH251"/>
  <c r="BG251"/>
  <c r="BF251"/>
  <c r="T251"/>
  <c r="R251"/>
  <c r="P251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198"/>
  <c r="BH198"/>
  <c r="BG198"/>
  <c r="BF198"/>
  <c r="T198"/>
  <c r="T197"/>
  <c r="R198"/>
  <c r="R197"/>
  <c r="P198"/>
  <c r="P197"/>
  <c r="BI193"/>
  <c r="BH193"/>
  <c r="BG193"/>
  <c r="BF193"/>
  <c r="T193"/>
  <c r="T192"/>
  <c r="R193"/>
  <c r="R192"/>
  <c r="P193"/>
  <c r="P192"/>
  <c r="BI190"/>
  <c r="BH190"/>
  <c r="BG190"/>
  <c r="BF190"/>
  <c r="T190"/>
  <c r="T189"/>
  <c r="R190"/>
  <c r="R189"/>
  <c r="P190"/>
  <c r="P189"/>
  <c r="BI187"/>
  <c r="BH187"/>
  <c r="BG187"/>
  <c r="BF187"/>
  <c r="T187"/>
  <c r="R187"/>
  <c r="P187"/>
  <c r="BI182"/>
  <c r="BH182"/>
  <c r="BG182"/>
  <c r="BF182"/>
  <c r="T182"/>
  <c r="R182"/>
  <c r="P182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F123"/>
  <c r="E121"/>
  <c r="F91"/>
  <c r="E89"/>
  <c r="J26"/>
  <c r="E26"/>
  <c r="J94"/>
  <c r="J25"/>
  <c r="J23"/>
  <c r="E23"/>
  <c r="J93"/>
  <c r="J22"/>
  <c r="J20"/>
  <c r="E20"/>
  <c r="F126"/>
  <c r="J19"/>
  <c r="J17"/>
  <c r="E17"/>
  <c r="F125"/>
  <c r="J16"/>
  <c r="J14"/>
  <c r="J123"/>
  <c r="E7"/>
  <c r="E117"/>
  <c i="5" r="J39"/>
  <c r="J38"/>
  <c i="1" r="AY99"/>
  <c i="5" r="J37"/>
  <c i="1" r="AX99"/>
  <c i="5"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F115"/>
  <c r="E113"/>
  <c r="F91"/>
  <c r="E89"/>
  <c r="J26"/>
  <c r="E26"/>
  <c r="J94"/>
  <c r="J25"/>
  <c r="J23"/>
  <c r="E23"/>
  <c r="J117"/>
  <c r="J22"/>
  <c r="J20"/>
  <c r="E20"/>
  <c r="F118"/>
  <c r="J19"/>
  <c r="J17"/>
  <c r="E17"/>
  <c r="F93"/>
  <c r="J16"/>
  <c r="J14"/>
  <c r="J91"/>
  <c r="E7"/>
  <c r="E85"/>
  <c i="4" r="J39"/>
  <c r="J38"/>
  <c i="1" r="AY98"/>
  <c i="4" r="J37"/>
  <c i="1" r="AX98"/>
  <c i="4" r="BI195"/>
  <c r="BH195"/>
  <c r="BG195"/>
  <c r="BF195"/>
  <c r="T195"/>
  <c r="R195"/>
  <c r="P195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T168"/>
  <c r="R169"/>
  <c r="R168"/>
  <c r="P169"/>
  <c r="P168"/>
  <c r="BI166"/>
  <c r="BH166"/>
  <c r="BG166"/>
  <c r="BF166"/>
  <c r="T166"/>
  <c r="R166"/>
  <c r="P166"/>
  <c r="BI164"/>
  <c r="BH164"/>
  <c r="BG164"/>
  <c r="BF164"/>
  <c r="T164"/>
  <c r="R164"/>
  <c r="P164"/>
  <c r="BI159"/>
  <c r="BH159"/>
  <c r="BG159"/>
  <c r="BF159"/>
  <c r="T159"/>
  <c r="R159"/>
  <c r="P159"/>
  <c r="BI157"/>
  <c r="BH157"/>
  <c r="BG157"/>
  <c r="BF157"/>
  <c r="T157"/>
  <c r="R157"/>
  <c r="P157"/>
  <c r="BI152"/>
  <c r="BH152"/>
  <c r="BG152"/>
  <c r="BF152"/>
  <c r="T152"/>
  <c r="R152"/>
  <c r="P152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F119"/>
  <c r="E117"/>
  <c r="F91"/>
  <c r="E89"/>
  <c r="J26"/>
  <c r="E26"/>
  <c r="J94"/>
  <c r="J25"/>
  <c r="J23"/>
  <c r="E23"/>
  <c r="J93"/>
  <c r="J22"/>
  <c r="J20"/>
  <c r="E20"/>
  <c r="F94"/>
  <c r="J19"/>
  <c r="J17"/>
  <c r="E17"/>
  <c r="F121"/>
  <c r="J16"/>
  <c r="J14"/>
  <c r="J119"/>
  <c r="E7"/>
  <c r="E85"/>
  <c i="3" r="J39"/>
  <c r="J38"/>
  <c i="1" r="AY97"/>
  <c i="3" r="J37"/>
  <c i="1" r="AX97"/>
  <c i="3" r="BI312"/>
  <c r="BH312"/>
  <c r="BG312"/>
  <c r="BF312"/>
  <c r="T312"/>
  <c r="T311"/>
  <c r="R312"/>
  <c r="R311"/>
  <c r="P312"/>
  <c r="P311"/>
  <c r="BI309"/>
  <c r="BH309"/>
  <c r="BG309"/>
  <c r="BF309"/>
  <c r="T309"/>
  <c r="R309"/>
  <c r="P309"/>
  <c r="BI307"/>
  <c r="BH307"/>
  <c r="BG307"/>
  <c r="BF307"/>
  <c r="T307"/>
  <c r="R307"/>
  <c r="P307"/>
  <c r="BI304"/>
  <c r="BH304"/>
  <c r="BG304"/>
  <c r="BF304"/>
  <c r="T304"/>
  <c r="R304"/>
  <c r="P304"/>
  <c r="BI301"/>
  <c r="BH301"/>
  <c r="BG301"/>
  <c r="BF301"/>
  <c r="T301"/>
  <c r="R301"/>
  <c r="P301"/>
  <c r="BI298"/>
  <c r="BH298"/>
  <c r="BG298"/>
  <c r="BF298"/>
  <c r="T298"/>
  <c r="T297"/>
  <c r="R298"/>
  <c r="R297"/>
  <c r="P298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7"/>
  <c r="BH207"/>
  <c r="BG207"/>
  <c r="BF207"/>
  <c r="T207"/>
  <c r="R207"/>
  <c r="P207"/>
  <c r="BI203"/>
  <c r="BH203"/>
  <c r="BG203"/>
  <c r="BF203"/>
  <c r="T203"/>
  <c r="R203"/>
  <c r="P203"/>
  <c r="BI200"/>
  <c r="BH200"/>
  <c r="BG200"/>
  <c r="BF200"/>
  <c r="T200"/>
  <c r="R200"/>
  <c r="P200"/>
  <c r="BI194"/>
  <c r="BH194"/>
  <c r="BG194"/>
  <c r="BF194"/>
  <c r="T194"/>
  <c r="R194"/>
  <c r="P194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0"/>
  <c r="BH170"/>
  <c r="BG170"/>
  <c r="BF170"/>
  <c r="T170"/>
  <c r="R170"/>
  <c r="P170"/>
  <c r="BI168"/>
  <c r="BH168"/>
  <c r="BG168"/>
  <c r="BF168"/>
  <c r="T168"/>
  <c r="R168"/>
  <c r="P168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F122"/>
  <c r="E120"/>
  <c r="F91"/>
  <c r="E89"/>
  <c r="J26"/>
  <c r="E26"/>
  <c r="J94"/>
  <c r="J25"/>
  <c r="J23"/>
  <c r="E23"/>
  <c r="J124"/>
  <c r="J22"/>
  <c r="J20"/>
  <c r="E20"/>
  <c r="F94"/>
  <c r="J19"/>
  <c r="J17"/>
  <c r="E17"/>
  <c r="F124"/>
  <c r="J16"/>
  <c r="J14"/>
  <c r="J122"/>
  <c r="E7"/>
  <c r="E85"/>
  <c i="2" r="J39"/>
  <c r="J38"/>
  <c i="1" r="AY96"/>
  <c i="2" r="J37"/>
  <c i="1" r="AX96"/>
  <c i="2" r="BI248"/>
  <c r="BH248"/>
  <c r="BG248"/>
  <c r="BF248"/>
  <c r="T248"/>
  <c r="T247"/>
  <c r="R248"/>
  <c r="R247"/>
  <c r="P248"/>
  <c r="P247"/>
  <c r="BI245"/>
  <c r="BH245"/>
  <c r="BG245"/>
  <c r="BF245"/>
  <c r="T245"/>
  <c r="R245"/>
  <c r="P245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4"/>
  <c r="BH234"/>
  <c r="BG234"/>
  <c r="BF234"/>
  <c r="T234"/>
  <c r="T233"/>
  <c r="R234"/>
  <c r="R233"/>
  <c r="P234"/>
  <c r="P233"/>
  <c r="BI231"/>
  <c r="BH231"/>
  <c r="BG231"/>
  <c r="BF231"/>
  <c r="T231"/>
  <c r="R231"/>
  <c r="P231"/>
  <c r="BI229"/>
  <c r="BH229"/>
  <c r="BG229"/>
  <c r="BF229"/>
  <c r="T229"/>
  <c r="R229"/>
  <c r="P229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5"/>
  <c r="BH185"/>
  <c r="BG185"/>
  <c r="BF185"/>
  <c r="T185"/>
  <c r="T184"/>
  <c r="R185"/>
  <c r="R184"/>
  <c r="P185"/>
  <c r="P184"/>
  <c r="BI182"/>
  <c r="BH182"/>
  <c r="BG182"/>
  <c r="BF182"/>
  <c r="T182"/>
  <c r="R182"/>
  <c r="P182"/>
  <c r="BI178"/>
  <c r="BH178"/>
  <c r="BG178"/>
  <c r="BF178"/>
  <c r="T178"/>
  <c r="R178"/>
  <c r="P178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F121"/>
  <c r="E119"/>
  <c r="F91"/>
  <c r="E89"/>
  <c r="J26"/>
  <c r="E26"/>
  <c r="J124"/>
  <c r="J25"/>
  <c r="J23"/>
  <c r="E23"/>
  <c r="J93"/>
  <c r="J22"/>
  <c r="J20"/>
  <c r="E20"/>
  <c r="F94"/>
  <c r="J19"/>
  <c r="J17"/>
  <c r="E17"/>
  <c r="F123"/>
  <c r="J16"/>
  <c r="J14"/>
  <c r="J121"/>
  <c r="E7"/>
  <c r="E115"/>
  <c i="1" r="L90"/>
  <c r="AM90"/>
  <c r="AM89"/>
  <c r="L89"/>
  <c r="AM87"/>
  <c r="L87"/>
  <c r="L85"/>
  <c r="L84"/>
  <c i="2" r="J167"/>
  <c r="J237"/>
  <c r="J202"/>
  <c r="BK234"/>
  <c r="J200"/>
  <c r="BK136"/>
  <c r="J231"/>
  <c r="J204"/>
  <c r="BK182"/>
  <c r="BK163"/>
  <c r="J225"/>
  <c r="J182"/>
  <c r="J133"/>
  <c i="3" r="J304"/>
  <c r="J223"/>
  <c r="BK177"/>
  <c r="BK281"/>
  <c r="J157"/>
  <c r="J246"/>
  <c r="BK154"/>
  <c r="J281"/>
  <c r="BK250"/>
  <c r="BK194"/>
  <c r="BK141"/>
  <c r="BK304"/>
  <c r="BK265"/>
  <c r="BK203"/>
  <c r="J151"/>
  <c r="J228"/>
  <c r="J154"/>
  <c r="BK279"/>
  <c i="4" r="BK174"/>
  <c r="BK130"/>
  <c r="BK166"/>
  <c r="BK128"/>
  <c r="BK139"/>
  <c r="J130"/>
  <c i="5" r="BK135"/>
  <c r="J135"/>
  <c i="6" r="J205"/>
  <c r="J240"/>
  <c r="BK263"/>
  <c r="J248"/>
  <c r="J209"/>
  <c r="BK168"/>
  <c r="BK205"/>
  <c r="J225"/>
  <c i="7" r="J215"/>
  <c r="J148"/>
  <c r="J239"/>
  <c r="BK173"/>
  <c r="J213"/>
  <c r="BK175"/>
  <c r="J229"/>
  <c r="BK179"/>
  <c r="J250"/>
  <c r="J233"/>
  <c r="BK145"/>
  <c r="J277"/>
  <c r="J252"/>
  <c r="BK166"/>
  <c r="BK133"/>
  <c i="8" r="BK135"/>
  <c r="J135"/>
  <c r="J129"/>
  <c i="1" r="AS95"/>
  <c i="2" r="BK213"/>
  <c r="BK248"/>
  <c r="BK219"/>
  <c r="J171"/>
  <c r="J245"/>
  <c r="BK192"/>
  <c r="J136"/>
  <c i="3" r="J252"/>
  <c r="BK207"/>
  <c r="BK298"/>
  <c r="J146"/>
  <c r="BK236"/>
  <c r="BK312"/>
  <c r="J273"/>
  <c r="BK226"/>
  <c r="BK151"/>
  <c r="BK289"/>
  <c r="J234"/>
  <c r="J254"/>
  <c r="J185"/>
  <c r="BK291"/>
  <c i="4" r="J180"/>
  <c r="BK187"/>
  <c r="J136"/>
  <c r="J174"/>
  <c r="J128"/>
  <c r="J166"/>
  <c i="5" r="BK129"/>
  <c r="J133"/>
  <c i="6" r="J246"/>
  <c r="BK151"/>
  <c r="BK242"/>
  <c r="BK174"/>
  <c r="BK140"/>
  <c r="BK217"/>
  <c r="J161"/>
  <c r="BK159"/>
  <c r="J236"/>
  <c r="J221"/>
  <c r="BK213"/>
  <c r="BK209"/>
  <c r="BK198"/>
  <c r="J187"/>
  <c r="BK170"/>
  <c r="BK164"/>
  <c r="J135"/>
  <c r="J263"/>
  <c r="BK238"/>
  <c r="BK227"/>
  <c i="7" r="J264"/>
  <c r="BK250"/>
  <c r="BK227"/>
  <c r="BK201"/>
  <c r="J175"/>
  <c r="J138"/>
  <c r="J283"/>
  <c r="BK244"/>
  <c r="J221"/>
  <c r="J168"/>
  <c r="BK258"/>
  <c r="BK130"/>
  <c r="BK291"/>
  <c r="BK266"/>
  <c r="BK229"/>
  <c r="J154"/>
  <c i="8" r="BK129"/>
  <c r="J125"/>
  <c i="2" r="BK169"/>
  <c r="BK221"/>
  <c r="BK198"/>
  <c r="BK225"/>
  <c r="BK146"/>
  <c r="BK245"/>
  <c r="BK217"/>
  <c r="J196"/>
  <c r="BK158"/>
  <c r="BK194"/>
  <c r="J158"/>
  <c r="BK202"/>
  <c i="3" r="BK242"/>
  <c r="J211"/>
  <c r="J168"/>
  <c r="BK256"/>
  <c r="J312"/>
  <c r="BK248"/>
  <c r="BK211"/>
  <c r="BK295"/>
  <c r="BK252"/>
  <c r="J214"/>
  <c r="J175"/>
  <c r="J309"/>
  <c r="BK269"/>
  <c r="J242"/>
  <c r="BK181"/>
  <c r="J244"/>
  <c r="J217"/>
  <c r="J136"/>
  <c r="BK283"/>
  <c i="4" r="J190"/>
  <c r="BK182"/>
  <c r="BK176"/>
  <c r="J157"/>
  <c r="BK172"/>
  <c r="J176"/>
  <c i="5" r="BK125"/>
  <c r="BK123"/>
  <c r="J131"/>
  <c i="6" r="J234"/>
  <c r="J198"/>
  <c r="J151"/>
  <c r="BK253"/>
  <c r="J217"/>
  <c r="BK138"/>
  <c r="BK232"/>
  <c r="J229"/>
  <c i="7" r="BK213"/>
  <c r="J166"/>
  <c r="BK223"/>
  <c r="BK283"/>
  <c r="BK209"/>
  <c r="BK239"/>
  <c r="BK143"/>
  <c r="J135"/>
  <c r="J286"/>
  <c r="BK254"/>
  <c r="J201"/>
  <c i="8" r="J133"/>
  <c i="2" r="BK143"/>
  <c r="J213"/>
  <c r="J248"/>
  <c r="BK209"/>
  <c i="1" r="AS100"/>
  <c i="2" r="J156"/>
  <c r="BK211"/>
  <c r="BK156"/>
  <c i="3" r="J307"/>
  <c r="J194"/>
  <c r="BK144"/>
  <c r="BK244"/>
  <c r="BK285"/>
  <c r="BK200"/>
  <c r="BK275"/>
  <c r="J220"/>
  <c r="J144"/>
  <c r="BK301"/>
  <c r="J250"/>
  <c r="BK138"/>
  <c r="BK223"/>
  <c r="BK309"/>
  <c r="BK261"/>
  <c i="4" r="J142"/>
  <c r="J164"/>
  <c r="J182"/>
  <c r="BK142"/>
  <c r="BK184"/>
  <c i="5" r="J123"/>
  <c r="BK137"/>
  <c i="6" r="BK265"/>
  <c r="BK203"/>
  <c r="J182"/>
  <c r="J232"/>
  <c r="BK172"/>
  <c r="BK244"/>
  <c r="J227"/>
  <c i="7" r="J183"/>
  <c r="BK237"/>
  <c r="BK248"/>
  <c r="BK168"/>
  <c r="BK260"/>
  <c r="BK205"/>
  <c i="8" r="J139"/>
  <c r="BK131"/>
  <c i="2" r="BK130"/>
  <c r="J206"/>
  <c r="J229"/>
  <c r="J163"/>
  <c r="BK243"/>
  <c r="BK215"/>
  <c r="BK185"/>
  <c r="BK133"/>
  <c r="J190"/>
  <c r="J178"/>
  <c i="3" r="J238"/>
  <c r="BK185"/>
  <c r="J295"/>
  <c r="BK238"/>
  <c r="J275"/>
  <c r="J141"/>
  <c r="BK277"/>
  <c r="J236"/>
  <c r="BK131"/>
  <c r="J277"/>
  <c r="J232"/>
  <c r="BK168"/>
  <c r="BK234"/>
  <c r="J170"/>
  <c r="BK273"/>
  <c i="4" r="BK159"/>
  <c r="J178"/>
  <c r="BK190"/>
  <c r="J159"/>
  <c r="BK193"/>
  <c i="5" r="BK133"/>
  <c r="BK139"/>
  <c i="6" r="J238"/>
  <c r="BK248"/>
  <c r="J257"/>
  <c r="J223"/>
  <c r="J170"/>
  <c r="BK161"/>
  <c r="BK215"/>
  <c r="J213"/>
  <c r="J193"/>
  <c r="J168"/>
  <c r="BK166"/>
  <c r="J164"/>
  <c r="J138"/>
  <c r="BK142"/>
  <c r="J215"/>
  <c r="BK211"/>
  <c r="J203"/>
  <c r="BK193"/>
  <c r="J172"/>
  <c r="J166"/>
  <c r="BK148"/>
  <c r="BK268"/>
  <c r="BK260"/>
  <c r="BK229"/>
  <c i="7" r="BK274"/>
  <c r="J256"/>
  <c r="J231"/>
  <c r="J205"/>
  <c r="BK181"/>
  <c r="J143"/>
  <c r="J288"/>
  <c r="BK268"/>
  <c r="BK235"/>
  <c r="J217"/>
  <c r="J254"/>
  <c r="J192"/>
  <c r="J260"/>
  <c r="BK264"/>
  <c r="J209"/>
  <c r="BK183"/>
  <c r="BK280"/>
  <c r="BK231"/>
  <c r="BK148"/>
  <c i="8" r="J137"/>
  <c r="J127"/>
  <c i="2" r="J146"/>
  <c r="BK229"/>
  <c r="J130"/>
  <c r="BK196"/>
  <c r="BK237"/>
  <c r="J198"/>
  <c r="J165"/>
  <c r="J221"/>
  <c r="J161"/>
  <c r="BK149"/>
  <c i="3" r="BK232"/>
  <c r="J148"/>
  <c r="J265"/>
  <c r="J283"/>
  <c r="BK228"/>
  <c r="BK287"/>
  <c r="BK254"/>
  <c r="J203"/>
  <c r="BK134"/>
  <c r="J298"/>
  <c r="J259"/>
  <c r="J269"/>
  <c r="J200"/>
  <c r="BK293"/>
  <c i="4" r="J139"/>
  <c r="BK180"/>
  <c r="J172"/>
  <c r="BK145"/>
  <c r="J187"/>
  <c i="5" r="J125"/>
  <c r="J137"/>
  <c i="6" r="J211"/>
  <c r="BK207"/>
  <c r="J244"/>
  <c r="J207"/>
  <c r="BK132"/>
  <c r="BK240"/>
  <c i="7" r="J173"/>
  <c r="J266"/>
  <c r="J280"/>
  <c r="J181"/>
  <c r="J223"/>
  <c r="BK288"/>
  <c r="BK256"/>
  <c r="BK211"/>
  <c i="8" r="BK139"/>
  <c r="BK125"/>
  <c r="J131"/>
  <c i="2" r="J138"/>
  <c r="J240"/>
  <c r="J217"/>
  <c r="BK200"/>
  <c r="BK231"/>
  <c r="BK204"/>
  <c r="BK161"/>
  <c r="J234"/>
  <c r="BK206"/>
  <c r="J192"/>
  <c r="J169"/>
  <c r="J149"/>
  <c r="J223"/>
  <c r="BK171"/>
  <c r="J140"/>
  <c r="BK190"/>
  <c i="3" r="BK267"/>
  <c r="J226"/>
  <c r="J183"/>
  <c r="BK146"/>
  <c r="J271"/>
  <c r="BK175"/>
  <c r="J287"/>
  <c r="BK230"/>
  <c r="J181"/>
  <c r="J293"/>
  <c r="J263"/>
  <c r="BK246"/>
  <c r="BK179"/>
  <c r="BK136"/>
  <c r="BK271"/>
  <c r="BK240"/>
  <c r="BK170"/>
  <c r="BK259"/>
  <c r="BK220"/>
  <c r="BK157"/>
  <c r="BK307"/>
  <c i="4" r="J195"/>
  <c r="BK133"/>
  <c r="J184"/>
  <c r="BK152"/>
  <c r="BK136"/>
  <c r="J169"/>
  <c r="J193"/>
  <c r="BK178"/>
  <c i="5" r="BK141"/>
  <c r="BK127"/>
  <c r="BK131"/>
  <c r="J129"/>
  <c i="6" r="J190"/>
  <c r="J142"/>
  <c r="BK225"/>
  <c r="BK190"/>
  <c r="J145"/>
  <c r="J253"/>
  <c r="BK251"/>
  <c r="BK219"/>
  <c r="J219"/>
  <c r="J174"/>
  <c r="J140"/>
  <c r="J268"/>
  <c r="BK246"/>
  <c r="BK234"/>
  <c i="7" r="BK277"/>
  <c r="BK262"/>
  <c r="BK252"/>
  <c r="J246"/>
  <c r="J211"/>
  <c r="BK198"/>
  <c r="J179"/>
  <c r="J145"/>
  <c r="BK135"/>
  <c r="BK286"/>
  <c r="BK242"/>
  <c r="BK233"/>
  <c r="BK219"/>
  <c r="J141"/>
  <c r="J242"/>
  <c r="J274"/>
  <c r="J177"/>
  <c r="BK217"/>
  <c r="J270"/>
  <c r="BK270"/>
  <c r="J268"/>
  <c r="J227"/>
  <c r="J151"/>
  <c i="8" r="BK133"/>
  <c r="BK123"/>
  <c i="2" r="BK165"/>
  <c r="J243"/>
  <c r="J215"/>
  <c r="J143"/>
  <c r="BK223"/>
  <c r="J185"/>
  <c r="BK138"/>
  <c r="BK240"/>
  <c r="J211"/>
  <c r="J194"/>
  <c r="BK178"/>
  <c r="BK140"/>
  <c r="J219"/>
  <c r="BK167"/>
  <c r="J209"/>
  <c i="3" r="J289"/>
  <c r="BK214"/>
  <c r="J179"/>
  <c r="J134"/>
  <c r="J248"/>
  <c r="J291"/>
  <c r="J267"/>
  <c r="BK217"/>
  <c r="J131"/>
  <c r="J285"/>
  <c r="J256"/>
  <c r="BK183"/>
  <c r="J138"/>
  <c r="J279"/>
  <c r="J261"/>
  <c r="J230"/>
  <c r="J177"/>
  <c r="J240"/>
  <c r="J207"/>
  <c r="BK148"/>
  <c r="J301"/>
  <c r="BK263"/>
  <c i="4" r="BK157"/>
  <c r="J133"/>
  <c r="BK169"/>
  <c r="J152"/>
  <c r="BK164"/>
  <c r="BK195"/>
  <c r="J145"/>
  <c i="5" r="J139"/>
  <c r="J141"/>
  <c r="J127"/>
  <c i="6" r="J260"/>
  <c r="J159"/>
  <c r="J148"/>
  <c r="J251"/>
  <c r="BK221"/>
  <c r="BK182"/>
  <c r="BK135"/>
  <c r="BK187"/>
  <c r="BK223"/>
  <c r="BK257"/>
  <c r="BK145"/>
  <c r="J132"/>
  <c r="J265"/>
  <c r="J242"/>
  <c r="BK236"/>
  <c i="7" r="J235"/>
  <c r="BK215"/>
  <c r="BK192"/>
  <c r="BK154"/>
  <c r="BK141"/>
  <c r="J133"/>
  <c r="BK272"/>
  <c r="J262"/>
  <c r="J237"/>
  <c r="J258"/>
  <c r="J244"/>
  <c r="BK221"/>
  <c r="BK151"/>
  <c r="J248"/>
  <c r="J198"/>
  <c r="J219"/>
  <c r="J130"/>
  <c r="J225"/>
  <c r="BK225"/>
  <c r="J291"/>
  <c r="J272"/>
  <c r="BK246"/>
  <c r="BK177"/>
  <c r="BK138"/>
  <c i="8" r="BK137"/>
  <c r="BK127"/>
  <c r="J123"/>
  <c i="2" l="1" r="BK129"/>
  <c r="J129"/>
  <c r="J100"/>
  <c r="R189"/>
  <c r="R236"/>
  <c i="3" r="R130"/>
  <c r="T225"/>
  <c r="T300"/>
  <c i="4" r="BK171"/>
  <c r="J171"/>
  <c r="J102"/>
  <c r="BK186"/>
  <c r="J186"/>
  <c r="J103"/>
  <c i="5" r="T122"/>
  <c r="T121"/>
  <c i="6" r="BK250"/>
  <c r="J250"/>
  <c r="J105"/>
  <c r="R256"/>
  <c i="7" r="T208"/>
  <c i="2" r="BK189"/>
  <c r="J189"/>
  <c r="J102"/>
  <c r="P236"/>
  <c i="3" r="T130"/>
  <c r="BK202"/>
  <c r="J202"/>
  <c r="J101"/>
  <c r="R202"/>
  <c r="T202"/>
  <c r="R210"/>
  <c r="P300"/>
  <c i="4" r="T127"/>
  <c r="R186"/>
  <c i="5" r="BK122"/>
  <c r="J122"/>
  <c r="J99"/>
  <c i="6" r="T131"/>
  <c r="R202"/>
  <c r="T256"/>
  <c i="7" r="R208"/>
  <c i="2" r="R129"/>
  <c r="R128"/>
  <c r="R127"/>
  <c i="3" r="BK130"/>
  <c r="P210"/>
  <c i="4" r="T171"/>
  <c i="5" r="R122"/>
  <c r="R121"/>
  <c i="6" r="P250"/>
  <c i="2" r="T129"/>
  <c r="T236"/>
  <c i="3" r="R225"/>
  <c i="4" r="R127"/>
  <c r="R126"/>
  <c r="R125"/>
  <c r="R171"/>
  <c i="6" r="BK131"/>
  <c r="J131"/>
  <c r="J100"/>
  <c i="7" r="BK129"/>
  <c r="P208"/>
  <c r="BK279"/>
  <c r="J279"/>
  <c r="J104"/>
  <c i="2" r="P129"/>
  <c i="3" r="P225"/>
  <c r="R300"/>
  <c i="4" r="BK127"/>
  <c r="P186"/>
  <c i="6" r="P131"/>
  <c r="P130"/>
  <c r="P129"/>
  <c i="1" r="AU101"/>
  <c i="6" r="P202"/>
  <c r="P256"/>
  <c i="7" r="T129"/>
  <c r="P200"/>
  <c r="P279"/>
  <c i="2" r="T189"/>
  <c i="6" r="R250"/>
  <c i="7" r="BK208"/>
  <c r="J208"/>
  <c r="J102"/>
  <c i="2" r="P189"/>
  <c i="3" r="P130"/>
  <c r="P129"/>
  <c r="P128"/>
  <c i="1" r="AU97"/>
  <c i="3" r="P202"/>
  <c r="BK210"/>
  <c r="J210"/>
  <c r="J102"/>
  <c r="T210"/>
  <c i="4" r="T186"/>
  <c i="6" r="R131"/>
  <c r="R130"/>
  <c r="R129"/>
  <c r="T202"/>
  <c r="T250"/>
  <c i="7" r="R129"/>
  <c r="T200"/>
  <c r="T279"/>
  <c i="2" r="BK236"/>
  <c r="J236"/>
  <c r="J104"/>
  <c i="3" r="BK225"/>
  <c r="J225"/>
  <c r="J103"/>
  <c r="BK300"/>
  <c r="J300"/>
  <c r="J105"/>
  <c i="4" r="P127"/>
  <c r="P126"/>
  <c r="P125"/>
  <c i="1" r="AU98"/>
  <c i="4" r="P171"/>
  <c i="5" r="P122"/>
  <c r="P121"/>
  <c i="1" r="AU99"/>
  <c i="6" r="BK202"/>
  <c r="J202"/>
  <c r="J104"/>
  <c r="BK256"/>
  <c r="J256"/>
  <c r="J106"/>
  <c i="7" r="P129"/>
  <c r="P128"/>
  <c r="P127"/>
  <c i="1" r="AU102"/>
  <c i="7" r="BK200"/>
  <c r="J200"/>
  <c r="J101"/>
  <c r="R200"/>
  <c r="R279"/>
  <c i="8" r="BK122"/>
  <c r="J122"/>
  <c r="J99"/>
  <c r="P122"/>
  <c r="P121"/>
  <c i="1" r="AU103"/>
  <c i="8" r="R122"/>
  <c r="R121"/>
  <c r="T122"/>
  <c r="T121"/>
  <c i="6" r="BK189"/>
  <c r="J189"/>
  <c r="J101"/>
  <c r="BK197"/>
  <c r="J197"/>
  <c r="J103"/>
  <c i="2" r="BK247"/>
  <c r="J247"/>
  <c r="J105"/>
  <c i="3" r="BK297"/>
  <c r="J297"/>
  <c r="J104"/>
  <c i="4" r="BK168"/>
  <c r="J168"/>
  <c r="J101"/>
  <c i="7" r="BK290"/>
  <c r="J290"/>
  <c r="J105"/>
  <c i="6" r="BK267"/>
  <c r="J267"/>
  <c r="J107"/>
  <c i="2" r="BK233"/>
  <c r="J233"/>
  <c r="J103"/>
  <c i="6" r="BK192"/>
  <c r="J192"/>
  <c r="J102"/>
  <c i="7" r="BK276"/>
  <c r="J276"/>
  <c r="J103"/>
  <c i="2" r="BK184"/>
  <c r="J184"/>
  <c r="J101"/>
  <c i="3" r="BK311"/>
  <c r="J311"/>
  <c r="J106"/>
  <c i="7" r="J129"/>
  <c r="J100"/>
  <c i="8" r="E85"/>
  <c r="J91"/>
  <c r="J94"/>
  <c r="J117"/>
  <c r="BE127"/>
  <c r="F93"/>
  <c r="BE133"/>
  <c r="BE137"/>
  <c r="BE139"/>
  <c r="BE125"/>
  <c r="BE129"/>
  <c r="F94"/>
  <c r="BE123"/>
  <c r="BE131"/>
  <c r="BE135"/>
  <c i="7" r="F93"/>
  <c r="J121"/>
  <c r="BE143"/>
  <c r="BE145"/>
  <c r="BE225"/>
  <c r="BE258"/>
  <c r="BE262"/>
  <c r="BE270"/>
  <c r="BE277"/>
  <c r="BE291"/>
  <c r="F124"/>
  <c r="BE133"/>
  <c r="BE138"/>
  <c r="BE175"/>
  <c r="BE221"/>
  <c r="BE227"/>
  <c r="BE264"/>
  <c r="BE266"/>
  <c r="E115"/>
  <c r="BE148"/>
  <c r="BE173"/>
  <c r="BE205"/>
  <c r="BE217"/>
  <c r="BE219"/>
  <c r="BE231"/>
  <c r="BE237"/>
  <c r="BE244"/>
  <c r="BE256"/>
  <c r="BE283"/>
  <c r="BE166"/>
  <c r="BE201"/>
  <c r="BE233"/>
  <c r="BE242"/>
  <c r="BE246"/>
  <c r="BE260"/>
  <c r="BE268"/>
  <c i="6" r="BK130"/>
  <c r="J130"/>
  <c r="J99"/>
  <c i="7" r="J94"/>
  <c r="BE135"/>
  <c r="BE141"/>
  <c r="BE154"/>
  <c r="BE168"/>
  <c r="BE215"/>
  <c r="BE177"/>
  <c r="BE198"/>
  <c r="BE211"/>
  <c r="BE213"/>
  <c r="BE229"/>
  <c r="BE235"/>
  <c r="BE248"/>
  <c r="BE250"/>
  <c r="BE288"/>
  <c r="J93"/>
  <c r="BE151"/>
  <c r="BE179"/>
  <c r="BE192"/>
  <c r="BE223"/>
  <c r="BE252"/>
  <c r="BE254"/>
  <c r="BE280"/>
  <c r="BE130"/>
  <c r="BE181"/>
  <c r="BE183"/>
  <c r="BE209"/>
  <c r="BE239"/>
  <c r="BE272"/>
  <c r="BE274"/>
  <c r="BE286"/>
  <c i="6" r="BE172"/>
  <c r="BE209"/>
  <c r="BE217"/>
  <c r="BE240"/>
  <c r="BE242"/>
  <c r="BE263"/>
  <c r="BE265"/>
  <c r="BE268"/>
  <c i="5" r="BK121"/>
  <c r="J121"/>
  <c i="6" r="F94"/>
  <c r="BE159"/>
  <c r="BE232"/>
  <c r="J91"/>
  <c r="BE161"/>
  <c r="BE187"/>
  <c r="BE203"/>
  <c r="BE211"/>
  <c r="E85"/>
  <c r="J125"/>
  <c r="BE151"/>
  <c r="BE170"/>
  <c r="BE182"/>
  <c r="BE190"/>
  <c r="BE207"/>
  <c r="BE234"/>
  <c r="BE238"/>
  <c r="BE248"/>
  <c r="BE257"/>
  <c r="BE260"/>
  <c r="J126"/>
  <c r="BE135"/>
  <c r="BE148"/>
  <c r="BE164"/>
  <c r="BE198"/>
  <c r="BE213"/>
  <c r="BE221"/>
  <c r="F93"/>
  <c r="BE140"/>
  <c r="BE142"/>
  <c r="BE166"/>
  <c r="BE193"/>
  <c r="BE205"/>
  <c r="BE215"/>
  <c r="BE229"/>
  <c r="BE236"/>
  <c r="BE246"/>
  <c r="BE251"/>
  <c r="BE138"/>
  <c r="BE223"/>
  <c r="BE244"/>
  <c r="BE253"/>
  <c r="BE132"/>
  <c r="BE145"/>
  <c r="BE168"/>
  <c r="BE174"/>
  <c r="BE219"/>
  <c r="BE225"/>
  <c r="BE227"/>
  <c i="4" r="J127"/>
  <c r="J100"/>
  <c i="5" r="J93"/>
  <c r="E109"/>
  <c r="J118"/>
  <c r="F117"/>
  <c r="BE123"/>
  <c r="BE125"/>
  <c r="BE127"/>
  <c r="BE141"/>
  <c r="BE133"/>
  <c r="BE137"/>
  <c r="F94"/>
  <c r="BE135"/>
  <c r="J115"/>
  <c r="BE129"/>
  <c r="BE131"/>
  <c r="BE139"/>
  <c i="3" r="J130"/>
  <c r="J100"/>
  <c i="4" r="E113"/>
  <c r="J122"/>
  <c r="BE136"/>
  <c r="BE169"/>
  <c r="BE176"/>
  <c r="BE182"/>
  <c r="BE190"/>
  <c r="J91"/>
  <c r="F122"/>
  <c r="BE145"/>
  <c r="BE152"/>
  <c r="BE159"/>
  <c r="BE172"/>
  <c r="BE174"/>
  <c r="F93"/>
  <c r="J121"/>
  <c r="BE130"/>
  <c r="BE139"/>
  <c r="BE142"/>
  <c r="BE157"/>
  <c r="BE166"/>
  <c r="BE180"/>
  <c r="BE193"/>
  <c r="BE195"/>
  <c r="BE133"/>
  <c r="BE128"/>
  <c r="BE178"/>
  <c r="BE164"/>
  <c r="BE184"/>
  <c r="BE187"/>
  <c i="3" r="J125"/>
  <c r="BE275"/>
  <c r="BE281"/>
  <c r="BE285"/>
  <c r="BE298"/>
  <c r="BE304"/>
  <c r="BE307"/>
  <c i="2" r="BK128"/>
  <c r="J128"/>
  <c r="J99"/>
  <c i="3" r="F93"/>
  <c r="E116"/>
  <c r="F125"/>
  <c r="BE134"/>
  <c r="BE141"/>
  <c r="BE146"/>
  <c r="BE151"/>
  <c r="BE168"/>
  <c r="BE177"/>
  <c r="BE181"/>
  <c r="BE183"/>
  <c r="BE194"/>
  <c r="BE214"/>
  <c r="BE217"/>
  <c r="BE226"/>
  <c r="BE242"/>
  <c r="BE246"/>
  <c r="BE256"/>
  <c r="BE283"/>
  <c r="J91"/>
  <c r="BE157"/>
  <c r="BE179"/>
  <c r="BE220"/>
  <c r="BE238"/>
  <c r="BE287"/>
  <c r="BE295"/>
  <c r="BE312"/>
  <c r="J93"/>
  <c r="BE148"/>
  <c r="BE154"/>
  <c r="BE211"/>
  <c r="BE228"/>
  <c r="BE234"/>
  <c r="BE244"/>
  <c r="BE250"/>
  <c r="BE265"/>
  <c r="BE267"/>
  <c r="BE269"/>
  <c r="BE271"/>
  <c r="BE279"/>
  <c r="BE289"/>
  <c r="BE309"/>
  <c r="BE144"/>
  <c r="BE185"/>
  <c r="BE203"/>
  <c r="BE207"/>
  <c r="BE223"/>
  <c r="BE252"/>
  <c r="BE254"/>
  <c r="BE261"/>
  <c r="BE263"/>
  <c r="BE131"/>
  <c r="BE136"/>
  <c r="BE138"/>
  <c r="BE232"/>
  <c r="BE259"/>
  <c r="BE273"/>
  <c r="BE277"/>
  <c r="BE291"/>
  <c r="BE293"/>
  <c r="BE170"/>
  <c r="BE175"/>
  <c r="BE200"/>
  <c r="BE230"/>
  <c r="BE236"/>
  <c r="BE240"/>
  <c r="BE248"/>
  <c r="BE301"/>
  <c i="2" r="J91"/>
  <c r="J94"/>
  <c r="F124"/>
  <c r="BE136"/>
  <c r="BE143"/>
  <c r="BE171"/>
  <c r="BE200"/>
  <c r="E85"/>
  <c r="F93"/>
  <c r="J123"/>
  <c r="BE169"/>
  <c r="BE185"/>
  <c r="BE190"/>
  <c r="BE192"/>
  <c r="BE217"/>
  <c r="BE229"/>
  <c r="BE240"/>
  <c r="BE243"/>
  <c r="BE130"/>
  <c r="BE178"/>
  <c r="BE194"/>
  <c r="BE204"/>
  <c r="BE206"/>
  <c r="BE209"/>
  <c r="BE213"/>
  <c r="BE223"/>
  <c r="BE225"/>
  <c r="BE234"/>
  <c r="BE248"/>
  <c r="BE158"/>
  <c r="BE165"/>
  <c r="BE167"/>
  <c r="BE182"/>
  <c r="BE198"/>
  <c r="BE211"/>
  <c r="BE215"/>
  <c r="BE237"/>
  <c r="BE245"/>
  <c r="BE146"/>
  <c r="BE149"/>
  <c r="BE133"/>
  <c r="BE138"/>
  <c r="BE196"/>
  <c r="BE202"/>
  <c r="BE219"/>
  <c r="BE221"/>
  <c r="BE231"/>
  <c r="BE156"/>
  <c r="BE163"/>
  <c r="BE140"/>
  <c r="BE161"/>
  <c i="3" r="J36"/>
  <c i="1" r="AW97"/>
  <c i="5" r="F36"/>
  <c i="1" r="BA99"/>
  <c i="5" r="F38"/>
  <c i="1" r="BC99"/>
  <c i="6" r="F38"/>
  <c i="1" r="BC101"/>
  <c i="8" r="J36"/>
  <c i="1" r="AW103"/>
  <c i="8" r="F37"/>
  <c i="1" r="BB103"/>
  <c r="AS94"/>
  <c i="3" r="F38"/>
  <c i="1" r="BC97"/>
  <c i="4" r="J36"/>
  <c i="1" r="AW98"/>
  <c i="6" r="F37"/>
  <c i="1" r="BB101"/>
  <c i="7" r="F39"/>
  <c i="1" r="BD102"/>
  <c i="2" r="J36"/>
  <c i="1" r="AW96"/>
  <c i="3" r="F39"/>
  <c i="1" r="BD97"/>
  <c i="7" r="F38"/>
  <c i="1" r="BC102"/>
  <c i="2" r="F39"/>
  <c i="1" r="BD96"/>
  <c i="4" r="F36"/>
  <c i="1" r="BA98"/>
  <c i="6" r="J36"/>
  <c i="1" r="AW101"/>
  <c i="8" r="F36"/>
  <c i="1" r="BA103"/>
  <c i="8" r="F38"/>
  <c i="1" r="BC103"/>
  <c i="2" r="F38"/>
  <c i="1" r="BC96"/>
  <c i="4" r="F37"/>
  <c i="1" r="BB98"/>
  <c i="5" r="F39"/>
  <c i="1" r="BD99"/>
  <c i="6" r="F36"/>
  <c i="1" r="BA101"/>
  <c i="7" r="J36"/>
  <c i="1" r="AW102"/>
  <c i="2" r="F36"/>
  <c i="1" r="BA96"/>
  <c i="3" r="F37"/>
  <c i="1" r="BB97"/>
  <c i="5" r="J32"/>
  <c i="7" r="F36"/>
  <c i="1" r="BA102"/>
  <c i="3" r="F36"/>
  <c i="1" r="BA97"/>
  <c i="4" r="F39"/>
  <c i="1" r="BD98"/>
  <c i="5" r="J36"/>
  <c i="1" r="AW99"/>
  <c i="6" r="F39"/>
  <c i="1" r="BD101"/>
  <c i="8" r="F39"/>
  <c i="1" r="BD103"/>
  <c i="2" r="F37"/>
  <c i="1" r="BB96"/>
  <c i="4" r="F38"/>
  <c i="1" r="BC98"/>
  <c i="5" r="F37"/>
  <c i="1" r="BB99"/>
  <c i="7" r="F37"/>
  <c i="1" r="BB102"/>
  <c i="4" l="1" r="BK126"/>
  <c r="BK125"/>
  <c r="J125"/>
  <c r="J98"/>
  <c i="6" r="T130"/>
  <c r="T129"/>
  <c i="2" r="T128"/>
  <c r="T127"/>
  <c i="3" r="T129"/>
  <c r="T128"/>
  <c i="2" r="P128"/>
  <c r="P127"/>
  <c i="1" r="AU96"/>
  <c i="4" r="T126"/>
  <c r="T125"/>
  <c i="3" r="R129"/>
  <c r="R128"/>
  <c i="7" r="R128"/>
  <c r="R127"/>
  <c r="T128"/>
  <c r="T127"/>
  <c r="BK128"/>
  <c r="J128"/>
  <c r="J99"/>
  <c i="3" r="BK129"/>
  <c r="J129"/>
  <c r="J99"/>
  <c i="8" r="BK121"/>
  <c r="J121"/>
  <c i="6" r="BK129"/>
  <c r="J129"/>
  <c r="J98"/>
  <c i="1" r="AG99"/>
  <c i="5" r="J98"/>
  <c i="2" r="BK127"/>
  <c r="J127"/>
  <c i="3" r="F35"/>
  <c i="1" r="AZ97"/>
  <c r="BC100"/>
  <c r="AY100"/>
  <c r="AU95"/>
  <c i="2" r="J35"/>
  <c i="1" r="AV96"/>
  <c r="AT96"/>
  <c i="8" r="J35"/>
  <c i="1" r="AV103"/>
  <c r="AT103"/>
  <c r="BD100"/>
  <c r="AU100"/>
  <c i="4" r="F35"/>
  <c i="1" r="AZ98"/>
  <c r="BB95"/>
  <c r="BA95"/>
  <c r="AW95"/>
  <c i="7" r="J35"/>
  <c i="1" r="AV102"/>
  <c r="AT102"/>
  <c i="2" r="J32"/>
  <c i="1" r="AG96"/>
  <c i="4" r="J35"/>
  <c i="1" r="AV98"/>
  <c r="AT98"/>
  <c r="BD95"/>
  <c i="6" r="F35"/>
  <c i="1" r="AZ101"/>
  <c i="8" r="J32"/>
  <c i="1" r="AG103"/>
  <c i="3" r="J35"/>
  <c i="1" r="AV97"/>
  <c r="AT97"/>
  <c i="2" r="F35"/>
  <c i="1" r="AZ96"/>
  <c r="BA100"/>
  <c r="AW100"/>
  <c r="BB100"/>
  <c r="AX100"/>
  <c i="8" r="F35"/>
  <c i="1" r="AZ103"/>
  <c i="5" r="F35"/>
  <c i="1" r="AZ99"/>
  <c i="5" r="J35"/>
  <c i="1" r="AV99"/>
  <c r="AT99"/>
  <c r="AN99"/>
  <c i="6" r="J35"/>
  <c i="1" r="AV101"/>
  <c r="AT101"/>
  <c r="BC95"/>
  <c i="7" r="F35"/>
  <c i="1" r="AZ102"/>
  <c i="8" l="1" r="J98"/>
  <c i="3" r="BK128"/>
  <c r="J128"/>
  <c i="7" r="BK127"/>
  <c r="J127"/>
  <c r="J98"/>
  <c i="4" r="J126"/>
  <c r="J99"/>
  <c i="8" r="J41"/>
  <c i="5" r="J41"/>
  <c i="1" r="AN96"/>
  <c i="2" r="J98"/>
  <c r="J41"/>
  <c i="1" r="AU94"/>
  <c r="AN103"/>
  <c i="3" r="J32"/>
  <c i="1" r="AG97"/>
  <c i="4" r="J32"/>
  <c i="1" r="AG98"/>
  <c i="6" r="J32"/>
  <c i="1" r="AG101"/>
  <c r="AX95"/>
  <c r="BB94"/>
  <c r="W31"/>
  <c r="BA94"/>
  <c r="AW94"/>
  <c r="AK30"/>
  <c r="AY95"/>
  <c r="BC94"/>
  <c r="AY94"/>
  <c r="BD94"/>
  <c r="W33"/>
  <c r="AZ100"/>
  <c r="AV100"/>
  <c r="AT100"/>
  <c r="AZ95"/>
  <c r="AV95"/>
  <c r="AT95"/>
  <c i="3" l="1" r="J41"/>
  <c i="4" r="J41"/>
  <c i="3" r="J98"/>
  <c i="6" r="J41"/>
  <c i="1" r="AN101"/>
  <c r="AN98"/>
  <c r="AN97"/>
  <c r="AG95"/>
  <c r="AZ94"/>
  <c r="AV94"/>
  <c r="AK29"/>
  <c r="W30"/>
  <c r="AX94"/>
  <c r="W32"/>
  <c i="7" r="J32"/>
  <c i="1" r="AG102"/>
  <c r="AN102"/>
  <c i="7" l="1" r="J41"/>
  <c i="1" r="AN95"/>
  <c r="AG100"/>
  <c r="AG94"/>
  <c r="AK26"/>
  <c r="W29"/>
  <c r="AT94"/>
  <c r="AN94"/>
  <c l="1" r="AN100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<sst xmlns="http://schemas.openxmlformats.org/spreadsheetml/2006/main">
  <si>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</si>
  <si>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</si>
  <si>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</si>
  <si>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</si>
  <si>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</si>
  <si>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{0687d7d7-d435-4700-9a52-4464877a77c6}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</si>
  <si>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</si>
  <si>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</si>
  <si>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</si>
  <si>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</si>
  <si>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</si>
  <si>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</si>
  <si>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</si>
  <si>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</si>
  <si>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0741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</si>
  <si>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</si>
  <si>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</si>
  <si>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Dýšina - Školní ul. - prodloužení kanalizace</t>
  </si>
  <si>
    <t>KSO:</t>
  </si>
  <si>
    <t>CC-CZ:</t>
  </si>
  <si>
    <t>Místo:</t>
  </si>
  <si>
    <t xml:space="preserve"> </t>
  </si>
  <si>
    <t>Datum:</t>
  </si>
  <si>
    <t>6. 10. 2020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</si>
  <si>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</si>
  <si>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</si>
  <si>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</si>
  <si>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</si>
  <si>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</si>
  <si>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</si>
  <si>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</si>
  <si>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</si>
  <si>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</si>
  <si>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</si>
  <si>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</si>
  <si>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</si>
  <si>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</si>
  <si>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</si>
  <si>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</si>
  <si>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</si>
  <si>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</si>
  <si>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</si>
  <si>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</si>
  <si>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</si>
  <si>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</si>
  <si>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</si>
  <si>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</si>
  <si>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</si>
  <si>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</si>
  <si>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</si>
  <si>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</si>
  <si>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</si>
  <si>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</si>
  <si>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</si>
  <si>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</si>
  <si>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</si>
  <si>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</si>
  <si>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</si>
  <si>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</si>
  <si>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</si>
  <si>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</si>
  <si>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</si>
  <si>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</si>
  <si>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</si>
  <si>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</si>
  <si>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</si>
  <si>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</si>
  <si>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</si>
  <si>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</si>
  <si>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</si>
  <si>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</si>
  <si>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</si>
  <si>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</si>
  <si>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</si>
  <si>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</si>
  <si>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</si>
  <si>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</si>
  <si>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</t>
  </si>
  <si>
    <t>1.etapa</t>
  </si>
  <si>
    <t>ING</t>
  </si>
  <si>
    <t>1</t>
  </si>
  <si>
    <t>{8e4d4db3-e383-40b7-8055-b93526bdc8e1}</t>
  </si>
  <si>
    <t>2</t>
  </si>
  <si>
    <t>/</t>
  </si>
  <si>
    <t>SO 01 Splašková kanalizace</t>
  </si>
  <si>
    <t>Soupis</t>
  </si>
  <si>
    <t>{3bdf9d8d-47e6-493c-9b6f-f908f6d616fc}</t>
  </si>
  <si>
    <t>02</t>
  </si>
  <si>
    <t>SO 03 Dešťová kanalizace</t>
  </si>
  <si>
    <t>{c15d91b2-9f6b-45e3-91b0-3da38937cdfd}</t>
  </si>
  <si>
    <t>03</t>
  </si>
  <si>
    <t>SO 02 Splašková kanalizace přípojky</t>
  </si>
  <si>
    <t>{f67e4719-1b1e-4ff5-bac3-9c0fec57af9d}</t>
  </si>
  <si>
    <t>04</t>
  </si>
  <si>
    <t>Vedlejší a ostatní náklady</t>
  </si>
  <si>
    <t>{5ab2b45b-7ddb-4d0d-b7f3-e40c2d54ba79}</t>
  </si>
  <si>
    <t>2.etapa</t>
  </si>
  <si>
    <t>{cd663e38-59b6-4597-a99e-8b8b8ee619e8}</t>
  </si>
  <si>
    <t>{5edfaf53-3816-46e3-a9c9-e6f715853c3b}</t>
  </si>
  <si>
    <t>{292eb749-2598-4beb-8037-b4a8ee7954fa}</t>
  </si>
  <si>
    <t>vedlejší a ostatní náklady</t>
  </si>
  <si>
    <t>{d16bdb64-f7f3-4b66-bad9-e182ed3a6617}</t>
  </si>
  <si>
    <t>KRYCÍ LIST SOUPISU PRACÍ</t>
  </si>
  <si>
    <t>Objekt:</t>
  </si>
  <si>
    <t>01 - 1.etapa</t>
  </si>
  <si>
    <t>Soupis:</t>
  </si>
  <si>
    <t>01 - SO 01 Splašková kanalizace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</si>
  <si>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</si>
  <si>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</si>
  <si>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</si>
  <si>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</si>
  <si>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</si>
  <si>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</si>
  <si>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</si>
  <si>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</si>
  <si>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8 - Trubní vedení</t>
  </si>
  <si>
    <t xml:space="preserve">    9 - Ostatní konstrukce a práce-bourání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</si>
  <si>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</si>
  <si>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</si>
  <si>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</si>
  <si>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</si>
  <si>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</si>
  <si>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</si>
  <si>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</si>
  <si>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</si>
  <si>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</si>
  <si>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</si>
  <si>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</si>
  <si>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</si>
  <si>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</si>
  <si>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</si>
  <si>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</si>
  <si>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</si>
  <si>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</si>
  <si>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</si>
  <si>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</si>
  <si>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</si>
  <si>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113107163</t>
  </si>
  <si>
    <t>Odstranění podkladu z kameniva drceného tl 300 mm strojně pl přes 50 do 200 m2</t>
  </si>
  <si>
    <t>m2</t>
  </si>
  <si>
    <t>CS ÚRS 2020 01</t>
  </si>
  <si>
    <t>4</t>
  </si>
  <si>
    <t>2007746863</t>
  </si>
  <si>
    <t>VV</t>
  </si>
  <si>
    <t xml:space="preserve">"komunikace živice" </t>
  </si>
  <si>
    <t>77,5*1,3</t>
  </si>
  <si>
    <t>113107182</t>
  </si>
  <si>
    <t>Odstranění podkladu živičného tl 100 mm strojně pl přes 50 do 200 m2</t>
  </si>
  <si>
    <t>-1261258987</t>
  </si>
  <si>
    <t>3</t>
  </si>
  <si>
    <t>115101201</t>
  </si>
  <si>
    <t>Čerpání vody na dopravní výšku do 10 m průměrný přítok do 500 l/min</t>
  </si>
  <si>
    <t>hod</t>
  </si>
  <si>
    <t>-94599171</t>
  </si>
  <si>
    <t>30,0*2,0</t>
  </si>
  <si>
    <t>115101301</t>
  </si>
  <si>
    <t>Pohotovost čerpací soupravy pro dopravní výšku do 10 m přítok do 500 l/min</t>
  </si>
  <si>
    <t>den</t>
  </si>
  <si>
    <t>1129029275</t>
  </si>
  <si>
    <t>30,0</t>
  </si>
  <si>
    <t>5</t>
  </si>
  <si>
    <t>119001405</t>
  </si>
  <si>
    <t>Dočasné zajištění potrubí plynovodu</t>
  </si>
  <si>
    <t>m</t>
  </si>
  <si>
    <t>-837621284</t>
  </si>
  <si>
    <t>"příloha D.1.1.3."</t>
  </si>
  <si>
    <t>1*1,3</t>
  </si>
  <si>
    <t>6</t>
  </si>
  <si>
    <t>119001422</t>
  </si>
  <si>
    <t xml:space="preserve">Dočasné zajištění kabelů </t>
  </si>
  <si>
    <t>-1933167622</t>
  </si>
  <si>
    <t>7</t>
  </si>
  <si>
    <t>120001101</t>
  </si>
  <si>
    <t>Příplatek za ztížení vykopávky v blízkosti podzemního vedení</t>
  </si>
  <si>
    <t>m3</t>
  </si>
  <si>
    <t>1768494635</t>
  </si>
  <si>
    <t xml:space="preserve">"výměry v pol.  119001422 a 119001405"</t>
  </si>
  <si>
    <t>(1,3+1,3)*1,5</t>
  </si>
  <si>
    <t>8</t>
  </si>
  <si>
    <t>132254204</t>
  </si>
  <si>
    <t>Hloubení zapažených rýh š do 2000 mm v hornině třídy těžitelnosti I, skupiny 3 objem do 500 m3</t>
  </si>
  <si>
    <t>-680139525</t>
  </si>
  <si>
    <t>"příloha D.1.1.1.D.1.1.3., D.1.1.4,"</t>
  </si>
  <si>
    <t>"kanalizace - stoka S1" 77,0*(2,85+2,6)/2*1,3</t>
  </si>
  <si>
    <t>"-komunikace živice"-77,0*0,35*1,3</t>
  </si>
  <si>
    <t>"+ rozšíření pro Š" 2*1,2*1,2*2,3</t>
  </si>
  <si>
    <t>Mezisoučet</t>
  </si>
  <si>
    <t>"předpoklad I.tř 80%, II.Tř.20%" 244,362/100*80</t>
  </si>
  <si>
    <t>9</t>
  </si>
  <si>
    <t>132354204</t>
  </si>
  <si>
    <t>Hloubení zapažených rýh š do 2000 mm v hornině třídy těžitelnosti II, skupiny 4 objem do 500 m3</t>
  </si>
  <si>
    <t>-1041002009</t>
  </si>
  <si>
    <t>"předpoklad I.tř 80%, II.Tř.20%" 244,362/100*20</t>
  </si>
  <si>
    <t>10</t>
  </si>
  <si>
    <t>151101102</t>
  </si>
  <si>
    <t>Zřízení příložného pažení a rozepření stěn rýh hl do 4 m</t>
  </si>
  <si>
    <t>-744603585</t>
  </si>
  <si>
    <t>"výkop pro kanalizaci"</t>
  </si>
  <si>
    <t>"kanalizace - stoka S1" 77,0*(2,85+2,6)/2*2</t>
  </si>
  <si>
    <t>11</t>
  </si>
  <si>
    <t>151101112</t>
  </si>
  <si>
    <t>Odstranění příložného pažení a rozepření stěn rýh hl do 4 m</t>
  </si>
  <si>
    <t>-566146315</t>
  </si>
  <si>
    <t>419,65</t>
  </si>
  <si>
    <t>162751117</t>
  </si>
  <si>
    <t>Vodorovné přemístění do 10000 m výkopku/sypaniny z horniny třídy těžitelnosti I, skupiny 1 až 3</t>
  </si>
  <si>
    <t>417829394</t>
  </si>
  <si>
    <t xml:space="preserve">"přebytečná zemina  75,2m3, 50% náhrada zeminy 169,157/100*50=84,6 "159,8</t>
  </si>
  <si>
    <t>13</t>
  </si>
  <si>
    <t>162751119</t>
  </si>
  <si>
    <t>Příplatek k vodorovnému přemístění výkopku/sypaniny z horniny třídy těžitelnosti I, skupiny 1 až 3 ZKD 1000 m přes 10000 m</t>
  </si>
  <si>
    <t>-603331489</t>
  </si>
  <si>
    <t>"skládka 15km - příplatek 5x"5*159,8</t>
  </si>
  <si>
    <t>14</t>
  </si>
  <si>
    <t>171000001R</t>
  </si>
  <si>
    <t>Hutnící zkoušky</t>
  </si>
  <si>
    <t>kus</t>
  </si>
  <si>
    <t>-1385356312</t>
  </si>
  <si>
    <t>2,0</t>
  </si>
  <si>
    <t>15</t>
  </si>
  <si>
    <t>171201231</t>
  </si>
  <si>
    <t>Poplatek za uložení zeminy a kamení na recyklační skládce (skládkovné) kód odpadu 17 05 04</t>
  </si>
  <si>
    <t>t</t>
  </si>
  <si>
    <t>-634901593</t>
  </si>
  <si>
    <t>159,8*1,6</t>
  </si>
  <si>
    <t>16</t>
  </si>
  <si>
    <t>174101101</t>
  </si>
  <si>
    <t>Zásyp jam, šachet rýh nebo kolem objektů sypaninou se zhutněním</t>
  </si>
  <si>
    <t>-302087056</t>
  </si>
  <si>
    <t xml:space="preserve"> 244,362</t>
  </si>
  <si>
    <t>"- štěrkopískové lože" -77,5*1,3*0,2</t>
  </si>
  <si>
    <t>"- obsyp štěrkop.DN250" - 77,0*1,3*0,55</t>
  </si>
  <si>
    <t xml:space="preserve">"přebytečná zemina  75,2m3, 50% náhrada zeminy 169,157/100*50=84,6 "</t>
  </si>
  <si>
    <t>Součet</t>
  </si>
  <si>
    <t>17</t>
  </si>
  <si>
    <t>175151101</t>
  </si>
  <si>
    <t>Obsypání potrubí strojně sypaninou bez prohození, uloženou do 3 m</t>
  </si>
  <si>
    <t>-722745367</t>
  </si>
  <si>
    <t>"obsyp štěrkop.DN250" 77,0*1,3*0,55</t>
  </si>
  <si>
    <t>"- potrubí" -77*0,05</t>
  </si>
  <si>
    <t>18</t>
  </si>
  <si>
    <t>M</t>
  </si>
  <si>
    <t>58331200</t>
  </si>
  <si>
    <t>štěrkopísek netříděný zásypový</t>
  </si>
  <si>
    <t>-1069843525</t>
  </si>
  <si>
    <t>"obsyp a náhrada za nevhodnou zeminu"(51,205+84,6)*1,6</t>
  </si>
  <si>
    <t>Vodorovné konstrukce</t>
  </si>
  <si>
    <t>19</t>
  </si>
  <si>
    <t>451573111</t>
  </si>
  <si>
    <t>Lože pod potrubí otevřený výkop ze štěrkopísku</t>
  </si>
  <si>
    <t>-1304640984</t>
  </si>
  <si>
    <t>" štěrkopískové lože" 77,5*1,3*0,2</t>
  </si>
  <si>
    <t>"šachty"2*2,0*2,0*0,10</t>
  </si>
  <si>
    <t>Trubní vedení</t>
  </si>
  <si>
    <t>20</t>
  </si>
  <si>
    <t>359901211</t>
  </si>
  <si>
    <t>Monitoring stoky jakékoli výšky na nové kanalizaci</t>
  </si>
  <si>
    <t>1169345659</t>
  </si>
  <si>
    <t>77,5</t>
  </si>
  <si>
    <t>871363121</t>
  </si>
  <si>
    <t>Montáž kanalizačního potrubí z PVC těsněné gumovým kroužkem otevřený výkop sklon do 20 % DN 250</t>
  </si>
  <si>
    <t>1240993019</t>
  </si>
  <si>
    <t>"stoka DN250" 77,0</t>
  </si>
  <si>
    <t>22</t>
  </si>
  <si>
    <t>28611108</t>
  </si>
  <si>
    <t>trubka kanalizační PVC-U 250x8,6x6000 mm SN 12</t>
  </si>
  <si>
    <t>-376671924</t>
  </si>
  <si>
    <t>77,0</t>
  </si>
  <si>
    <t>23</t>
  </si>
  <si>
    <t>877315211</t>
  </si>
  <si>
    <t>Montáž tvarovek z tvrdého PVC-systém KG nebo z polypropylenu-systém KG 2000 jednoosé DN 150</t>
  </si>
  <si>
    <t>-1091960206</t>
  </si>
  <si>
    <t>"napojení přípojek" 3*2</t>
  </si>
  <si>
    <t>24</t>
  </si>
  <si>
    <t>28612202</t>
  </si>
  <si>
    <t>koleno kanalizační plastové PVC KG DN 160/45° SN12/16</t>
  </si>
  <si>
    <t>1770935592</t>
  </si>
  <si>
    <t>3*2</t>
  </si>
  <si>
    <t>25</t>
  </si>
  <si>
    <t>877365221</t>
  </si>
  <si>
    <t>Montáž tvarovek z tvrdého PVC-systém KG nebo z polypropylenu-systém KG 2000 dvouosé DN 250</t>
  </si>
  <si>
    <t>130530147</t>
  </si>
  <si>
    <t>3,0</t>
  </si>
  <si>
    <t>26</t>
  </si>
  <si>
    <t>28611399</t>
  </si>
  <si>
    <t>odbočka kanalizační plastová s hrdlem KG 250/150/45°</t>
  </si>
  <si>
    <t>-1637596545</t>
  </si>
  <si>
    <t>27</t>
  </si>
  <si>
    <t>892362121</t>
  </si>
  <si>
    <t>Tlaková zkouška vzduchem potrubí DN 250 těsnícím vakem ucpávkovým</t>
  </si>
  <si>
    <t>úsek</t>
  </si>
  <si>
    <t>-400926874</t>
  </si>
  <si>
    <t>28</t>
  </si>
  <si>
    <t>894411131</t>
  </si>
  <si>
    <t>Zřízení šachet kanalizačních z betonových dílců na potrubí DN od 300 do 400 dno beton tř. C 25/30</t>
  </si>
  <si>
    <t>-32796324</t>
  </si>
  <si>
    <t xml:space="preserve">"příloha D.1.1.5 - tabulka šachet"    </t>
  </si>
  <si>
    <t>29</t>
  </si>
  <si>
    <t>592241610</t>
  </si>
  <si>
    <t xml:space="preserve">skruž betonová s ocelová se stupadly +PE povlakem  1000x500x120 SP</t>
  </si>
  <si>
    <t>-2123398262</t>
  </si>
  <si>
    <t>1,0</t>
  </si>
  <si>
    <t>30</t>
  </si>
  <si>
    <t>592241600</t>
  </si>
  <si>
    <t xml:space="preserve">skruž betonová s ocelová se stupadly +PE povlakem 1000/250/120 SP </t>
  </si>
  <si>
    <t>2073888523</t>
  </si>
  <si>
    <t>31</t>
  </si>
  <si>
    <t>592241620</t>
  </si>
  <si>
    <t xml:space="preserve">skruž betonová s ocelová se stupadly +PE povlakem  1000/1000/120 SP </t>
  </si>
  <si>
    <t>-899099388</t>
  </si>
  <si>
    <t>32</t>
  </si>
  <si>
    <t>59224167</t>
  </si>
  <si>
    <t>skruž betonová přechodová 62,5/100x60x12 cm, stupadla poplastovaná</t>
  </si>
  <si>
    <t>-1319183100</t>
  </si>
  <si>
    <t>33</t>
  </si>
  <si>
    <t>592241770</t>
  </si>
  <si>
    <t xml:space="preserve">prstenec betonový vyrovnávací  625/100/120 </t>
  </si>
  <si>
    <t>-333156236</t>
  </si>
  <si>
    <t>4,0</t>
  </si>
  <si>
    <t>34</t>
  </si>
  <si>
    <t>592241760</t>
  </si>
  <si>
    <t xml:space="preserve">prstenec betonový vyrovnávací  625/80/120 </t>
  </si>
  <si>
    <t>-1659000309</t>
  </si>
  <si>
    <t>35</t>
  </si>
  <si>
    <t>592241830</t>
  </si>
  <si>
    <t xml:space="preserve">dno betonové šachtové  včetně šachtových vložek</t>
  </si>
  <si>
    <t>245545565</t>
  </si>
  <si>
    <t>36</t>
  </si>
  <si>
    <t>592243480</t>
  </si>
  <si>
    <t xml:space="preserve">těsnění elastomerové pro spojení šachetních dílů  DN 1000</t>
  </si>
  <si>
    <t>2023590797</t>
  </si>
  <si>
    <t>16,0</t>
  </si>
  <si>
    <t>37</t>
  </si>
  <si>
    <t>899000003R</t>
  </si>
  <si>
    <t xml:space="preserve">Úprava stávající šachty  ŠS1</t>
  </si>
  <si>
    <t>kpl</t>
  </si>
  <si>
    <t>-1782919185</t>
  </si>
  <si>
    <t>"příloha D.1.1.1"</t>
  </si>
  <si>
    <t>"vybourání prostupu, vodotěsné usazení šachtové vložky DN 250, úprava lavičky a žlábku šachty"</t>
  </si>
  <si>
    <t>38</t>
  </si>
  <si>
    <t>899104112</t>
  </si>
  <si>
    <t>Osazení poklopů litinových nebo ocelových včetně rámů pro třídu zatížení D400, E600</t>
  </si>
  <si>
    <t>-980937798</t>
  </si>
  <si>
    <t>39</t>
  </si>
  <si>
    <t>552410150</t>
  </si>
  <si>
    <t xml:space="preserve">poklop šachtový  třída D 400 s odvětráním</t>
  </si>
  <si>
    <t>288358913</t>
  </si>
  <si>
    <t>Ostatní konstrukce a práce-bourání</t>
  </si>
  <si>
    <t>40</t>
  </si>
  <si>
    <t>919735111</t>
  </si>
  <si>
    <t>Řezání stávajícího živičného krytu hl do 50 mm</t>
  </si>
  <si>
    <t>-365931868</t>
  </si>
  <si>
    <t>77,0*2</t>
  </si>
  <si>
    <t>997</t>
  </si>
  <si>
    <t>Přesun sutě</t>
  </si>
  <si>
    <t>41</t>
  </si>
  <si>
    <t>997221551</t>
  </si>
  <si>
    <t>Vodorovná doprava suti ze sypkých materiálů do 1 km</t>
  </si>
  <si>
    <t>1161157387</t>
  </si>
  <si>
    <t>"z položky 113107163, 113107182"</t>
  </si>
  <si>
    <t>100,75*0,44+100,75*0,022</t>
  </si>
  <si>
    <t>42</t>
  </si>
  <si>
    <t>997221559</t>
  </si>
  <si>
    <t>Příplatek ZKD 1 km u vodorovné dopravy suti ze sypkých materiálů</t>
  </si>
  <si>
    <t>-18879646</t>
  </si>
  <si>
    <t>"skládka 15 km , příplatek 14x"</t>
  </si>
  <si>
    <t>14*46,547</t>
  </si>
  <si>
    <t>43</t>
  </si>
  <si>
    <t>997221873</t>
  </si>
  <si>
    <t>Poplatek za uložení stavebního odpadu na recyklační skládce (skládkovné) zeminy a kamení zatříděného do Katalogu odpadů pod kódem 17 05 04</t>
  </si>
  <si>
    <t>-1444084522</t>
  </si>
  <si>
    <t>100,75*0,44</t>
  </si>
  <si>
    <t>44</t>
  </si>
  <si>
    <t>997221875</t>
  </si>
  <si>
    <t>Poplatek za uložení stavebního odpadu na recyklační skládce (skládkovné) asfaltového bez obsahu dehtu zatříděného do Katalogu odpadů pod kódem 17 03 02</t>
  </si>
  <si>
    <t>-864605252</t>
  </si>
  <si>
    <t>100,75*0,022</t>
  </si>
  <si>
    <t>998</t>
  </si>
  <si>
    <t>Přesun hmot</t>
  </si>
  <si>
    <t>45</t>
  </si>
  <si>
    <t>998276101</t>
  </si>
  <si>
    <t>Přesun hmot pro trubní vedení z trub z plastických hmot otevřený výkop</t>
  </si>
  <si>
    <t>1894893694</t>
  </si>
  <si>
    <t>02 - SO 03 Dešťová kanalizace</t>
  </si>
  <si>
    <t xml:space="preserve">    5 - Komunikace</t>
  </si>
  <si>
    <t>100000001R</t>
  </si>
  <si>
    <t>Vyjmutí stáv. potrubí vč. odvozu suti na skládku, skládkovného</t>
  </si>
  <si>
    <t>951569858</t>
  </si>
  <si>
    <t xml:space="preserve">"příloha D.1.3.1 str. 11 - vyjmutí stáv. kanalizace DN 250"  </t>
  </si>
  <si>
    <t>21,5</t>
  </si>
  <si>
    <t>100000004R</t>
  </si>
  <si>
    <t>Ubourání šachet vč. odvozu suti na skládku, skládkovného</t>
  </si>
  <si>
    <t>-715791842</t>
  </si>
  <si>
    <t>"příloha D.1.3.1 str. 11 - demontáž stávajících šachet" 1*1.0</t>
  </si>
  <si>
    <t>113106187</t>
  </si>
  <si>
    <t>Rozebrání dlažeb vozovek ze zámkové dlažby s ložem z kameniva strojně pl do 50 m2</t>
  </si>
  <si>
    <t>57599363</t>
  </si>
  <si>
    <t>"komunikace dlažba" 2*2</t>
  </si>
  <si>
    <t>113107223</t>
  </si>
  <si>
    <t>Odstranění podkladu z kameniva drceného tl 300 mm strojně pl přes 200 m2</t>
  </si>
  <si>
    <t>756430744</t>
  </si>
  <si>
    <t>292,5*1,4+12*1,3+40,0*0,9</t>
  </si>
  <si>
    <t>113107242</t>
  </si>
  <si>
    <t>Odstranění podkladu živičného tl 100 mm strojně pl přes 200 m2</t>
  </si>
  <si>
    <t>539266926</t>
  </si>
  <si>
    <t>1700185397</t>
  </si>
  <si>
    <t>142654188</t>
  </si>
  <si>
    <t>Dočasné zajištění potrubí plynovodu a vodovodu</t>
  </si>
  <si>
    <t>1918735674</t>
  </si>
  <si>
    <t>"příloha D.1.3.3."</t>
  </si>
  <si>
    <t>9*1,3</t>
  </si>
  <si>
    <t>119001421</t>
  </si>
  <si>
    <t xml:space="preserve">Dočasné zajištění kabelů a kabelových tratí </t>
  </si>
  <si>
    <t>1653718411</t>
  </si>
  <si>
    <t>6*1,3</t>
  </si>
  <si>
    <t>129001101</t>
  </si>
  <si>
    <t>Příplatek za ztížení odkopávky nebo prokopávky v blízkosti inženýrských sítí</t>
  </si>
  <si>
    <t>682461274</t>
  </si>
  <si>
    <t xml:space="preserve">"výměry v pol.  119001421 a 119001405"</t>
  </si>
  <si>
    <t>(7,8+11,7)*1,5</t>
  </si>
  <si>
    <t>132254206</t>
  </si>
  <si>
    <t>Hloubení zapažených rýh š do 2000 mm v hornině třídy těžitelnosti I, skupiny 3 objem do 5000 m3</t>
  </si>
  <si>
    <t>-185050901</t>
  </si>
  <si>
    <t>"příloha D.1.3.1.D.1.3.3., D.1.3.4,"</t>
  </si>
  <si>
    <t>"kanalizace - stoka D1- DN400" 292,5*(1,88+1,91+2,44++2,25+2,3+2,62+2,8)/7*1,4</t>
  </si>
  <si>
    <t>"kanalizace - stoka D1- DN300" 12,0*2,8*1,3</t>
  </si>
  <si>
    <t>"-komunikace živice"-(292,5*0,35*1,4+12*0,35*1,3)</t>
  </si>
  <si>
    <t>"+ rozšíření pro Š" 8*1,2*1,2*2,0</t>
  </si>
  <si>
    <t>"přípojky"40*2*0,9</t>
  </si>
  <si>
    <t>"-komunikace živice"-(40,0*0,35*0,9)</t>
  </si>
  <si>
    <t xml:space="preserve">"sonda pro ověření hloubky kanalizace" 1*2*2 </t>
  </si>
  <si>
    <t>"předpoklad I.tř 80%, II.tř.20%"929,035/100*80</t>
  </si>
  <si>
    <t>1335749924</t>
  </si>
  <si>
    <t>"předpoklad I.tř 80%, II.tř.20%"929,035/100*20</t>
  </si>
  <si>
    <t>-135705537</t>
  </si>
  <si>
    <t>"kanalizace - stoka D1- DN400" 292,5*(1,88+1,91+2,44++2,25+2,3+2,62+2,8)/7*2</t>
  </si>
  <si>
    <t>"kanalizace - stoka D1- DN300" 12,0*2,8*2</t>
  </si>
  <si>
    <t>"přípojky"40*2*2,0</t>
  </si>
  <si>
    <t>1435506008</t>
  </si>
  <si>
    <t>1581,057</t>
  </si>
  <si>
    <t>-154102418</t>
  </si>
  <si>
    <t>"přebytečná zemina 404,4m3, 50% náhrada zeminy 524,605/100*50=262,3" 666,7</t>
  </si>
  <si>
    <t>1928556377</t>
  </si>
  <si>
    <t>"skládka 15km - příplatek 5x"5*666,7</t>
  </si>
  <si>
    <t>-439448588</t>
  </si>
  <si>
    <t>1830944344</t>
  </si>
  <si>
    <t>666,7*1,6</t>
  </si>
  <si>
    <t>-766988603</t>
  </si>
  <si>
    <t>929,035</t>
  </si>
  <si>
    <t>"- štěrkopískové lože" -(292,5*1,4*0,2+12,0*1,3*0,2+40*0,9*0,1)</t>
  </si>
  <si>
    <t>"- obsyp štěrkop.DN400" - 292,5*1,4*0,70</t>
  </si>
  <si>
    <t>"- obsyp štěrkop.DN300" - 12,0*1,3*0,6</t>
  </si>
  <si>
    <t>"- obsyp štěrkop.přípojky" - 40,0*0,9*0,55</t>
  </si>
  <si>
    <t>"přebytečná zemina 404,4m3, 50% náhrada zeminy 524,605/100*50=262,3"</t>
  </si>
  <si>
    <t>-1638370776</t>
  </si>
  <si>
    <t>" obsyp štěrkop.DN400" 292,5*1,4*0,70</t>
  </si>
  <si>
    <t>" obsyp štěrkop.DN300" 12,0*1,3*0,6</t>
  </si>
  <si>
    <t>"- potrubí" -(292,5*0,13+12,0*0,07)</t>
  </si>
  <si>
    <t xml:space="preserve">"obsyp štěrkop.přípojky"  40,0*0,9*0,55</t>
  </si>
  <si>
    <t>136680366</t>
  </si>
  <si>
    <t>"obsyp a náhrada za nevhodnou zeminu" (276,945+262,3)*1,6</t>
  </si>
  <si>
    <t>738075398</t>
  </si>
  <si>
    <t>"štěrkopískové lože" 292,5*1,4*0,2+12,0*1,3*0,2</t>
  </si>
  <si>
    <t>"šachty"8*2,0*2,0*0,10</t>
  </si>
  <si>
    <t>452311141</t>
  </si>
  <si>
    <t>Podkladní desky z betonu prostého tř. C 16/20 otevřený výkop</t>
  </si>
  <si>
    <t>1630377742</t>
  </si>
  <si>
    <t>"příloha D.1.3.7 pod UV"</t>
  </si>
  <si>
    <t>1*0,8*0,8*0,10</t>
  </si>
  <si>
    <t>Komunikace</t>
  </si>
  <si>
    <t>564871116</t>
  </si>
  <si>
    <t>Podklad ze štěrkodrtě ŠD tl. 300 mm</t>
  </si>
  <si>
    <t>1047401754</t>
  </si>
  <si>
    <t>"příloha D.1.3.4c - komunikace"</t>
  </si>
  <si>
    <t>120*1,9</t>
  </si>
  <si>
    <t>565145111</t>
  </si>
  <si>
    <t>Asfaltový beton vrstva podkladní ACP 16 (obalované kamenivo OKS) tl 60 mm š do 3 m</t>
  </si>
  <si>
    <t>211840829</t>
  </si>
  <si>
    <t>120*1,9*2</t>
  </si>
  <si>
    <t>577134111</t>
  </si>
  <si>
    <t>Asfaltový beton vrstva obrusná ACO 11 (ABS) tř. I tl 40 mm š do 3 m z nemodifikovaného asfaltu</t>
  </si>
  <si>
    <t>2027886621</t>
  </si>
  <si>
    <t>120*2,4</t>
  </si>
  <si>
    <t>577166111</t>
  </si>
  <si>
    <t>Asfaltový beton vrstva ložní ACL 22 (ABVH) tl 70 mm š do 3 m z nemodifikovaného asfaltu</t>
  </si>
  <si>
    <t>938180901</t>
  </si>
  <si>
    <t>120,0*1,9</t>
  </si>
  <si>
    <t>919121111</t>
  </si>
  <si>
    <t>Těsnění spár asfaltovou zálivkou</t>
  </si>
  <si>
    <t>-710707012</t>
  </si>
  <si>
    <t xml:space="preserve">"příloha D.1.3.1.str.8"  240,0</t>
  </si>
  <si>
    <t>808796154</t>
  </si>
  <si>
    <t>304,5</t>
  </si>
  <si>
    <t>871313121</t>
  </si>
  <si>
    <t>Montáž kanalizačního potrubí z PVC těsněné gumovým kroužkem otevřený výkop sklon do 20 % DN 160</t>
  </si>
  <si>
    <t>-2024287058</t>
  </si>
  <si>
    <t>"příloha D.1.3.1. přípojky pro UV"40,0</t>
  </si>
  <si>
    <t>28611173</t>
  </si>
  <si>
    <t>trubka kanalizační PVC DN 160x1000mm SN10</t>
  </si>
  <si>
    <t>1620241137</t>
  </si>
  <si>
    <t>40,0</t>
  </si>
  <si>
    <t>871373121</t>
  </si>
  <si>
    <t>Montáž kanalizačního potrubí z PVC těsněné gumovým kroužkem otevřený výkop sklon do 20 % DN 315</t>
  </si>
  <si>
    <t>-1696725041</t>
  </si>
  <si>
    <t>"stoka DN300" 12,0</t>
  </si>
  <si>
    <t>28611109</t>
  </si>
  <si>
    <t>trubka kanalizační PVC-U 315x10,8x6000mm SN12</t>
  </si>
  <si>
    <t>249279570</t>
  </si>
  <si>
    <t>12,0</t>
  </si>
  <si>
    <t>871393121</t>
  </si>
  <si>
    <t>Montáž kanalizačního potrubí z PVC těsněné gumovým kroužkem otevřený výkop sklon do 20 % DN 400</t>
  </si>
  <si>
    <t>-284740387</t>
  </si>
  <si>
    <t>292,5</t>
  </si>
  <si>
    <t>28611110</t>
  </si>
  <si>
    <t>trubka kanalizační PVC-U 400x13,7x6000mm SN12</t>
  </si>
  <si>
    <t>-1676723103</t>
  </si>
  <si>
    <t>-1884098320</t>
  </si>
  <si>
    <t>"napojení přípojek" 5*2</t>
  </si>
  <si>
    <t>1960110585</t>
  </si>
  <si>
    <t>5*2</t>
  </si>
  <si>
    <t>877375221</t>
  </si>
  <si>
    <t>Montáž tvarovek z tvrdého PVC-systém KG nebo z polypropylenu-systém KG 2000 dvouosé DN 315</t>
  </si>
  <si>
    <t>-1870263110</t>
  </si>
  <si>
    <t>28611404</t>
  </si>
  <si>
    <t>odbočka kanalizační plastová s hrdlem KG 315/150/45°</t>
  </si>
  <si>
    <t>989261232</t>
  </si>
  <si>
    <t>877395221</t>
  </si>
  <si>
    <t>Montáž tvarovek z tvrdého PVC-systém KG nebo z polypropylenu-systém KG 2000 dvouosé DN 400</t>
  </si>
  <si>
    <t>1417587078</t>
  </si>
  <si>
    <t>28611410</t>
  </si>
  <si>
    <t>odbočka kanalizační plastová s hrdlem KG 400/150/45°</t>
  </si>
  <si>
    <t>-712488465</t>
  </si>
  <si>
    <t>892372121</t>
  </si>
  <si>
    <t>Tlaková zkouška vzduchem potrubí DN 300 těsnícím vakem ucpávkovým</t>
  </si>
  <si>
    <t>1858576172</t>
  </si>
  <si>
    <t>892392121</t>
  </si>
  <si>
    <t>Tlaková zkouška vzduchem potrubí DN 400 těsnícím vakem ucpávkovým</t>
  </si>
  <si>
    <t>318215188</t>
  </si>
  <si>
    <t>8,0</t>
  </si>
  <si>
    <t>655551619</t>
  </si>
  <si>
    <t xml:space="preserve">"příloha D.1.3.5 - tabulka šachet"    </t>
  </si>
  <si>
    <t>9,0</t>
  </si>
  <si>
    <t>501924389</t>
  </si>
  <si>
    <t>46</t>
  </si>
  <si>
    <t>-1510910030</t>
  </si>
  <si>
    <t>47</t>
  </si>
  <si>
    <t>1577800901</t>
  </si>
  <si>
    <t>48</t>
  </si>
  <si>
    <t>-654494563</t>
  </si>
  <si>
    <t>49</t>
  </si>
  <si>
    <t>196753268</t>
  </si>
  <si>
    <t>50</t>
  </si>
  <si>
    <t>114841541</t>
  </si>
  <si>
    <t>51</t>
  </si>
  <si>
    <t>59224185</t>
  </si>
  <si>
    <t>prstenec šachtový vyrovnávací betonový 625x120x60mm</t>
  </si>
  <si>
    <t>-1845608822</t>
  </si>
  <si>
    <t>6,0</t>
  </si>
  <si>
    <t>52</t>
  </si>
  <si>
    <t xml:space="preserve">dno betonové šachtové  </t>
  </si>
  <si>
    <t>-1031362786</t>
  </si>
  <si>
    <t>53</t>
  </si>
  <si>
    <t>-1456215129</t>
  </si>
  <si>
    <t>39,0</t>
  </si>
  <si>
    <t>54</t>
  </si>
  <si>
    <t>895941111</t>
  </si>
  <si>
    <t>Zřízení vpusti kanalizační uliční z betonových dílců typ UV-50 normální</t>
  </si>
  <si>
    <t>1320371434</t>
  </si>
  <si>
    <t>"příloha D.1.3.7." 1,0</t>
  </si>
  <si>
    <t>55</t>
  </si>
  <si>
    <t>592238520</t>
  </si>
  <si>
    <t xml:space="preserve">dno betonové pro uliční vpusť s kalovou prohlubní </t>
  </si>
  <si>
    <t>-1070424593</t>
  </si>
  <si>
    <t>56</t>
  </si>
  <si>
    <t>592238540</t>
  </si>
  <si>
    <t xml:space="preserve">skruž betonová pro uliční vpusťs výtokovým otvorem PVC </t>
  </si>
  <si>
    <t>-1983822354</t>
  </si>
  <si>
    <t>57</t>
  </si>
  <si>
    <t>592238620</t>
  </si>
  <si>
    <t xml:space="preserve">skruž betonová pro uliční vpusť středová </t>
  </si>
  <si>
    <t>-1948631695</t>
  </si>
  <si>
    <t>58</t>
  </si>
  <si>
    <t>592238560</t>
  </si>
  <si>
    <t xml:space="preserve">skruž betonová pro uliční vpusť horní </t>
  </si>
  <si>
    <t>-1004286689</t>
  </si>
  <si>
    <t>59</t>
  </si>
  <si>
    <t>592238640</t>
  </si>
  <si>
    <t xml:space="preserve">prstenec betonový pro uliční vpusť vyrovnávací </t>
  </si>
  <si>
    <t>1163480832</t>
  </si>
  <si>
    <t>60</t>
  </si>
  <si>
    <t>592238780</t>
  </si>
  <si>
    <t>mříž vtoková plastová s rámem 500/500 mm</t>
  </si>
  <si>
    <t>618647195</t>
  </si>
  <si>
    <t>61</t>
  </si>
  <si>
    <t>592238750</t>
  </si>
  <si>
    <t>koš pozinkovaný kalový oválný</t>
  </si>
  <si>
    <t>-216939544</t>
  </si>
  <si>
    <t>62</t>
  </si>
  <si>
    <t>-1237680505</t>
  </si>
  <si>
    <t>63</t>
  </si>
  <si>
    <t>1113703702</t>
  </si>
  <si>
    <t>64</t>
  </si>
  <si>
    <t>1983737352</t>
  </si>
  <si>
    <t>304,5*2</t>
  </si>
  <si>
    <t>65</t>
  </si>
  <si>
    <t>1364910409</t>
  </si>
  <si>
    <t>"z položky 113107223, 113107242"</t>
  </si>
  <si>
    <t>461,1*0,44+461,1*0,022</t>
  </si>
  <si>
    <t>66</t>
  </si>
  <si>
    <t>-1909360725</t>
  </si>
  <si>
    <t>14*213,028</t>
  </si>
  <si>
    <t>67</t>
  </si>
  <si>
    <t>1786620784</t>
  </si>
  <si>
    <t>461,1*0,44</t>
  </si>
  <si>
    <t>68</t>
  </si>
  <si>
    <t>-1908589315</t>
  </si>
  <si>
    <t>461,1*0,022</t>
  </si>
  <si>
    <t>69</t>
  </si>
  <si>
    <t>-97673761</t>
  </si>
  <si>
    <t>03 - SO 02 Splašková kanalizace přípojky</t>
  </si>
  <si>
    <t>-895510179</t>
  </si>
  <si>
    <t>"chodníky dlažba" 7,5*2</t>
  </si>
  <si>
    <t>113107164</t>
  </si>
  <si>
    <t>Odstranění podkladu z kameniva drceného tl 400 mm strojně pl přes 50 do 200 m2</t>
  </si>
  <si>
    <t>-1049104718</t>
  </si>
  <si>
    <t xml:space="preserve">"komunikace živice a chodník" </t>
  </si>
  <si>
    <t>14,5*0,9</t>
  </si>
  <si>
    <t>113107183</t>
  </si>
  <si>
    <t>Odstranění podkladu živičného tl 150 mm strojně pl přes 50 do 200 m2</t>
  </si>
  <si>
    <t>1738204696</t>
  </si>
  <si>
    <t>7,0*0,9</t>
  </si>
  <si>
    <t>-1509816203</t>
  </si>
  <si>
    <t>"příloha D.1.2.3."</t>
  </si>
  <si>
    <t>6*0,9</t>
  </si>
  <si>
    <t>-857335617</t>
  </si>
  <si>
    <t>3*0,9</t>
  </si>
  <si>
    <t>-125693725</t>
  </si>
  <si>
    <t>(5,4+2,7)*1,5</t>
  </si>
  <si>
    <t>132254203</t>
  </si>
  <si>
    <t>Hloubení zapažených rýh š do 2000 mm v hornině třídy těžitelnosti I, skupiny 3 objem do 100 m3</t>
  </si>
  <si>
    <t>-1994470262</t>
  </si>
  <si>
    <t>"přípojka P1" 12,0*(1,7+2,57)/2*0,9</t>
  </si>
  <si>
    <t>"přípojka P2" 9,0*(1,7+2,55)/2*0,9</t>
  </si>
  <si>
    <t>"přípojka P3" 9,0*(1,2+2,40)/2*0,9</t>
  </si>
  <si>
    <t>"-komunikace živice"-30,0*0,35*0,9</t>
  </si>
  <si>
    <t>-222316296</t>
  </si>
  <si>
    <t>"přípojka P1" 12,0*(1,7+2,57)/2*2</t>
  </si>
  <si>
    <t>"přípojka P2" 9,0*(1,7+2,55)/2*2</t>
  </si>
  <si>
    <t>"přípojka P3" 9,0*(1,2+2,40)/2*2</t>
  </si>
  <si>
    <t>1727991737</t>
  </si>
  <si>
    <t>121,890</t>
  </si>
  <si>
    <t>-1612110436</t>
  </si>
  <si>
    <t>45,401</t>
  </si>
  <si>
    <t>"- štěrkopískové lože" -30*0,9*0,1</t>
  </si>
  <si>
    <t>"- obsyp štěrkop.přípojky" - 30,0*0,9*0,55</t>
  </si>
  <si>
    <t>-1108712266</t>
  </si>
  <si>
    <t xml:space="preserve"> "obsyp štěrkop.přípojky" 30,0*0,9*0,55</t>
  </si>
  <si>
    <t>1722762438</t>
  </si>
  <si>
    <t>"obsyp" 14,85*1,6</t>
  </si>
  <si>
    <t>-514295768</t>
  </si>
  <si>
    <t>" štěrkopískové lože" 30,0*0,9*0,1</t>
  </si>
  <si>
    <t>-1450237112</t>
  </si>
  <si>
    <t>" přípojky"30,0</t>
  </si>
  <si>
    <t>-817982335</t>
  </si>
  <si>
    <t>1991760290</t>
  </si>
  <si>
    <t>1342297532</t>
  </si>
  <si>
    <t>894812311</t>
  </si>
  <si>
    <t>Revizní a čistící šachta z PP typ DN 600/160 šachtové dno průtočné</t>
  </si>
  <si>
    <t>-1617953583</t>
  </si>
  <si>
    <t xml:space="preserve">"revizní šachta "  3,0</t>
  </si>
  <si>
    <t>894812331</t>
  </si>
  <si>
    <t>Revizní a čistící šachta z PP DN 600 šachtová roura korugovaná světlé hloubky 1000 mm</t>
  </si>
  <si>
    <t>216385263</t>
  </si>
  <si>
    <t>28661933</t>
  </si>
  <si>
    <t>poklop šachtový litinový dno DN 600 pro třídu zatížení B125</t>
  </si>
  <si>
    <t>-1672807997</t>
  </si>
  <si>
    <t>923582400</t>
  </si>
  <si>
    <t>"z položky 113107164, 113107183"</t>
  </si>
  <si>
    <t>13,055*0,58+6,3*0,0316</t>
  </si>
  <si>
    <t>-196683659</t>
  </si>
  <si>
    <t>"skládka 16 km , příplatek 15x"</t>
  </si>
  <si>
    <t>15*7,77</t>
  </si>
  <si>
    <t>-143644658</t>
  </si>
  <si>
    <t>13,055*0,58</t>
  </si>
  <si>
    <t>1603276178</t>
  </si>
  <si>
    <t>6,3*0,0316</t>
  </si>
  <si>
    <t>04 - Vedlejší a ostatní náklady</t>
  </si>
  <si>
    <t>VRN - Vedlejší rozpočtové náklady</t>
  </si>
  <si>
    <t>VRN</t>
  </si>
  <si>
    <t>Vedlejší rozpočtové náklady</t>
  </si>
  <si>
    <t>011514000</t>
  </si>
  <si>
    <t>Průzkumné práce (pasportizace stáv. stavu před zahájením prací)</t>
  </si>
  <si>
    <t>1024</t>
  </si>
  <si>
    <t>-615257792</t>
  </si>
  <si>
    <t>012103000</t>
  </si>
  <si>
    <t>Geodetické práce před výstavbou- vytýčení sítí</t>
  </si>
  <si>
    <t>1763874781</t>
  </si>
  <si>
    <t>012203000</t>
  </si>
  <si>
    <t>Geodetické práce při provádění stavby</t>
  </si>
  <si>
    <t>706253225</t>
  </si>
  <si>
    <t>012303000</t>
  </si>
  <si>
    <t xml:space="preserve">Geodetické práce po výstavbě </t>
  </si>
  <si>
    <t>1259638578</t>
  </si>
  <si>
    <t>013254000</t>
  </si>
  <si>
    <t>Dokumentace skutečného provedení stavby</t>
  </si>
  <si>
    <t>1658555407</t>
  </si>
  <si>
    <t>032103000</t>
  </si>
  <si>
    <t>Zařízení staveniště</t>
  </si>
  <si>
    <t>76758059</t>
  </si>
  <si>
    <t>034403000</t>
  </si>
  <si>
    <t>DIO prováděné při stavbě</t>
  </si>
  <si>
    <t>926791732</t>
  </si>
  <si>
    <t>034503000</t>
  </si>
  <si>
    <t>Informační tabule na staveništi</t>
  </si>
  <si>
    <t>ks</t>
  </si>
  <si>
    <t>CS ÚRS 2017 01</t>
  </si>
  <si>
    <t>955874830</t>
  </si>
  <si>
    <t>043194000</t>
  </si>
  <si>
    <t>Ostatní zkoušky - rozbory zemin pro vhodnost do zásypů</t>
  </si>
  <si>
    <t>-228949944</t>
  </si>
  <si>
    <t>045002000</t>
  </si>
  <si>
    <t>Inženýrká činnost dodavatele, kompletační a koordinační činnost</t>
  </si>
  <si>
    <t>487796727</t>
  </si>
  <si>
    <t>02 - 2.etapa</t>
  </si>
  <si>
    <t xml:space="preserve">    3 - Svislé a kompletní konstrukce</t>
  </si>
  <si>
    <t xml:space="preserve">    38 - Různé kompletní konstrukce</t>
  </si>
  <si>
    <t>CS ÚRS 2025 01</t>
  </si>
  <si>
    <t>733585807</t>
  </si>
  <si>
    <t>130,5*1,3+20,0*0,9</t>
  </si>
  <si>
    <t>-748700539</t>
  </si>
  <si>
    <t>1086028077</t>
  </si>
  <si>
    <t>-1330517334</t>
  </si>
  <si>
    <t>395064253</t>
  </si>
  <si>
    <t>4*1,3</t>
  </si>
  <si>
    <t>848150281</t>
  </si>
  <si>
    <t>1996113226</t>
  </si>
  <si>
    <t>(1,3+5,2)*1,5</t>
  </si>
  <si>
    <t>1880149344</t>
  </si>
  <si>
    <t>"kanalizace - stoka S2" 130,5*(1,8+2,1+2,3+2,1)/4*1,3</t>
  </si>
  <si>
    <t>"kanalizace - přípojky"20*2*0,9</t>
  </si>
  <si>
    <t>"-komunikace živice"-130,5*0,35*1,3+20*0,9*0,35</t>
  </si>
  <si>
    <t>"+ rozšíření pro Š" 3*1,2*1,2*2,3</t>
  </si>
  <si>
    <t>"předpoklad I.tř 80%, II.T5.20%" 344,882/100*80</t>
  </si>
  <si>
    <t>1875373251</t>
  </si>
  <si>
    <t>"předpoklad I.tř 80%, II.T5.20%" 344,882/100*20</t>
  </si>
  <si>
    <t>-852097924</t>
  </si>
  <si>
    <t>"kanalizace - stoka S2" 130,5*(1,8+2,1+2,3+2,1)/4*2</t>
  </si>
  <si>
    <t>694321002</t>
  </si>
  <si>
    <t>541,575</t>
  </si>
  <si>
    <t>-1771044192</t>
  </si>
  <si>
    <t>"přebytečná zemina 147,4m3, 50% náhrada zeminy 197,462/100*50=98,7 "246,1</t>
  </si>
  <si>
    <t>1444556775</t>
  </si>
  <si>
    <t>"skládka 15km - příplatek 5x"5*246,1</t>
  </si>
  <si>
    <t>224744704</t>
  </si>
  <si>
    <t>-1896357897</t>
  </si>
  <si>
    <t>246,1*1,6</t>
  </si>
  <si>
    <t>-1197521526</t>
  </si>
  <si>
    <t>344,882</t>
  </si>
  <si>
    <t>"- štěrkopískové lože" -130,5*1,3*0,2-20*0,9*0,1</t>
  </si>
  <si>
    <t>"- obsyp štěrkop.DN300" - 130,5*1,3*0,60</t>
  </si>
  <si>
    <t>"- obsyp štěrkop.přípojky" - 20,0*0,9*0,55</t>
  </si>
  <si>
    <t>"přebytečná zemina 147,4m3, 50% náhrada zeminy 197,462/100*50=98,7 "</t>
  </si>
  <si>
    <t>615280672</t>
  </si>
  <si>
    <t xml:space="preserve">"obsyp štěrkop.DN300"  130,5*1,3*0,60</t>
  </si>
  <si>
    <t xml:space="preserve"> "obsyp štěrkop.přípojky" 20,0*0,9*0,55</t>
  </si>
  <si>
    <t>"- potrubí" -(130,5*0,07)</t>
  </si>
  <si>
    <t>-241307872</t>
  </si>
  <si>
    <t>"obsyp a náhrada za nevhodnou zeminu" (102,555+98,7)*1,6</t>
  </si>
  <si>
    <t>Svislé a kompletní konstrukce</t>
  </si>
  <si>
    <t>379351221</t>
  </si>
  <si>
    <t>Bednění ostění šachty průřez hranatý suchá</t>
  </si>
  <si>
    <t>-393293617</t>
  </si>
  <si>
    <t>"šachta ŠS1" 1,6*0,99*2+1,0*0,99*2+1,6*0,69*2+1,0*0,69*2</t>
  </si>
  <si>
    <t>Různé kompletní konstrukce</t>
  </si>
  <si>
    <t>380326243</t>
  </si>
  <si>
    <t xml:space="preserve">Kompletní konstrukce ČOV, nádrží  tř. C 30/37 FC3 - výplňový beton</t>
  </si>
  <si>
    <t>-1478817958</t>
  </si>
  <si>
    <t>"příloha D.1.1.7"</t>
  </si>
  <si>
    <t>"výplňový beton, tvar žlábku v ŠS1"</t>
  </si>
  <si>
    <t>0,25</t>
  </si>
  <si>
    <t>2057207329</t>
  </si>
  <si>
    <t>" štěrkopískové lože" 130,5*1,3*0,2+20*0,9*0,1</t>
  </si>
  <si>
    <t>"šachty"4*2,0*2,0*0,10</t>
  </si>
  <si>
    <t>1354474919</t>
  </si>
  <si>
    <t>130,5</t>
  </si>
  <si>
    <t>1868101656</t>
  </si>
  <si>
    <t>"příloha D.1.1.1. přepojení přípojek"20,0</t>
  </si>
  <si>
    <t>-2052050700</t>
  </si>
  <si>
    <t>20,0</t>
  </si>
  <si>
    <t>1281909545</t>
  </si>
  <si>
    <t>"stoka DN300" 130,5</t>
  </si>
  <si>
    <t>2086359014</t>
  </si>
  <si>
    <t>-291988788</t>
  </si>
  <si>
    <t>"napojení přípojek" 10*2</t>
  </si>
  <si>
    <t>-1197237157</t>
  </si>
  <si>
    <t>10*2</t>
  </si>
  <si>
    <t>28612243</t>
  </si>
  <si>
    <t>přesuvka kanalizační plastová PVC KG DN 160 SN12/16</t>
  </si>
  <si>
    <t>611082947</t>
  </si>
  <si>
    <t>10,0</t>
  </si>
  <si>
    <t>-560661440</t>
  </si>
  <si>
    <t>-2031090721</t>
  </si>
  <si>
    <t>891000001R</t>
  </si>
  <si>
    <t>Řezání stávajícího potrubí kamenina</t>
  </si>
  <si>
    <t>-1370282963</t>
  </si>
  <si>
    <t xml:space="preserve"> "šachta ŠS1 odříznutí horní poloviny trouby" 1</t>
  </si>
  <si>
    <t>-381553565</t>
  </si>
  <si>
    <t>894201231</t>
  </si>
  <si>
    <t>Stěny šachet tl nad 200 mm z prostého betonu bez zvýšených nároků na prostředí tř. C 30/37</t>
  </si>
  <si>
    <t>-1896884002</t>
  </si>
  <si>
    <t>"ŠACHTA ŠS1, monolitické dno" 1,6*1,6*0,3+0,69*1,0*2+0,69*1,6*2</t>
  </si>
  <si>
    <t>-276530379</t>
  </si>
  <si>
    <t>59224161</t>
  </si>
  <si>
    <t>skruž betonová kanalizační se stupadly 100x50x12cm</t>
  </si>
  <si>
    <t>1705223013</t>
  </si>
  <si>
    <t>59224160</t>
  </si>
  <si>
    <t>skruž betonová kanalizační se stupadly 100x25x12cm</t>
  </si>
  <si>
    <t>651716475</t>
  </si>
  <si>
    <t>1808760242</t>
  </si>
  <si>
    <t>59224014</t>
  </si>
  <si>
    <t>prstenec šachtový vyrovnávací betonový 625x100x120mm</t>
  </si>
  <si>
    <t>380666562</t>
  </si>
  <si>
    <t>7,0</t>
  </si>
  <si>
    <t>59224147</t>
  </si>
  <si>
    <t>prstenec šachtový vyrovnávací betonový rovný 625x100x80mm</t>
  </si>
  <si>
    <t>-1823903885</t>
  </si>
  <si>
    <t>59224063</t>
  </si>
  <si>
    <t>dno betonové šachtové DN 1000 100x100x15cm výtok 25-40cm</t>
  </si>
  <si>
    <t>1338544791</t>
  </si>
  <si>
    <t>1763529356</t>
  </si>
  <si>
    <t>295865232</t>
  </si>
  <si>
    <t>55241406</t>
  </si>
  <si>
    <t>poklop šachtový s rámem DN 600 třída D400 s odvětráním</t>
  </si>
  <si>
    <t>1574100141</t>
  </si>
  <si>
    <t>-472041855</t>
  </si>
  <si>
    <t>130,5*2</t>
  </si>
  <si>
    <t>931991112R</t>
  </si>
  <si>
    <t>Zřízení těsnění bentonit. pásky</t>
  </si>
  <si>
    <t>2136508576</t>
  </si>
  <si>
    <t xml:space="preserve">" příloha D.1.1.7 - prostupy těsnění" </t>
  </si>
  <si>
    <t>0,6</t>
  </si>
  <si>
    <t>919249232</t>
  </si>
  <si>
    <t>187,65*0,44+187,65*0,022</t>
  </si>
  <si>
    <t>-898125642</t>
  </si>
  <si>
    <t>14*86,694</t>
  </si>
  <si>
    <t>-251791425</t>
  </si>
  <si>
    <t>187,65*0,44</t>
  </si>
  <si>
    <t>-1509824869</t>
  </si>
  <si>
    <t>187,65*0,022</t>
  </si>
  <si>
    <t>-1083987982</t>
  </si>
  <si>
    <t>-1134748342</t>
  </si>
  <si>
    <t xml:space="preserve">"příloha D.1.3.1 str. 11 - vyjmutí stáv. kanalizace DN 250-400"  </t>
  </si>
  <si>
    <t>129,0</t>
  </si>
  <si>
    <t>2145737296</t>
  </si>
  <si>
    <t xml:space="preserve">"příloha D.1.3.1 str. 11 - demontáž stávajících šachet a odvodňovacího žlabu"  6*1.0</t>
  </si>
  <si>
    <t>596243474</t>
  </si>
  <si>
    <t>(209,0+10,0)*1,3+29,0*0,9</t>
  </si>
  <si>
    <t>1343310343</t>
  </si>
  <si>
    <t>-121523855</t>
  </si>
  <si>
    <t>-267010071</t>
  </si>
  <si>
    <t>-1861756356</t>
  </si>
  <si>
    <t>8*1,3</t>
  </si>
  <si>
    <t>-1473635028</t>
  </si>
  <si>
    <t>3*1,3</t>
  </si>
  <si>
    <t>-927327210</t>
  </si>
  <si>
    <t>(10,4+3,9)*1,5</t>
  </si>
  <si>
    <t>1025241950</t>
  </si>
  <si>
    <t>"kanalizace - stoka D1- DN250,300" 209,0*(2,8+1,8+2,18+2,2)/4*1,3</t>
  </si>
  <si>
    <t>"-komunikace živice"-(209*0,35*1,3)</t>
  </si>
  <si>
    <t>"kanalizace - stoka D2 DN300" 140,5*(2,18+1,8+1,7)/3*1,3</t>
  </si>
  <si>
    <t>"-komunikace živice"-140,5*0,35*1,3</t>
  </si>
  <si>
    <t>"přípojky"29*2*0,9</t>
  </si>
  <si>
    <t>"-komunikace živice"-29*0,35*0,9</t>
  </si>
  <si>
    <t>"+ rozšíření pro Š" 9*1,2*1,2*2,0</t>
  </si>
  <si>
    <t xml:space="preserve">"sondy pro ověření hloubky kanalizace" 1*2*2*2 </t>
  </si>
  <si>
    <t>"předpoklad I.tř 80%, II.tř.20%" 873,746/100*80</t>
  </si>
  <si>
    <t>-1394740887</t>
  </si>
  <si>
    <t>"předpoklad I.tř 80%, II.tř.20%" 873,746/100*20</t>
  </si>
  <si>
    <t>2065490313</t>
  </si>
  <si>
    <t>"kanalizace - stoka D1- DN250,300" 09,0*(2,8+1,8+2,18+2,2)/4*2</t>
  </si>
  <si>
    <t>"kanalizace - stoka D2 DN300" 140,5*(2,18+1,8+1,7)/3*2</t>
  </si>
  <si>
    <t>"přípojky"29*2*2,0</t>
  </si>
  <si>
    <t>-1698996463</t>
  </si>
  <si>
    <t>688,437</t>
  </si>
  <si>
    <t>-1223593226</t>
  </si>
  <si>
    <t>"přebytečná zemina 282,25m3, 50% náhrada zeminy 591,493/100*50=295,7 "577,95</t>
  </si>
  <si>
    <t>400608359</t>
  </si>
  <si>
    <t>"skládka 15km - příplatek 5x"5*577,950</t>
  </si>
  <si>
    <t>657808166</t>
  </si>
  <si>
    <t>1862585787</t>
  </si>
  <si>
    <t>577,95*1,6</t>
  </si>
  <si>
    <t>56340805</t>
  </si>
  <si>
    <t>873,746</t>
  </si>
  <si>
    <t>"- štěrkopískové lože" -(209+140,5)*1,3*0,2+29*0,9*0,1)</t>
  </si>
  <si>
    <t>"- obsyp štěrkop.DN300" - 277,0*1,3*0,6</t>
  </si>
  <si>
    <t>"- obsyp štěrkop.DN250" - 72,5*1,3*0,55</t>
  </si>
  <si>
    <t>"- obsyp štěrkop.přípojky" - 29,0*0,9*0,55</t>
  </si>
  <si>
    <t>"přebytečná zemina 282,25m3, 50% náhrada zeminy 591,493/100*50=295,7 "</t>
  </si>
  <si>
    <t>1890705703</t>
  </si>
  <si>
    <t>"obsyp štěrkop.DN300" 277,0*1,3*0,6</t>
  </si>
  <si>
    <t>" obsyp štěrkop.DN250" 72,5*1,3*0,55</t>
  </si>
  <si>
    <t>"obsyp štěrkop.přípojky" 29,0*0,9*0,55</t>
  </si>
  <si>
    <t>"- potrubí" -(277,0*0,07+72,5*0,05)</t>
  </si>
  <si>
    <t>759291913</t>
  </si>
  <si>
    <t>"obsyp a náhrada za nevhodnou zeminu" (259,238+295,7)*1,6</t>
  </si>
  <si>
    <t>2131141553</t>
  </si>
  <si>
    <t>"štěrkopískové lože" (209+140,5)*1,3*0,1+69*0,9*0,1)</t>
  </si>
  <si>
    <t>"šachty"9*2,0*2,0*0,10</t>
  </si>
  <si>
    <t>-543409798</t>
  </si>
  <si>
    <t>4*0,8*0,8*0,10</t>
  </si>
  <si>
    <t>1493353552</t>
  </si>
  <si>
    <t>209,0+140,5</t>
  </si>
  <si>
    <t>-510852305</t>
  </si>
  <si>
    <t>"příloha D.1.3.1. přípojky"29,0</t>
  </si>
  <si>
    <t>-1757167668</t>
  </si>
  <si>
    <t>29,0</t>
  </si>
  <si>
    <t>1567250109</t>
  </si>
  <si>
    <t>"stoka DN250" 72,5</t>
  </si>
  <si>
    <t>-806380560</t>
  </si>
  <si>
    <t>72,5</t>
  </si>
  <si>
    <t>-1865239137</t>
  </si>
  <si>
    <t>"stoka DN300"140,5+136,5</t>
  </si>
  <si>
    <t>1301416175</t>
  </si>
  <si>
    <t>277,0</t>
  </si>
  <si>
    <t>-2046055267</t>
  </si>
  <si>
    <t>"napojení přípojek" 11*2</t>
  </si>
  <si>
    <t>1435273881</t>
  </si>
  <si>
    <t>11*2</t>
  </si>
  <si>
    <t>-1112304614</t>
  </si>
  <si>
    <t>113807962</t>
  </si>
  <si>
    <t>-1751939328</t>
  </si>
  <si>
    <t>2,0+4,0</t>
  </si>
  <si>
    <t>431712760</t>
  </si>
  <si>
    <t>-43876541</t>
  </si>
  <si>
    <t>-1943060774</t>
  </si>
  <si>
    <t>1576423018</t>
  </si>
  <si>
    <t>-1755528609</t>
  </si>
  <si>
    <t>-1959823242</t>
  </si>
  <si>
    <t>59224187</t>
  </si>
  <si>
    <t>prstenec šachtový vyrovnávací betonový 625x120x100mm</t>
  </si>
  <si>
    <t>1807549738</t>
  </si>
  <si>
    <t>59224176</t>
  </si>
  <si>
    <t>prstenec šachtový vyrovnávací betonový 625x120x80mm</t>
  </si>
  <si>
    <t>834540417</t>
  </si>
  <si>
    <t>-1016201452</t>
  </si>
  <si>
    <t>2087160675</t>
  </si>
  <si>
    <t>1074776853</t>
  </si>
  <si>
    <t>31,0</t>
  </si>
  <si>
    <t>895941100R</t>
  </si>
  <si>
    <t xml:space="preserve">Osazení uliční vpusti </t>
  </si>
  <si>
    <t>-1053373565</t>
  </si>
  <si>
    <t>"příloha D.1.3.7." 4,0</t>
  </si>
  <si>
    <t>59223852</t>
  </si>
  <si>
    <t>dno pro uliční vpusť s kalovou prohlubní betonové</t>
  </si>
  <si>
    <t>-912289917</t>
  </si>
  <si>
    <t>59223854</t>
  </si>
  <si>
    <t>skruž betonová s odtokem 150mm PVC pro uliční vpusť 450x350x50mm</t>
  </si>
  <si>
    <t>-285007168</t>
  </si>
  <si>
    <t>59223862</t>
  </si>
  <si>
    <t xml:space="preserve">skruž betonová středová pro uliční vpusť </t>
  </si>
  <si>
    <t>1039459578</t>
  </si>
  <si>
    <t>59223856</t>
  </si>
  <si>
    <t>skruž betonová horní pro uliční vpusť 450x195x50mm</t>
  </si>
  <si>
    <t>-1985771877</t>
  </si>
  <si>
    <t>59223864</t>
  </si>
  <si>
    <t xml:space="preserve">prstenec pro uliční vpusť vyrovnávací betonový </t>
  </si>
  <si>
    <t>468834309</t>
  </si>
  <si>
    <t>59224481</t>
  </si>
  <si>
    <t>mříž vtoková s rámem pro uliční vpusť 500x500, zatížení 40 tun</t>
  </si>
  <si>
    <t>1825939754</t>
  </si>
  <si>
    <t>59223875</t>
  </si>
  <si>
    <t>koš nízký pro uliční vpusti žárově Pz plech pro rám 500/500mm</t>
  </si>
  <si>
    <t>-1989837199</t>
  </si>
  <si>
    <t>698941081</t>
  </si>
  <si>
    <t>-1691692911</t>
  </si>
  <si>
    <t>-899818892</t>
  </si>
  <si>
    <t>219*2</t>
  </si>
  <si>
    <t>977341563</t>
  </si>
  <si>
    <t>310,8*0,44+310,8*0,022</t>
  </si>
  <si>
    <t>1240299992</t>
  </si>
  <si>
    <t>14*143,59</t>
  </si>
  <si>
    <t>-964035330</t>
  </si>
  <si>
    <t>310,8*0,44</t>
  </si>
  <si>
    <t>-1650861617</t>
  </si>
  <si>
    <t>310,8*0,022</t>
  </si>
  <si>
    <t>566077162</t>
  </si>
  <si>
    <t>03 - vedlejší a ostatní náklady</t>
  </si>
  <si>
    <t>552202952</t>
  </si>
  <si>
    <t>109630693</t>
  </si>
  <si>
    <t>997104743</t>
  </si>
  <si>
    <t>111680758</t>
  </si>
  <si>
    <t>-1137877705</t>
  </si>
  <si>
    <t>2007577979</t>
  </si>
  <si>
    <t>1851718688</t>
  </si>
  <si>
    <t>1227834501</t>
  </si>
  <si>
    <t>171713003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</si>
</sst>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0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21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30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30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33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34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35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36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37</v>
      </c>
      <c r="E29" s="48"/>
      <c r="F29" s="33" t="s">
        <v>38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39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40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41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42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43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44</v>
      </c>
      <c r="U35" s="55"/>
      <c r="V35" s="55"/>
      <c r="W35" s="55"/>
      <c r="X35" s="57" t="s">
        <v>45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46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47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48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49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48</v>
      </c>
      <c r="AI60" s="43"/>
      <c r="AJ60" s="43"/>
      <c r="AK60" s="43"/>
      <c r="AL60" s="43"/>
      <c r="AM60" s="65" t="s">
        <v>49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50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51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48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49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48</v>
      </c>
      <c r="AI75" s="43"/>
      <c r="AJ75" s="43"/>
      <c r="AK75" s="43"/>
      <c r="AL75" s="43"/>
      <c r="AM75" s="65" t="s">
        <v>49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52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0741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Dýšina - Školní ul. - prodloužení kanalizace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6. 10. 2020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29</v>
      </c>
      <c r="AJ89" s="41"/>
      <c r="AK89" s="41"/>
      <c r="AL89" s="41"/>
      <c r="AM89" s="81" t="str">
        <f>IF(E17="","",E17)</f>
        <v xml:space="preserve"> </v>
      </c>
      <c r="AN89" s="72"/>
      <c r="AO89" s="72"/>
      <c r="AP89" s="72"/>
      <c r="AQ89" s="41"/>
      <c r="AR89" s="45"/>
      <c r="AS89" s="82" t="s">
        <v>53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27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31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54</v>
      </c>
      <c r="D92" s="95"/>
      <c r="E92" s="95"/>
      <c r="F92" s="95"/>
      <c r="G92" s="95"/>
      <c r="H92" s="96"/>
      <c r="I92" s="97" t="s">
        <v>55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56</v>
      </c>
      <c r="AH92" s="95"/>
      <c r="AI92" s="95"/>
      <c r="AJ92" s="95"/>
      <c r="AK92" s="95"/>
      <c r="AL92" s="95"/>
      <c r="AM92" s="95"/>
      <c r="AN92" s="97" t="s">
        <v>57</v>
      </c>
      <c r="AO92" s="95"/>
      <c r="AP92" s="99"/>
      <c r="AQ92" s="100" t="s">
        <v>58</v>
      </c>
      <c r="AR92" s="45"/>
      <c r="AS92" s="101" t="s">
        <v>59</v>
      </c>
      <c r="AT92" s="102" t="s">
        <v>60</v>
      </c>
      <c r="AU92" s="102" t="s">
        <v>61</v>
      </c>
      <c r="AV92" s="102" t="s">
        <v>62</v>
      </c>
      <c r="AW92" s="102" t="s">
        <v>63</v>
      </c>
      <c r="AX92" s="102" t="s">
        <v>64</v>
      </c>
      <c r="AY92" s="102" t="s">
        <v>65</v>
      </c>
      <c r="AZ92" s="102" t="s">
        <v>66</v>
      </c>
      <c r="BA92" s="102" t="s">
        <v>67</v>
      </c>
      <c r="BB92" s="102" t="s">
        <v>68</v>
      </c>
      <c r="BC92" s="102" t="s">
        <v>69</v>
      </c>
      <c r="BD92" s="103" t="s">
        <v>70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71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ROUND(AG95+AG100,2)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ROUND(AS95+AS100,2)</f>
        <v>0</v>
      </c>
      <c r="AT94" s="115">
        <f>ROUND(SUM(AV94:AW94),2)</f>
        <v>0</v>
      </c>
      <c r="AU94" s="116">
        <f>ROUND(AU95+AU100,5)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ROUND(AZ95+AZ100,2)</f>
        <v>0</v>
      </c>
      <c r="BA94" s="115">
        <f>ROUND(BA95+BA100,2)</f>
        <v>0</v>
      </c>
      <c r="BB94" s="115">
        <f>ROUND(BB95+BB100,2)</f>
        <v>0</v>
      </c>
      <c r="BC94" s="115">
        <f>ROUND(BC95+BC100,2)</f>
        <v>0</v>
      </c>
      <c r="BD94" s="117">
        <f>ROUND(BD95+BD100,2)</f>
        <v>0</v>
      </c>
      <c r="BE94" s="6"/>
      <c r="BS94" s="118" t="s">
        <v>72</v>
      </c>
      <c r="BT94" s="118" t="s">
        <v>73</v>
      </c>
      <c r="BU94" s="119" t="s">
        <v>74</v>
      </c>
      <c r="BV94" s="118" t="s">
        <v>75</v>
      </c>
      <c r="BW94" s="118" t="s">
        <v>5</v>
      </c>
      <c r="BX94" s="118" t="s">
        <v>76</v>
      </c>
      <c r="CL94" s="118" t="s">
        <v>1</v>
      </c>
    </row>
    <row r="95" s="7" customFormat="1" ht="16.5" customHeight="1">
      <c r="A95" s="7"/>
      <c r="B95" s="120"/>
      <c r="C95" s="121"/>
      <c r="D95" s="122" t="s">
        <v>77</v>
      </c>
      <c r="E95" s="122"/>
      <c r="F95" s="122"/>
      <c r="G95" s="122"/>
      <c r="H95" s="122"/>
      <c r="I95" s="123"/>
      <c r="J95" s="122" t="s">
        <v>78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ROUND(SUM(AG96:AG99),2)</f>
        <v>0</v>
      </c>
      <c r="AH95" s="123"/>
      <c r="AI95" s="123"/>
      <c r="AJ95" s="123"/>
      <c r="AK95" s="123"/>
      <c r="AL95" s="123"/>
      <c r="AM95" s="123"/>
      <c r="AN95" s="125">
        <f>SUM(AG95,AT95)</f>
        <v>0</v>
      </c>
      <c r="AO95" s="123"/>
      <c r="AP95" s="123"/>
      <c r="AQ95" s="126" t="s">
        <v>79</v>
      </c>
      <c r="AR95" s="127"/>
      <c r="AS95" s="128">
        <f>ROUND(SUM(AS96:AS99),2)</f>
        <v>0</v>
      </c>
      <c r="AT95" s="129">
        <f>ROUND(SUM(AV95:AW95),2)</f>
        <v>0</v>
      </c>
      <c r="AU95" s="130">
        <f>ROUND(SUM(AU96:AU99),5)</f>
        <v>0</v>
      </c>
      <c r="AV95" s="129">
        <f>ROUND(AZ95*L29,2)</f>
        <v>0</v>
      </c>
      <c r="AW95" s="129">
        <f>ROUND(BA95*L30,2)</f>
        <v>0</v>
      </c>
      <c r="AX95" s="129">
        <f>ROUND(BB95*L29,2)</f>
        <v>0</v>
      </c>
      <c r="AY95" s="129">
        <f>ROUND(BC95*L30,2)</f>
        <v>0</v>
      </c>
      <c r="AZ95" s="129">
        <f>ROUND(SUM(AZ96:AZ99),2)</f>
        <v>0</v>
      </c>
      <c r="BA95" s="129">
        <f>ROUND(SUM(BA96:BA99),2)</f>
        <v>0</v>
      </c>
      <c r="BB95" s="129">
        <f>ROUND(SUM(BB96:BB99),2)</f>
        <v>0</v>
      </c>
      <c r="BC95" s="129">
        <f>ROUND(SUM(BC96:BC99),2)</f>
        <v>0</v>
      </c>
      <c r="BD95" s="131">
        <f>ROUND(SUM(BD96:BD99),2)</f>
        <v>0</v>
      </c>
      <c r="BE95" s="7"/>
      <c r="BS95" s="132" t="s">
        <v>72</v>
      </c>
      <c r="BT95" s="132" t="s">
        <v>80</v>
      </c>
      <c r="BU95" s="132" t="s">
        <v>74</v>
      </c>
      <c r="BV95" s="132" t="s">
        <v>75</v>
      </c>
      <c r="BW95" s="132" t="s">
        <v>81</v>
      </c>
      <c r="BX95" s="132" t="s">
        <v>5</v>
      </c>
      <c r="CL95" s="132" t="s">
        <v>1</v>
      </c>
      <c r="CM95" s="132" t="s">
        <v>82</v>
      </c>
    </row>
    <row r="96" s="4" customFormat="1" ht="16.5" customHeight="1">
      <c r="A96" s="133" t="s">
        <v>83</v>
      </c>
      <c r="B96" s="71"/>
      <c r="C96" s="134"/>
      <c r="D96" s="134"/>
      <c r="E96" s="135" t="s">
        <v>77</v>
      </c>
      <c r="F96" s="135"/>
      <c r="G96" s="135"/>
      <c r="H96" s="135"/>
      <c r="I96" s="135"/>
      <c r="J96" s="134"/>
      <c r="K96" s="135" t="s">
        <v>84</v>
      </c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6">
        <f>'01 - SO 01 Splašková kana...'!J32</f>
        <v>0</v>
      </c>
      <c r="AH96" s="134"/>
      <c r="AI96" s="134"/>
      <c r="AJ96" s="134"/>
      <c r="AK96" s="134"/>
      <c r="AL96" s="134"/>
      <c r="AM96" s="134"/>
      <c r="AN96" s="136">
        <f>SUM(AG96,AT96)</f>
        <v>0</v>
      </c>
      <c r="AO96" s="134"/>
      <c r="AP96" s="134"/>
      <c r="AQ96" s="137" t="s">
        <v>85</v>
      </c>
      <c r="AR96" s="73"/>
      <c r="AS96" s="138">
        <v>0</v>
      </c>
      <c r="AT96" s="139">
        <f>ROUND(SUM(AV96:AW96),2)</f>
        <v>0</v>
      </c>
      <c r="AU96" s="140">
        <f>'01 - SO 01 Splašková kana...'!P127</f>
        <v>0</v>
      </c>
      <c r="AV96" s="139">
        <f>'01 - SO 01 Splašková kana...'!J35</f>
        <v>0</v>
      </c>
      <c r="AW96" s="139">
        <f>'01 - SO 01 Splašková kana...'!J36</f>
        <v>0</v>
      </c>
      <c r="AX96" s="139">
        <f>'01 - SO 01 Splašková kana...'!J37</f>
        <v>0</v>
      </c>
      <c r="AY96" s="139">
        <f>'01 - SO 01 Splašková kana...'!J38</f>
        <v>0</v>
      </c>
      <c r="AZ96" s="139">
        <f>'01 - SO 01 Splašková kana...'!F35</f>
        <v>0</v>
      </c>
      <c r="BA96" s="139">
        <f>'01 - SO 01 Splašková kana...'!F36</f>
        <v>0</v>
      </c>
      <c r="BB96" s="139">
        <f>'01 - SO 01 Splašková kana...'!F37</f>
        <v>0</v>
      </c>
      <c r="BC96" s="139">
        <f>'01 - SO 01 Splašková kana...'!F38</f>
        <v>0</v>
      </c>
      <c r="BD96" s="141">
        <f>'01 - SO 01 Splašková kana...'!F39</f>
        <v>0</v>
      </c>
      <c r="BE96" s="4"/>
      <c r="BT96" s="142" t="s">
        <v>82</v>
      </c>
      <c r="BV96" s="142" t="s">
        <v>75</v>
      </c>
      <c r="BW96" s="142" t="s">
        <v>86</v>
      </c>
      <c r="BX96" s="142" t="s">
        <v>81</v>
      </c>
      <c r="CL96" s="142" t="s">
        <v>1</v>
      </c>
    </row>
    <row r="97" s="4" customFormat="1" ht="16.5" customHeight="1">
      <c r="A97" s="133" t="s">
        <v>83</v>
      </c>
      <c r="B97" s="71"/>
      <c r="C97" s="134"/>
      <c r="D97" s="134"/>
      <c r="E97" s="135" t="s">
        <v>87</v>
      </c>
      <c r="F97" s="135"/>
      <c r="G97" s="135"/>
      <c r="H97" s="135"/>
      <c r="I97" s="135"/>
      <c r="J97" s="134"/>
      <c r="K97" s="135" t="s">
        <v>88</v>
      </c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6">
        <f>'02 - SO 03 Dešťová kanali...'!J32</f>
        <v>0</v>
      </c>
      <c r="AH97" s="134"/>
      <c r="AI97" s="134"/>
      <c r="AJ97" s="134"/>
      <c r="AK97" s="134"/>
      <c r="AL97" s="134"/>
      <c r="AM97" s="134"/>
      <c r="AN97" s="136">
        <f>SUM(AG97,AT97)</f>
        <v>0</v>
      </c>
      <c r="AO97" s="134"/>
      <c r="AP97" s="134"/>
      <c r="AQ97" s="137" t="s">
        <v>85</v>
      </c>
      <c r="AR97" s="73"/>
      <c r="AS97" s="138">
        <v>0</v>
      </c>
      <c r="AT97" s="139">
        <f>ROUND(SUM(AV97:AW97),2)</f>
        <v>0</v>
      </c>
      <c r="AU97" s="140">
        <f>'02 - SO 03 Dešťová kanali...'!P128</f>
        <v>0</v>
      </c>
      <c r="AV97" s="139">
        <f>'02 - SO 03 Dešťová kanali...'!J35</f>
        <v>0</v>
      </c>
      <c r="AW97" s="139">
        <f>'02 - SO 03 Dešťová kanali...'!J36</f>
        <v>0</v>
      </c>
      <c r="AX97" s="139">
        <f>'02 - SO 03 Dešťová kanali...'!J37</f>
        <v>0</v>
      </c>
      <c r="AY97" s="139">
        <f>'02 - SO 03 Dešťová kanali...'!J38</f>
        <v>0</v>
      </c>
      <c r="AZ97" s="139">
        <f>'02 - SO 03 Dešťová kanali...'!F35</f>
        <v>0</v>
      </c>
      <c r="BA97" s="139">
        <f>'02 - SO 03 Dešťová kanali...'!F36</f>
        <v>0</v>
      </c>
      <c r="BB97" s="139">
        <f>'02 - SO 03 Dešťová kanali...'!F37</f>
        <v>0</v>
      </c>
      <c r="BC97" s="139">
        <f>'02 - SO 03 Dešťová kanali...'!F38</f>
        <v>0</v>
      </c>
      <c r="BD97" s="141">
        <f>'02 - SO 03 Dešťová kanali...'!F39</f>
        <v>0</v>
      </c>
      <c r="BE97" s="4"/>
      <c r="BT97" s="142" t="s">
        <v>82</v>
      </c>
      <c r="BV97" s="142" t="s">
        <v>75</v>
      </c>
      <c r="BW97" s="142" t="s">
        <v>89</v>
      </c>
      <c r="BX97" s="142" t="s">
        <v>81</v>
      </c>
      <c r="CL97" s="142" t="s">
        <v>1</v>
      </c>
    </row>
    <row r="98" s="4" customFormat="1" ht="16.5" customHeight="1">
      <c r="A98" s="133" t="s">
        <v>83</v>
      </c>
      <c r="B98" s="71"/>
      <c r="C98" s="134"/>
      <c r="D98" s="134"/>
      <c r="E98" s="135" t="s">
        <v>90</v>
      </c>
      <c r="F98" s="135"/>
      <c r="G98" s="135"/>
      <c r="H98" s="135"/>
      <c r="I98" s="135"/>
      <c r="J98" s="134"/>
      <c r="K98" s="135" t="s">
        <v>91</v>
      </c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6">
        <f>'03 - SO 02 Splašková kana...'!J32</f>
        <v>0</v>
      </c>
      <c r="AH98" s="134"/>
      <c r="AI98" s="134"/>
      <c r="AJ98" s="134"/>
      <c r="AK98" s="134"/>
      <c r="AL98" s="134"/>
      <c r="AM98" s="134"/>
      <c r="AN98" s="136">
        <f>SUM(AG98,AT98)</f>
        <v>0</v>
      </c>
      <c r="AO98" s="134"/>
      <c r="AP98" s="134"/>
      <c r="AQ98" s="137" t="s">
        <v>85</v>
      </c>
      <c r="AR98" s="73"/>
      <c r="AS98" s="138">
        <v>0</v>
      </c>
      <c r="AT98" s="139">
        <f>ROUND(SUM(AV98:AW98),2)</f>
        <v>0</v>
      </c>
      <c r="AU98" s="140">
        <f>'03 - SO 02 Splašková kana...'!P125</f>
        <v>0</v>
      </c>
      <c r="AV98" s="139">
        <f>'03 - SO 02 Splašková kana...'!J35</f>
        <v>0</v>
      </c>
      <c r="AW98" s="139">
        <f>'03 - SO 02 Splašková kana...'!J36</f>
        <v>0</v>
      </c>
      <c r="AX98" s="139">
        <f>'03 - SO 02 Splašková kana...'!J37</f>
        <v>0</v>
      </c>
      <c r="AY98" s="139">
        <f>'03 - SO 02 Splašková kana...'!J38</f>
        <v>0</v>
      </c>
      <c r="AZ98" s="139">
        <f>'03 - SO 02 Splašková kana...'!F35</f>
        <v>0</v>
      </c>
      <c r="BA98" s="139">
        <f>'03 - SO 02 Splašková kana...'!F36</f>
        <v>0</v>
      </c>
      <c r="BB98" s="139">
        <f>'03 - SO 02 Splašková kana...'!F37</f>
        <v>0</v>
      </c>
      <c r="BC98" s="139">
        <f>'03 - SO 02 Splašková kana...'!F38</f>
        <v>0</v>
      </c>
      <c r="BD98" s="141">
        <f>'03 - SO 02 Splašková kana...'!F39</f>
        <v>0</v>
      </c>
      <c r="BE98" s="4"/>
      <c r="BT98" s="142" t="s">
        <v>82</v>
      </c>
      <c r="BV98" s="142" t="s">
        <v>75</v>
      </c>
      <c r="BW98" s="142" t="s">
        <v>92</v>
      </c>
      <c r="BX98" s="142" t="s">
        <v>81</v>
      </c>
      <c r="CL98" s="142" t="s">
        <v>1</v>
      </c>
    </row>
    <row r="99" s="4" customFormat="1" ht="16.5" customHeight="1">
      <c r="A99" s="133" t="s">
        <v>83</v>
      </c>
      <c r="B99" s="71"/>
      <c r="C99" s="134"/>
      <c r="D99" s="134"/>
      <c r="E99" s="135" t="s">
        <v>93</v>
      </c>
      <c r="F99" s="135"/>
      <c r="G99" s="135"/>
      <c r="H99" s="135"/>
      <c r="I99" s="135"/>
      <c r="J99" s="134"/>
      <c r="K99" s="135" t="s">
        <v>94</v>
      </c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6">
        <f>'04 - Vedlejší a ostatní n...'!J32</f>
        <v>0</v>
      </c>
      <c r="AH99" s="134"/>
      <c r="AI99" s="134"/>
      <c r="AJ99" s="134"/>
      <c r="AK99" s="134"/>
      <c r="AL99" s="134"/>
      <c r="AM99" s="134"/>
      <c r="AN99" s="136">
        <f>SUM(AG99,AT99)</f>
        <v>0</v>
      </c>
      <c r="AO99" s="134"/>
      <c r="AP99" s="134"/>
      <c r="AQ99" s="137" t="s">
        <v>85</v>
      </c>
      <c r="AR99" s="73"/>
      <c r="AS99" s="138">
        <v>0</v>
      </c>
      <c r="AT99" s="139">
        <f>ROUND(SUM(AV99:AW99),2)</f>
        <v>0</v>
      </c>
      <c r="AU99" s="140">
        <f>'04 - Vedlejší a ostatní n...'!P121</f>
        <v>0</v>
      </c>
      <c r="AV99" s="139">
        <f>'04 - Vedlejší a ostatní n...'!J35</f>
        <v>0</v>
      </c>
      <c r="AW99" s="139">
        <f>'04 - Vedlejší a ostatní n...'!J36</f>
        <v>0</v>
      </c>
      <c r="AX99" s="139">
        <f>'04 - Vedlejší a ostatní n...'!J37</f>
        <v>0</v>
      </c>
      <c r="AY99" s="139">
        <f>'04 - Vedlejší a ostatní n...'!J38</f>
        <v>0</v>
      </c>
      <c r="AZ99" s="139">
        <f>'04 - Vedlejší a ostatní n...'!F35</f>
        <v>0</v>
      </c>
      <c r="BA99" s="139">
        <f>'04 - Vedlejší a ostatní n...'!F36</f>
        <v>0</v>
      </c>
      <c r="BB99" s="139">
        <f>'04 - Vedlejší a ostatní n...'!F37</f>
        <v>0</v>
      </c>
      <c r="BC99" s="139">
        <f>'04 - Vedlejší a ostatní n...'!F38</f>
        <v>0</v>
      </c>
      <c r="BD99" s="141">
        <f>'04 - Vedlejší a ostatní n...'!F39</f>
        <v>0</v>
      </c>
      <c r="BE99" s="4"/>
      <c r="BT99" s="142" t="s">
        <v>82</v>
      </c>
      <c r="BV99" s="142" t="s">
        <v>75</v>
      </c>
      <c r="BW99" s="142" t="s">
        <v>95</v>
      </c>
      <c r="BX99" s="142" t="s">
        <v>81</v>
      </c>
      <c r="CL99" s="142" t="s">
        <v>1</v>
      </c>
    </row>
    <row r="100" s="7" customFormat="1" ht="16.5" customHeight="1">
      <c r="A100" s="7"/>
      <c r="B100" s="120"/>
      <c r="C100" s="121"/>
      <c r="D100" s="122" t="s">
        <v>87</v>
      </c>
      <c r="E100" s="122"/>
      <c r="F100" s="122"/>
      <c r="G100" s="122"/>
      <c r="H100" s="122"/>
      <c r="I100" s="123"/>
      <c r="J100" s="122" t="s">
        <v>96</v>
      </c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4">
        <f>ROUND(SUM(AG101:AG103),2)</f>
        <v>0</v>
      </c>
      <c r="AH100" s="123"/>
      <c r="AI100" s="123"/>
      <c r="AJ100" s="123"/>
      <c r="AK100" s="123"/>
      <c r="AL100" s="123"/>
      <c r="AM100" s="123"/>
      <c r="AN100" s="125">
        <f>SUM(AG100,AT100)</f>
        <v>0</v>
      </c>
      <c r="AO100" s="123"/>
      <c r="AP100" s="123"/>
      <c r="AQ100" s="126" t="s">
        <v>79</v>
      </c>
      <c r="AR100" s="127"/>
      <c r="AS100" s="128">
        <f>ROUND(SUM(AS101:AS103),2)</f>
        <v>0</v>
      </c>
      <c r="AT100" s="129">
        <f>ROUND(SUM(AV100:AW100),2)</f>
        <v>0</v>
      </c>
      <c r="AU100" s="130">
        <f>ROUND(SUM(AU101:AU103),5)</f>
        <v>0</v>
      </c>
      <c r="AV100" s="129">
        <f>ROUND(AZ100*L29,2)</f>
        <v>0</v>
      </c>
      <c r="AW100" s="129">
        <f>ROUND(BA100*L30,2)</f>
        <v>0</v>
      </c>
      <c r="AX100" s="129">
        <f>ROUND(BB100*L29,2)</f>
        <v>0</v>
      </c>
      <c r="AY100" s="129">
        <f>ROUND(BC100*L30,2)</f>
        <v>0</v>
      </c>
      <c r="AZ100" s="129">
        <f>ROUND(SUM(AZ101:AZ103),2)</f>
        <v>0</v>
      </c>
      <c r="BA100" s="129">
        <f>ROUND(SUM(BA101:BA103),2)</f>
        <v>0</v>
      </c>
      <c r="BB100" s="129">
        <f>ROUND(SUM(BB101:BB103),2)</f>
        <v>0</v>
      </c>
      <c r="BC100" s="129">
        <f>ROUND(SUM(BC101:BC103),2)</f>
        <v>0</v>
      </c>
      <c r="BD100" s="131">
        <f>ROUND(SUM(BD101:BD103),2)</f>
        <v>0</v>
      </c>
      <c r="BE100" s="7"/>
      <c r="BS100" s="132" t="s">
        <v>72</v>
      </c>
      <c r="BT100" s="132" t="s">
        <v>80</v>
      </c>
      <c r="BU100" s="132" t="s">
        <v>74</v>
      </c>
      <c r="BV100" s="132" t="s">
        <v>75</v>
      </c>
      <c r="BW100" s="132" t="s">
        <v>97</v>
      </c>
      <c r="BX100" s="132" t="s">
        <v>5</v>
      </c>
      <c r="CL100" s="132" t="s">
        <v>1</v>
      </c>
      <c r="CM100" s="132" t="s">
        <v>82</v>
      </c>
    </row>
    <row r="101" s="4" customFormat="1" ht="16.5" customHeight="1">
      <c r="A101" s="133" t="s">
        <v>83</v>
      </c>
      <c r="B101" s="71"/>
      <c r="C101" s="134"/>
      <c r="D101" s="134"/>
      <c r="E101" s="135" t="s">
        <v>77</v>
      </c>
      <c r="F101" s="135"/>
      <c r="G101" s="135"/>
      <c r="H101" s="135"/>
      <c r="I101" s="135"/>
      <c r="J101" s="134"/>
      <c r="K101" s="135" t="s">
        <v>84</v>
      </c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6">
        <f>'01 - SO 01 Splašková kana..._01'!J32</f>
        <v>0</v>
      </c>
      <c r="AH101" s="134"/>
      <c r="AI101" s="134"/>
      <c r="AJ101" s="134"/>
      <c r="AK101" s="134"/>
      <c r="AL101" s="134"/>
      <c r="AM101" s="134"/>
      <c r="AN101" s="136">
        <f>SUM(AG101,AT101)</f>
        <v>0</v>
      </c>
      <c r="AO101" s="134"/>
      <c r="AP101" s="134"/>
      <c r="AQ101" s="137" t="s">
        <v>85</v>
      </c>
      <c r="AR101" s="73"/>
      <c r="AS101" s="138">
        <v>0</v>
      </c>
      <c r="AT101" s="139">
        <f>ROUND(SUM(AV101:AW101),2)</f>
        <v>0</v>
      </c>
      <c r="AU101" s="140">
        <f>'01 - SO 01 Splašková kana..._01'!P129</f>
        <v>0</v>
      </c>
      <c r="AV101" s="139">
        <f>'01 - SO 01 Splašková kana..._01'!J35</f>
        <v>0</v>
      </c>
      <c r="AW101" s="139">
        <f>'01 - SO 01 Splašková kana..._01'!J36</f>
        <v>0</v>
      </c>
      <c r="AX101" s="139">
        <f>'01 - SO 01 Splašková kana..._01'!J37</f>
        <v>0</v>
      </c>
      <c r="AY101" s="139">
        <f>'01 - SO 01 Splašková kana..._01'!J38</f>
        <v>0</v>
      </c>
      <c r="AZ101" s="139">
        <f>'01 - SO 01 Splašková kana..._01'!F35</f>
        <v>0</v>
      </c>
      <c r="BA101" s="139">
        <f>'01 - SO 01 Splašková kana..._01'!F36</f>
        <v>0</v>
      </c>
      <c r="BB101" s="139">
        <f>'01 - SO 01 Splašková kana..._01'!F37</f>
        <v>0</v>
      </c>
      <c r="BC101" s="139">
        <f>'01 - SO 01 Splašková kana..._01'!F38</f>
        <v>0</v>
      </c>
      <c r="BD101" s="141">
        <f>'01 - SO 01 Splašková kana..._01'!F39</f>
        <v>0</v>
      </c>
      <c r="BE101" s="4"/>
      <c r="BT101" s="142" t="s">
        <v>82</v>
      </c>
      <c r="BV101" s="142" t="s">
        <v>75</v>
      </c>
      <c r="BW101" s="142" t="s">
        <v>98</v>
      </c>
      <c r="BX101" s="142" t="s">
        <v>97</v>
      </c>
      <c r="CL101" s="142" t="s">
        <v>1</v>
      </c>
    </row>
    <row r="102" s="4" customFormat="1" ht="16.5" customHeight="1">
      <c r="A102" s="133" t="s">
        <v>83</v>
      </c>
      <c r="B102" s="71"/>
      <c r="C102" s="134"/>
      <c r="D102" s="134"/>
      <c r="E102" s="135" t="s">
        <v>87</v>
      </c>
      <c r="F102" s="135"/>
      <c r="G102" s="135"/>
      <c r="H102" s="135"/>
      <c r="I102" s="135"/>
      <c r="J102" s="134"/>
      <c r="K102" s="135" t="s">
        <v>88</v>
      </c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6">
        <f>'02 - SO 03 Dešťová kanali..._01'!J32</f>
        <v>0</v>
      </c>
      <c r="AH102" s="134"/>
      <c r="AI102" s="134"/>
      <c r="AJ102" s="134"/>
      <c r="AK102" s="134"/>
      <c r="AL102" s="134"/>
      <c r="AM102" s="134"/>
      <c r="AN102" s="136">
        <f>SUM(AG102,AT102)</f>
        <v>0</v>
      </c>
      <c r="AO102" s="134"/>
      <c r="AP102" s="134"/>
      <c r="AQ102" s="137" t="s">
        <v>85</v>
      </c>
      <c r="AR102" s="73"/>
      <c r="AS102" s="138">
        <v>0</v>
      </c>
      <c r="AT102" s="139">
        <f>ROUND(SUM(AV102:AW102),2)</f>
        <v>0</v>
      </c>
      <c r="AU102" s="140">
        <f>'02 - SO 03 Dešťová kanali..._01'!P127</f>
        <v>0</v>
      </c>
      <c r="AV102" s="139">
        <f>'02 - SO 03 Dešťová kanali..._01'!J35</f>
        <v>0</v>
      </c>
      <c r="AW102" s="139">
        <f>'02 - SO 03 Dešťová kanali..._01'!J36</f>
        <v>0</v>
      </c>
      <c r="AX102" s="139">
        <f>'02 - SO 03 Dešťová kanali..._01'!J37</f>
        <v>0</v>
      </c>
      <c r="AY102" s="139">
        <f>'02 - SO 03 Dešťová kanali..._01'!J38</f>
        <v>0</v>
      </c>
      <c r="AZ102" s="139">
        <f>'02 - SO 03 Dešťová kanali..._01'!F35</f>
        <v>0</v>
      </c>
      <c r="BA102" s="139">
        <f>'02 - SO 03 Dešťová kanali..._01'!F36</f>
        <v>0</v>
      </c>
      <c r="BB102" s="139">
        <f>'02 - SO 03 Dešťová kanali..._01'!F37</f>
        <v>0</v>
      </c>
      <c r="BC102" s="139">
        <f>'02 - SO 03 Dešťová kanali..._01'!F38</f>
        <v>0</v>
      </c>
      <c r="BD102" s="141">
        <f>'02 - SO 03 Dešťová kanali..._01'!F39</f>
        <v>0</v>
      </c>
      <c r="BE102" s="4"/>
      <c r="BT102" s="142" t="s">
        <v>82</v>
      </c>
      <c r="BV102" s="142" t="s">
        <v>75</v>
      </c>
      <c r="BW102" s="142" t="s">
        <v>99</v>
      </c>
      <c r="BX102" s="142" t="s">
        <v>97</v>
      </c>
      <c r="CL102" s="142" t="s">
        <v>1</v>
      </c>
    </row>
    <row r="103" s="4" customFormat="1" ht="16.5" customHeight="1">
      <c r="A103" s="133" t="s">
        <v>83</v>
      </c>
      <c r="B103" s="71"/>
      <c r="C103" s="134"/>
      <c r="D103" s="134"/>
      <c r="E103" s="135" t="s">
        <v>90</v>
      </c>
      <c r="F103" s="135"/>
      <c r="G103" s="135"/>
      <c r="H103" s="135"/>
      <c r="I103" s="135"/>
      <c r="J103" s="134"/>
      <c r="K103" s="135" t="s">
        <v>100</v>
      </c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6">
        <f>'03 - vedlejší a ostatní n...'!J32</f>
        <v>0</v>
      </c>
      <c r="AH103" s="134"/>
      <c r="AI103" s="134"/>
      <c r="AJ103" s="134"/>
      <c r="AK103" s="134"/>
      <c r="AL103" s="134"/>
      <c r="AM103" s="134"/>
      <c r="AN103" s="136">
        <f>SUM(AG103,AT103)</f>
        <v>0</v>
      </c>
      <c r="AO103" s="134"/>
      <c r="AP103" s="134"/>
      <c r="AQ103" s="137" t="s">
        <v>85</v>
      </c>
      <c r="AR103" s="73"/>
      <c r="AS103" s="143">
        <v>0</v>
      </c>
      <c r="AT103" s="144">
        <f>ROUND(SUM(AV103:AW103),2)</f>
        <v>0</v>
      </c>
      <c r="AU103" s="145">
        <f>'03 - vedlejší a ostatní n...'!P121</f>
        <v>0</v>
      </c>
      <c r="AV103" s="144">
        <f>'03 - vedlejší a ostatní n...'!J35</f>
        <v>0</v>
      </c>
      <c r="AW103" s="144">
        <f>'03 - vedlejší a ostatní n...'!J36</f>
        <v>0</v>
      </c>
      <c r="AX103" s="144">
        <f>'03 - vedlejší a ostatní n...'!J37</f>
        <v>0</v>
      </c>
      <c r="AY103" s="144">
        <f>'03 - vedlejší a ostatní n...'!J38</f>
        <v>0</v>
      </c>
      <c r="AZ103" s="144">
        <f>'03 - vedlejší a ostatní n...'!F35</f>
        <v>0</v>
      </c>
      <c r="BA103" s="144">
        <f>'03 - vedlejší a ostatní n...'!F36</f>
        <v>0</v>
      </c>
      <c r="BB103" s="144">
        <f>'03 - vedlejší a ostatní n...'!F37</f>
        <v>0</v>
      </c>
      <c r="BC103" s="144">
        <f>'03 - vedlejší a ostatní n...'!F38</f>
        <v>0</v>
      </c>
      <c r="BD103" s="146">
        <f>'03 - vedlejší a ostatní n...'!F39</f>
        <v>0</v>
      </c>
      <c r="BE103" s="4"/>
      <c r="BT103" s="142" t="s">
        <v>82</v>
      </c>
      <c r="BV103" s="142" t="s">
        <v>75</v>
      </c>
      <c r="BW103" s="142" t="s">
        <v>101</v>
      </c>
      <c r="BX103" s="142" t="s">
        <v>97</v>
      </c>
      <c r="CL103" s="142" t="s">
        <v>1</v>
      </c>
    </row>
    <row r="104" s="2" customFormat="1" ht="30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5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45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</sheetData>
  <sheetProtection sheet="1" formatColumns="0" formatRows="0" objects="1" scenarios="1" spinCount="100000" saltValue="j+9gqY6MTbadG5DC9/u74plPPLTqTqHnjKfVjqJDcGkzAwo/DtITpzWQGQyvC39PBbkc484xiZkI9iWgz5OaDA==" hashValue="YMtmIC850JxZkD9fS8gW/VMaS0xiJEDsRWtpk3/FoIp4oQUsO1ixXDaEQOnTYZnanJS5hMceRu4pBBDY50RlwQ==" algorithmName="SHA-512" password="CC35"/>
  <mergeCells count="74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100:AP100"/>
    <mergeCell ref="AG100:AM100"/>
    <mergeCell ref="D100:H100"/>
    <mergeCell ref="J100:AF100"/>
    <mergeCell ref="AN101:AP101"/>
    <mergeCell ref="AG101:AM101"/>
    <mergeCell ref="E101:I101"/>
    <mergeCell ref="K101:AF101"/>
    <mergeCell ref="AN102:AP102"/>
    <mergeCell ref="AG102:AM102"/>
    <mergeCell ref="E102:I102"/>
    <mergeCell ref="K102:AF102"/>
    <mergeCell ref="AN103:AP103"/>
    <mergeCell ref="AG103:AM103"/>
    <mergeCell ref="E103:I103"/>
    <mergeCell ref="K103:AF103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01 - SO 01 Splašková kana...'!C2" display="/"/>
    <hyperlink ref="A97" location="'02 - SO 03 Dešťová kanali...'!C2" display="/"/>
    <hyperlink ref="A98" location="'03 - SO 02 Splašková kana...'!C2" display="/"/>
    <hyperlink ref="A99" location="'04 - Vedlejší a ostatní n...'!C2" display="/"/>
    <hyperlink ref="A101" location="'01 - SO 01 Splašková kana..._01'!C2" display="/"/>
    <hyperlink ref="A102" location="'02 - SO 03 Dešťová kanali..._01'!C2" display="/"/>
    <hyperlink ref="A103" location="'03 - vedlejší a ostatní 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82</v>
      </c>
    </row>
    <row r="4" s="1" customFormat="1" ht="24.96" customHeight="1">
      <c r="B4" s="21"/>
      <c r="D4" s="149" t="s">
        <v>102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Dýšina - Školní ul. - prodloužení kanalizace</v>
      </c>
      <c r="F7" s="151"/>
      <c r="G7" s="151"/>
      <c r="H7" s="151"/>
      <c r="L7" s="21"/>
    </row>
    <row r="8" s="1" customFormat="1" ht="12" customHeight="1">
      <c r="B8" s="21"/>
      <c r="D8" s="151" t="s">
        <v>103</v>
      </c>
      <c r="L8" s="21"/>
    </row>
    <row r="9" s="2" customFormat="1" ht="16.5" customHeight="1">
      <c r="A9" s="39"/>
      <c r="B9" s="45"/>
      <c r="C9" s="39"/>
      <c r="D9" s="39"/>
      <c r="E9" s="152" t="s">
        <v>104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105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106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6. 10. 2020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tr">
        <f>IF('Rekapitulace stavby'!AN10="","",'Rekapitulace stavby'!AN10)</f>
        <v/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tr">
        <f>IF('Rekapitulace stavby'!E11="","",'Rekapitulace stavby'!E11)</f>
        <v xml:space="preserve"> </v>
      </c>
      <c r="F17" s="39"/>
      <c r="G17" s="39"/>
      <c r="H17" s="39"/>
      <c r="I17" s="151" t="s">
        <v>26</v>
      </c>
      <c r="J17" s="142" t="str">
        <f>IF('Rekapitulace stavby'!AN11="","",'Rekapitulace stavby'!AN11)</f>
        <v/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27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26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29</v>
      </c>
      <c r="E22" s="39"/>
      <c r="F22" s="39"/>
      <c r="G22" s="39"/>
      <c r="H22" s="39"/>
      <c r="I22" s="151" t="s">
        <v>25</v>
      </c>
      <c r="J22" s="142" t="str">
        <f>IF('Rekapitulace stavby'!AN16="","",'Rekapitulace stavby'!AN16)</f>
        <v/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tr">
        <f>IF('Rekapitulace stavby'!E17="","",'Rekapitulace stavby'!E17)</f>
        <v xml:space="preserve"> </v>
      </c>
      <c r="F23" s="39"/>
      <c r="G23" s="39"/>
      <c r="H23" s="39"/>
      <c r="I23" s="151" t="s">
        <v>26</v>
      </c>
      <c r="J23" s="142" t="str">
        <f>IF('Rekapitulace stavby'!AN17="","",'Rekapitulace stavby'!AN17)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31</v>
      </c>
      <c r="E25" s="39"/>
      <c r="F25" s="39"/>
      <c r="G25" s="39"/>
      <c r="H25" s="39"/>
      <c r="I25" s="151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1" t="s">
        <v>26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32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33</v>
      </c>
      <c r="E32" s="39"/>
      <c r="F32" s="39"/>
      <c r="G32" s="39"/>
      <c r="H32" s="39"/>
      <c r="I32" s="39"/>
      <c r="J32" s="161">
        <f>ROUND(J127,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35</v>
      </c>
      <c r="G34" s="39"/>
      <c r="H34" s="39"/>
      <c r="I34" s="162" t="s">
        <v>34</v>
      </c>
      <c r="J34" s="162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37</v>
      </c>
      <c r="E35" s="151" t="s">
        <v>38</v>
      </c>
      <c r="F35" s="164">
        <f>ROUND((SUM(BE127:BE248)),  2)</f>
        <v>0</v>
      </c>
      <c r="G35" s="39"/>
      <c r="H35" s="39"/>
      <c r="I35" s="165">
        <v>0.20999999999999999</v>
      </c>
      <c r="J35" s="164">
        <f>ROUND(((SUM(BE127:BE248))*I35),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39</v>
      </c>
      <c r="F36" s="164">
        <f>ROUND((SUM(BF127:BF248)),  2)</f>
        <v>0</v>
      </c>
      <c r="G36" s="39"/>
      <c r="H36" s="39"/>
      <c r="I36" s="165">
        <v>0.12</v>
      </c>
      <c r="J36" s="164">
        <f>ROUND(((SUM(BF127:BF248))*I36),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40</v>
      </c>
      <c r="F37" s="164">
        <f>ROUND((SUM(BG127:BG248)),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41</v>
      </c>
      <c r="F38" s="164">
        <f>ROUND((SUM(BH127:BH248)),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42</v>
      </c>
      <c r="F39" s="164">
        <f>ROUND((SUM(BI127:BI248)),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43</v>
      </c>
      <c r="E41" s="168"/>
      <c r="F41" s="168"/>
      <c r="G41" s="169" t="s">
        <v>44</v>
      </c>
      <c r="H41" s="170" t="s">
        <v>45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Dýšina - Školní ul. - prodloužení kanalizace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104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105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01 - SO 01 Splašková kanalizace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6. 10. 2020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 xml:space="preserve"> </v>
      </c>
      <c r="G93" s="41"/>
      <c r="H93" s="41"/>
      <c r="I93" s="33" t="s">
        <v>29</v>
      </c>
      <c r="J93" s="37" t="str">
        <f>E23</f>
        <v xml:space="preserve"> 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108</v>
      </c>
      <c r="D96" s="186"/>
      <c r="E96" s="186"/>
      <c r="F96" s="186"/>
      <c r="G96" s="186"/>
      <c r="H96" s="186"/>
      <c r="I96" s="186"/>
      <c r="J96" s="187" t="s">
        <v>109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110</v>
      </c>
      <c r="D98" s="41"/>
      <c r="E98" s="41"/>
      <c r="F98" s="41"/>
      <c r="G98" s="41"/>
      <c r="H98" s="41"/>
      <c r="I98" s="41"/>
      <c r="J98" s="111">
        <f>J127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111</v>
      </c>
    </row>
    <row r="99" s="9" customFormat="1" ht="24.96" customHeight="1">
      <c r="A99" s="9"/>
      <c r="B99" s="189"/>
      <c r="C99" s="190"/>
      <c r="D99" s="191" t="s">
        <v>112</v>
      </c>
      <c r="E99" s="192"/>
      <c r="F99" s="192"/>
      <c r="G99" s="192"/>
      <c r="H99" s="192"/>
      <c r="I99" s="192"/>
      <c r="J99" s="193">
        <f>J128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113</v>
      </c>
      <c r="E100" s="197"/>
      <c r="F100" s="197"/>
      <c r="G100" s="197"/>
      <c r="H100" s="197"/>
      <c r="I100" s="197"/>
      <c r="J100" s="198">
        <f>J129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114</v>
      </c>
      <c r="E101" s="197"/>
      <c r="F101" s="197"/>
      <c r="G101" s="197"/>
      <c r="H101" s="197"/>
      <c r="I101" s="197"/>
      <c r="J101" s="198">
        <f>J184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115</v>
      </c>
      <c r="E102" s="197"/>
      <c r="F102" s="197"/>
      <c r="G102" s="197"/>
      <c r="H102" s="197"/>
      <c r="I102" s="197"/>
      <c r="J102" s="198">
        <f>J189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116</v>
      </c>
      <c r="E103" s="197"/>
      <c r="F103" s="197"/>
      <c r="G103" s="197"/>
      <c r="H103" s="197"/>
      <c r="I103" s="197"/>
      <c r="J103" s="198">
        <f>J233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117</v>
      </c>
      <c r="E104" s="197"/>
      <c r="F104" s="197"/>
      <c r="G104" s="197"/>
      <c r="H104" s="197"/>
      <c r="I104" s="197"/>
      <c r="J104" s="198">
        <f>J236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118</v>
      </c>
      <c r="E105" s="197"/>
      <c r="F105" s="197"/>
      <c r="G105" s="197"/>
      <c r="H105" s="197"/>
      <c r="I105" s="197"/>
      <c r="J105" s="198">
        <f>J247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4" t="s">
        <v>119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16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184" t="str">
        <f>E7</f>
        <v>Dýšina - Školní ul. - prodloužení kanalizace</v>
      </c>
      <c r="F115" s="33"/>
      <c r="G115" s="33"/>
      <c r="H115" s="33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" customFormat="1" ht="12" customHeight="1">
      <c r="B116" s="22"/>
      <c r="C116" s="33" t="s">
        <v>103</v>
      </c>
      <c r="D116" s="23"/>
      <c r="E116" s="23"/>
      <c r="F116" s="23"/>
      <c r="G116" s="23"/>
      <c r="H116" s="23"/>
      <c r="I116" s="23"/>
      <c r="J116" s="23"/>
      <c r="K116" s="23"/>
      <c r="L116" s="21"/>
    </row>
    <row r="117" s="2" customFormat="1" ht="16.5" customHeight="1">
      <c r="A117" s="39"/>
      <c r="B117" s="40"/>
      <c r="C117" s="41"/>
      <c r="D117" s="41"/>
      <c r="E117" s="184" t="s">
        <v>104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105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77" t="str">
        <f>E11</f>
        <v>01 - SO 01 Splašková kanalizace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20</v>
      </c>
      <c r="D121" s="41"/>
      <c r="E121" s="41"/>
      <c r="F121" s="28" t="str">
        <f>F14</f>
        <v xml:space="preserve"> </v>
      </c>
      <c r="G121" s="41"/>
      <c r="H121" s="41"/>
      <c r="I121" s="33" t="s">
        <v>22</v>
      </c>
      <c r="J121" s="80" t="str">
        <f>IF(J14="","",J14)</f>
        <v>6. 10. 2020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24</v>
      </c>
      <c r="D123" s="41"/>
      <c r="E123" s="41"/>
      <c r="F123" s="28" t="str">
        <f>E17</f>
        <v xml:space="preserve"> </v>
      </c>
      <c r="G123" s="41"/>
      <c r="H123" s="41"/>
      <c r="I123" s="33" t="s">
        <v>29</v>
      </c>
      <c r="J123" s="37" t="str">
        <f>E23</f>
        <v xml:space="preserve"> 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27</v>
      </c>
      <c r="D124" s="41"/>
      <c r="E124" s="41"/>
      <c r="F124" s="28" t="str">
        <f>IF(E20="","",E20)</f>
        <v>Vyplň údaj</v>
      </c>
      <c r="G124" s="41"/>
      <c r="H124" s="41"/>
      <c r="I124" s="33" t="s">
        <v>31</v>
      </c>
      <c r="J124" s="37" t="str">
        <f>E26</f>
        <v xml:space="preserve"> 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0.32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1" customFormat="1" ht="29.28" customHeight="1">
      <c r="A126" s="200"/>
      <c r="B126" s="201"/>
      <c r="C126" s="202" t="s">
        <v>120</v>
      </c>
      <c r="D126" s="203" t="s">
        <v>58</v>
      </c>
      <c r="E126" s="203" t="s">
        <v>54</v>
      </c>
      <c r="F126" s="203" t="s">
        <v>55</v>
      </c>
      <c r="G126" s="203" t="s">
        <v>121</v>
      </c>
      <c r="H126" s="203" t="s">
        <v>122</v>
      </c>
      <c r="I126" s="203" t="s">
        <v>123</v>
      </c>
      <c r="J126" s="203" t="s">
        <v>109</v>
      </c>
      <c r="K126" s="204" t="s">
        <v>124</v>
      </c>
      <c r="L126" s="205"/>
      <c r="M126" s="101" t="s">
        <v>1</v>
      </c>
      <c r="N126" s="102" t="s">
        <v>37</v>
      </c>
      <c r="O126" s="102" t="s">
        <v>125</v>
      </c>
      <c r="P126" s="102" t="s">
        <v>126</v>
      </c>
      <c r="Q126" s="102" t="s">
        <v>127</v>
      </c>
      <c r="R126" s="102" t="s">
        <v>128</v>
      </c>
      <c r="S126" s="102" t="s">
        <v>129</v>
      </c>
      <c r="T126" s="103" t="s">
        <v>130</v>
      </c>
      <c r="U126" s="200"/>
      <c r="V126" s="200"/>
      <c r="W126" s="200"/>
      <c r="X126" s="200"/>
      <c r="Y126" s="200"/>
      <c r="Z126" s="200"/>
      <c r="AA126" s="200"/>
      <c r="AB126" s="200"/>
      <c r="AC126" s="200"/>
      <c r="AD126" s="200"/>
      <c r="AE126" s="200"/>
    </row>
    <row r="127" s="2" customFormat="1" ht="22.8" customHeight="1">
      <c r="A127" s="39"/>
      <c r="B127" s="40"/>
      <c r="C127" s="108" t="s">
        <v>131</v>
      </c>
      <c r="D127" s="41"/>
      <c r="E127" s="41"/>
      <c r="F127" s="41"/>
      <c r="G127" s="41"/>
      <c r="H127" s="41"/>
      <c r="I127" s="41"/>
      <c r="J127" s="206">
        <f>BK127</f>
        <v>0</v>
      </c>
      <c r="K127" s="41"/>
      <c r="L127" s="45"/>
      <c r="M127" s="104"/>
      <c r="N127" s="207"/>
      <c r="O127" s="105"/>
      <c r="P127" s="208">
        <f>P128</f>
        <v>0</v>
      </c>
      <c r="Q127" s="105"/>
      <c r="R127" s="208">
        <f>R128</f>
        <v>235.0691515</v>
      </c>
      <c r="S127" s="105"/>
      <c r="T127" s="209">
        <f>T128</f>
        <v>66.495000000000005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72</v>
      </c>
      <c r="AU127" s="18" t="s">
        <v>111</v>
      </c>
      <c r="BK127" s="210">
        <f>BK128</f>
        <v>0</v>
      </c>
    </row>
    <row r="128" s="12" customFormat="1" ht="25.92" customHeight="1">
      <c r="A128" s="12"/>
      <c r="B128" s="211"/>
      <c r="C128" s="212"/>
      <c r="D128" s="213" t="s">
        <v>72</v>
      </c>
      <c r="E128" s="214" t="s">
        <v>132</v>
      </c>
      <c r="F128" s="214" t="s">
        <v>133</v>
      </c>
      <c r="G128" s="212"/>
      <c r="H128" s="212"/>
      <c r="I128" s="215"/>
      <c r="J128" s="216">
        <f>BK128</f>
        <v>0</v>
      </c>
      <c r="K128" s="212"/>
      <c r="L128" s="217"/>
      <c r="M128" s="218"/>
      <c r="N128" s="219"/>
      <c r="O128" s="219"/>
      <c r="P128" s="220">
        <f>P129+P184+P189+P233+P236+P247</f>
        <v>0</v>
      </c>
      <c r="Q128" s="219"/>
      <c r="R128" s="220">
        <f>R129+R184+R189+R233+R236+R247</f>
        <v>235.0691515</v>
      </c>
      <c r="S128" s="219"/>
      <c r="T128" s="221">
        <f>T129+T184+T189+T233+T236+T247</f>
        <v>66.495000000000005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80</v>
      </c>
      <c r="AT128" s="223" t="s">
        <v>72</v>
      </c>
      <c r="AU128" s="223" t="s">
        <v>73</v>
      </c>
      <c r="AY128" s="222" t="s">
        <v>134</v>
      </c>
      <c r="BK128" s="224">
        <f>BK129+BK184+BK189+BK233+BK236+BK247</f>
        <v>0</v>
      </c>
    </row>
    <row r="129" s="12" customFormat="1" ht="22.8" customHeight="1">
      <c r="A129" s="12"/>
      <c r="B129" s="211"/>
      <c r="C129" s="212"/>
      <c r="D129" s="213" t="s">
        <v>72</v>
      </c>
      <c r="E129" s="225" t="s">
        <v>80</v>
      </c>
      <c r="F129" s="225" t="s">
        <v>135</v>
      </c>
      <c r="G129" s="212"/>
      <c r="H129" s="212"/>
      <c r="I129" s="215"/>
      <c r="J129" s="226">
        <f>BK129</f>
        <v>0</v>
      </c>
      <c r="K129" s="212"/>
      <c r="L129" s="217"/>
      <c r="M129" s="218"/>
      <c r="N129" s="219"/>
      <c r="O129" s="219"/>
      <c r="P129" s="220">
        <f>SUM(P130:P183)</f>
        <v>0</v>
      </c>
      <c r="Q129" s="219"/>
      <c r="R129" s="220">
        <f>SUM(R130:R183)</f>
        <v>217.77136150000001</v>
      </c>
      <c r="S129" s="219"/>
      <c r="T129" s="221">
        <f>SUM(T130:T183)</f>
        <v>66.495000000000005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80</v>
      </c>
      <c r="AT129" s="223" t="s">
        <v>72</v>
      </c>
      <c r="AU129" s="223" t="s">
        <v>80</v>
      </c>
      <c r="AY129" s="222" t="s">
        <v>134</v>
      </c>
      <c r="BK129" s="224">
        <f>SUM(BK130:BK183)</f>
        <v>0</v>
      </c>
    </row>
    <row r="130" s="2" customFormat="1" ht="24.15" customHeight="1">
      <c r="A130" s="39"/>
      <c r="B130" s="40"/>
      <c r="C130" s="227" t="s">
        <v>80</v>
      </c>
      <c r="D130" s="227" t="s">
        <v>136</v>
      </c>
      <c r="E130" s="228" t="s">
        <v>137</v>
      </c>
      <c r="F130" s="229" t="s">
        <v>138</v>
      </c>
      <c r="G130" s="230" t="s">
        <v>139</v>
      </c>
      <c r="H130" s="231">
        <v>100.75</v>
      </c>
      <c r="I130" s="232"/>
      <c r="J130" s="233">
        <f>ROUND(I130*H130,2)</f>
        <v>0</v>
      </c>
      <c r="K130" s="229" t="s">
        <v>140</v>
      </c>
      <c r="L130" s="45"/>
      <c r="M130" s="234" t="s">
        <v>1</v>
      </c>
      <c r="N130" s="235" t="s">
        <v>38</v>
      </c>
      <c r="O130" s="92"/>
      <c r="P130" s="236">
        <f>O130*H130</f>
        <v>0</v>
      </c>
      <c r="Q130" s="236">
        <v>0</v>
      </c>
      <c r="R130" s="236">
        <f>Q130*H130</f>
        <v>0</v>
      </c>
      <c r="S130" s="236">
        <v>0.44</v>
      </c>
      <c r="T130" s="237">
        <f>S130*H130</f>
        <v>44.329999999999998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141</v>
      </c>
      <c r="AT130" s="238" t="s">
        <v>136</v>
      </c>
      <c r="AU130" s="238" t="s">
        <v>82</v>
      </c>
      <c r="AY130" s="18" t="s">
        <v>134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80</v>
      </c>
      <c r="BK130" s="239">
        <f>ROUND(I130*H130,2)</f>
        <v>0</v>
      </c>
      <c r="BL130" s="18" t="s">
        <v>141</v>
      </c>
      <c r="BM130" s="238" t="s">
        <v>142</v>
      </c>
    </row>
    <row r="131" s="13" customFormat="1">
      <c r="A131" s="13"/>
      <c r="B131" s="240"/>
      <c r="C131" s="241"/>
      <c r="D131" s="242" t="s">
        <v>143</v>
      </c>
      <c r="E131" s="243" t="s">
        <v>1</v>
      </c>
      <c r="F131" s="244" t="s">
        <v>144</v>
      </c>
      <c r="G131" s="241"/>
      <c r="H131" s="243" t="s">
        <v>1</v>
      </c>
      <c r="I131" s="245"/>
      <c r="J131" s="241"/>
      <c r="K131" s="241"/>
      <c r="L131" s="246"/>
      <c r="M131" s="247"/>
      <c r="N131" s="248"/>
      <c r="O131" s="248"/>
      <c r="P131" s="248"/>
      <c r="Q131" s="248"/>
      <c r="R131" s="248"/>
      <c r="S131" s="248"/>
      <c r="T131" s="24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0" t="s">
        <v>143</v>
      </c>
      <c r="AU131" s="250" t="s">
        <v>82</v>
      </c>
      <c r="AV131" s="13" t="s">
        <v>80</v>
      </c>
      <c r="AW131" s="13" t="s">
        <v>30</v>
      </c>
      <c r="AX131" s="13" t="s">
        <v>73</v>
      </c>
      <c r="AY131" s="250" t="s">
        <v>134</v>
      </c>
    </row>
    <row r="132" s="14" customFormat="1">
      <c r="A132" s="14"/>
      <c r="B132" s="251"/>
      <c r="C132" s="252"/>
      <c r="D132" s="242" t="s">
        <v>143</v>
      </c>
      <c r="E132" s="253" t="s">
        <v>1</v>
      </c>
      <c r="F132" s="254" t="s">
        <v>145</v>
      </c>
      <c r="G132" s="252"/>
      <c r="H132" s="255">
        <v>100.75</v>
      </c>
      <c r="I132" s="256"/>
      <c r="J132" s="252"/>
      <c r="K132" s="252"/>
      <c r="L132" s="257"/>
      <c r="M132" s="258"/>
      <c r="N132" s="259"/>
      <c r="O132" s="259"/>
      <c r="P132" s="259"/>
      <c r="Q132" s="259"/>
      <c r="R132" s="259"/>
      <c r="S132" s="259"/>
      <c r="T132" s="260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1" t="s">
        <v>143</v>
      </c>
      <c r="AU132" s="261" t="s">
        <v>82</v>
      </c>
      <c r="AV132" s="14" t="s">
        <v>82</v>
      </c>
      <c r="AW132" s="14" t="s">
        <v>30</v>
      </c>
      <c r="AX132" s="14" t="s">
        <v>80</v>
      </c>
      <c r="AY132" s="261" t="s">
        <v>134</v>
      </c>
    </row>
    <row r="133" s="2" customFormat="1" ht="24.15" customHeight="1">
      <c r="A133" s="39"/>
      <c r="B133" s="40"/>
      <c r="C133" s="227" t="s">
        <v>82</v>
      </c>
      <c r="D133" s="227" t="s">
        <v>136</v>
      </c>
      <c r="E133" s="228" t="s">
        <v>146</v>
      </c>
      <c r="F133" s="229" t="s">
        <v>147</v>
      </c>
      <c r="G133" s="230" t="s">
        <v>139</v>
      </c>
      <c r="H133" s="231">
        <v>100.75</v>
      </c>
      <c r="I133" s="232"/>
      <c r="J133" s="233">
        <f>ROUND(I133*H133,2)</f>
        <v>0</v>
      </c>
      <c r="K133" s="229" t="s">
        <v>140</v>
      </c>
      <c r="L133" s="45"/>
      <c r="M133" s="234" t="s">
        <v>1</v>
      </c>
      <c r="N133" s="235" t="s">
        <v>38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0.22</v>
      </c>
      <c r="T133" s="237">
        <f>S133*H133</f>
        <v>22.164999999999999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141</v>
      </c>
      <c r="AT133" s="238" t="s">
        <v>136</v>
      </c>
      <c r="AU133" s="238" t="s">
        <v>82</v>
      </c>
      <c r="AY133" s="18" t="s">
        <v>134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80</v>
      </c>
      <c r="BK133" s="239">
        <f>ROUND(I133*H133,2)</f>
        <v>0</v>
      </c>
      <c r="BL133" s="18" t="s">
        <v>141</v>
      </c>
      <c r="BM133" s="238" t="s">
        <v>148</v>
      </c>
    </row>
    <row r="134" s="13" customFormat="1">
      <c r="A134" s="13"/>
      <c r="B134" s="240"/>
      <c r="C134" s="241"/>
      <c r="D134" s="242" t="s">
        <v>143</v>
      </c>
      <c r="E134" s="243" t="s">
        <v>1</v>
      </c>
      <c r="F134" s="244" t="s">
        <v>144</v>
      </c>
      <c r="G134" s="241"/>
      <c r="H134" s="243" t="s">
        <v>1</v>
      </c>
      <c r="I134" s="245"/>
      <c r="J134" s="241"/>
      <c r="K134" s="241"/>
      <c r="L134" s="246"/>
      <c r="M134" s="247"/>
      <c r="N134" s="248"/>
      <c r="O134" s="248"/>
      <c r="P134" s="248"/>
      <c r="Q134" s="248"/>
      <c r="R134" s="248"/>
      <c r="S134" s="248"/>
      <c r="T134" s="24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0" t="s">
        <v>143</v>
      </c>
      <c r="AU134" s="250" t="s">
        <v>82</v>
      </c>
      <c r="AV134" s="13" t="s">
        <v>80</v>
      </c>
      <c r="AW134" s="13" t="s">
        <v>30</v>
      </c>
      <c r="AX134" s="13" t="s">
        <v>73</v>
      </c>
      <c r="AY134" s="250" t="s">
        <v>134</v>
      </c>
    </row>
    <row r="135" s="14" customFormat="1">
      <c r="A135" s="14"/>
      <c r="B135" s="251"/>
      <c r="C135" s="252"/>
      <c r="D135" s="242" t="s">
        <v>143</v>
      </c>
      <c r="E135" s="253" t="s">
        <v>1</v>
      </c>
      <c r="F135" s="254" t="s">
        <v>145</v>
      </c>
      <c r="G135" s="252"/>
      <c r="H135" s="255">
        <v>100.75</v>
      </c>
      <c r="I135" s="256"/>
      <c r="J135" s="252"/>
      <c r="K135" s="252"/>
      <c r="L135" s="257"/>
      <c r="M135" s="258"/>
      <c r="N135" s="259"/>
      <c r="O135" s="259"/>
      <c r="P135" s="259"/>
      <c r="Q135" s="259"/>
      <c r="R135" s="259"/>
      <c r="S135" s="259"/>
      <c r="T135" s="260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1" t="s">
        <v>143</v>
      </c>
      <c r="AU135" s="261" t="s">
        <v>82</v>
      </c>
      <c r="AV135" s="14" t="s">
        <v>82</v>
      </c>
      <c r="AW135" s="14" t="s">
        <v>30</v>
      </c>
      <c r="AX135" s="14" t="s">
        <v>80</v>
      </c>
      <c r="AY135" s="261" t="s">
        <v>134</v>
      </c>
    </row>
    <row r="136" s="2" customFormat="1" ht="24.15" customHeight="1">
      <c r="A136" s="39"/>
      <c r="B136" s="40"/>
      <c r="C136" s="227" t="s">
        <v>149</v>
      </c>
      <c r="D136" s="227" t="s">
        <v>136</v>
      </c>
      <c r="E136" s="228" t="s">
        <v>150</v>
      </c>
      <c r="F136" s="229" t="s">
        <v>151</v>
      </c>
      <c r="G136" s="230" t="s">
        <v>152</v>
      </c>
      <c r="H136" s="231">
        <v>60</v>
      </c>
      <c r="I136" s="232"/>
      <c r="J136" s="233">
        <f>ROUND(I136*H136,2)</f>
        <v>0</v>
      </c>
      <c r="K136" s="229" t="s">
        <v>1</v>
      </c>
      <c r="L136" s="45"/>
      <c r="M136" s="234" t="s">
        <v>1</v>
      </c>
      <c r="N136" s="235" t="s">
        <v>38</v>
      </c>
      <c r="O136" s="92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141</v>
      </c>
      <c r="AT136" s="238" t="s">
        <v>136</v>
      </c>
      <c r="AU136" s="238" t="s">
        <v>82</v>
      </c>
      <c r="AY136" s="18" t="s">
        <v>134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80</v>
      </c>
      <c r="BK136" s="239">
        <f>ROUND(I136*H136,2)</f>
        <v>0</v>
      </c>
      <c r="BL136" s="18" t="s">
        <v>141</v>
      </c>
      <c r="BM136" s="238" t="s">
        <v>153</v>
      </c>
    </row>
    <row r="137" s="14" customFormat="1">
      <c r="A137" s="14"/>
      <c r="B137" s="251"/>
      <c r="C137" s="252"/>
      <c r="D137" s="242" t="s">
        <v>143</v>
      </c>
      <c r="E137" s="253" t="s">
        <v>1</v>
      </c>
      <c r="F137" s="254" t="s">
        <v>154</v>
      </c>
      <c r="G137" s="252"/>
      <c r="H137" s="255">
        <v>60</v>
      </c>
      <c r="I137" s="256"/>
      <c r="J137" s="252"/>
      <c r="K137" s="252"/>
      <c r="L137" s="257"/>
      <c r="M137" s="258"/>
      <c r="N137" s="259"/>
      <c r="O137" s="259"/>
      <c r="P137" s="259"/>
      <c r="Q137" s="259"/>
      <c r="R137" s="259"/>
      <c r="S137" s="259"/>
      <c r="T137" s="260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1" t="s">
        <v>143</v>
      </c>
      <c r="AU137" s="261" t="s">
        <v>82</v>
      </c>
      <c r="AV137" s="14" t="s">
        <v>82</v>
      </c>
      <c r="AW137" s="14" t="s">
        <v>30</v>
      </c>
      <c r="AX137" s="14" t="s">
        <v>80</v>
      </c>
      <c r="AY137" s="261" t="s">
        <v>134</v>
      </c>
    </row>
    <row r="138" s="2" customFormat="1" ht="24.15" customHeight="1">
      <c r="A138" s="39"/>
      <c r="B138" s="40"/>
      <c r="C138" s="227" t="s">
        <v>141</v>
      </c>
      <c r="D138" s="227" t="s">
        <v>136</v>
      </c>
      <c r="E138" s="228" t="s">
        <v>155</v>
      </c>
      <c r="F138" s="229" t="s">
        <v>156</v>
      </c>
      <c r="G138" s="230" t="s">
        <v>157</v>
      </c>
      <c r="H138" s="231">
        <v>30</v>
      </c>
      <c r="I138" s="232"/>
      <c r="J138" s="233">
        <f>ROUND(I138*H138,2)</f>
        <v>0</v>
      </c>
      <c r="K138" s="229" t="s">
        <v>1</v>
      </c>
      <c r="L138" s="45"/>
      <c r="M138" s="234" t="s">
        <v>1</v>
      </c>
      <c r="N138" s="235" t="s">
        <v>38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141</v>
      </c>
      <c r="AT138" s="238" t="s">
        <v>136</v>
      </c>
      <c r="AU138" s="238" t="s">
        <v>82</v>
      </c>
      <c r="AY138" s="18" t="s">
        <v>134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80</v>
      </c>
      <c r="BK138" s="239">
        <f>ROUND(I138*H138,2)</f>
        <v>0</v>
      </c>
      <c r="BL138" s="18" t="s">
        <v>141</v>
      </c>
      <c r="BM138" s="238" t="s">
        <v>158</v>
      </c>
    </row>
    <row r="139" s="14" customFormat="1">
      <c r="A139" s="14"/>
      <c r="B139" s="251"/>
      <c r="C139" s="252"/>
      <c r="D139" s="242" t="s">
        <v>143</v>
      </c>
      <c r="E139" s="253" t="s">
        <v>1</v>
      </c>
      <c r="F139" s="254" t="s">
        <v>159</v>
      </c>
      <c r="G139" s="252"/>
      <c r="H139" s="255">
        <v>30</v>
      </c>
      <c r="I139" s="256"/>
      <c r="J139" s="252"/>
      <c r="K139" s="252"/>
      <c r="L139" s="257"/>
      <c r="M139" s="258"/>
      <c r="N139" s="259"/>
      <c r="O139" s="259"/>
      <c r="P139" s="259"/>
      <c r="Q139" s="259"/>
      <c r="R139" s="259"/>
      <c r="S139" s="259"/>
      <c r="T139" s="260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1" t="s">
        <v>143</v>
      </c>
      <c r="AU139" s="261" t="s">
        <v>82</v>
      </c>
      <c r="AV139" s="14" t="s">
        <v>82</v>
      </c>
      <c r="AW139" s="14" t="s">
        <v>30</v>
      </c>
      <c r="AX139" s="14" t="s">
        <v>80</v>
      </c>
      <c r="AY139" s="261" t="s">
        <v>134</v>
      </c>
    </row>
    <row r="140" s="2" customFormat="1" ht="16.5" customHeight="1">
      <c r="A140" s="39"/>
      <c r="B140" s="40"/>
      <c r="C140" s="227" t="s">
        <v>160</v>
      </c>
      <c r="D140" s="227" t="s">
        <v>136</v>
      </c>
      <c r="E140" s="228" t="s">
        <v>161</v>
      </c>
      <c r="F140" s="229" t="s">
        <v>162</v>
      </c>
      <c r="G140" s="230" t="s">
        <v>163</v>
      </c>
      <c r="H140" s="231">
        <v>1.3</v>
      </c>
      <c r="I140" s="232"/>
      <c r="J140" s="233">
        <f>ROUND(I140*H140,2)</f>
        <v>0</v>
      </c>
      <c r="K140" s="229" t="s">
        <v>140</v>
      </c>
      <c r="L140" s="45"/>
      <c r="M140" s="234" t="s">
        <v>1</v>
      </c>
      <c r="N140" s="235" t="s">
        <v>38</v>
      </c>
      <c r="O140" s="92"/>
      <c r="P140" s="236">
        <f>O140*H140</f>
        <v>0</v>
      </c>
      <c r="Q140" s="236">
        <v>0.036900000000000002</v>
      </c>
      <c r="R140" s="236">
        <f>Q140*H140</f>
        <v>0.047970000000000006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141</v>
      </c>
      <c r="AT140" s="238" t="s">
        <v>136</v>
      </c>
      <c r="AU140" s="238" t="s">
        <v>82</v>
      </c>
      <c r="AY140" s="18" t="s">
        <v>134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80</v>
      </c>
      <c r="BK140" s="239">
        <f>ROUND(I140*H140,2)</f>
        <v>0</v>
      </c>
      <c r="BL140" s="18" t="s">
        <v>141</v>
      </c>
      <c r="BM140" s="238" t="s">
        <v>164</v>
      </c>
    </row>
    <row r="141" s="13" customFormat="1">
      <c r="A141" s="13"/>
      <c r="B141" s="240"/>
      <c r="C141" s="241"/>
      <c r="D141" s="242" t="s">
        <v>143</v>
      </c>
      <c r="E141" s="243" t="s">
        <v>1</v>
      </c>
      <c r="F141" s="244" t="s">
        <v>165</v>
      </c>
      <c r="G141" s="241"/>
      <c r="H141" s="243" t="s">
        <v>1</v>
      </c>
      <c r="I141" s="245"/>
      <c r="J141" s="241"/>
      <c r="K141" s="241"/>
      <c r="L141" s="246"/>
      <c r="M141" s="247"/>
      <c r="N141" s="248"/>
      <c r="O141" s="248"/>
      <c r="P141" s="248"/>
      <c r="Q141" s="248"/>
      <c r="R141" s="248"/>
      <c r="S141" s="248"/>
      <c r="T141" s="24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0" t="s">
        <v>143</v>
      </c>
      <c r="AU141" s="250" t="s">
        <v>82</v>
      </c>
      <c r="AV141" s="13" t="s">
        <v>80</v>
      </c>
      <c r="AW141" s="13" t="s">
        <v>30</v>
      </c>
      <c r="AX141" s="13" t="s">
        <v>73</v>
      </c>
      <c r="AY141" s="250" t="s">
        <v>134</v>
      </c>
    </row>
    <row r="142" s="14" customFormat="1">
      <c r="A142" s="14"/>
      <c r="B142" s="251"/>
      <c r="C142" s="252"/>
      <c r="D142" s="242" t="s">
        <v>143</v>
      </c>
      <c r="E142" s="253" t="s">
        <v>1</v>
      </c>
      <c r="F142" s="254" t="s">
        <v>166</v>
      </c>
      <c r="G142" s="252"/>
      <c r="H142" s="255">
        <v>1.3</v>
      </c>
      <c r="I142" s="256"/>
      <c r="J142" s="252"/>
      <c r="K142" s="252"/>
      <c r="L142" s="257"/>
      <c r="M142" s="258"/>
      <c r="N142" s="259"/>
      <c r="O142" s="259"/>
      <c r="P142" s="259"/>
      <c r="Q142" s="259"/>
      <c r="R142" s="259"/>
      <c r="S142" s="259"/>
      <c r="T142" s="260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1" t="s">
        <v>143</v>
      </c>
      <c r="AU142" s="261" t="s">
        <v>82</v>
      </c>
      <c r="AV142" s="14" t="s">
        <v>82</v>
      </c>
      <c r="AW142" s="14" t="s">
        <v>30</v>
      </c>
      <c r="AX142" s="14" t="s">
        <v>80</v>
      </c>
      <c r="AY142" s="261" t="s">
        <v>134</v>
      </c>
    </row>
    <row r="143" s="2" customFormat="1" ht="16.5" customHeight="1">
      <c r="A143" s="39"/>
      <c r="B143" s="40"/>
      <c r="C143" s="227" t="s">
        <v>167</v>
      </c>
      <c r="D143" s="227" t="s">
        <v>136</v>
      </c>
      <c r="E143" s="228" t="s">
        <v>168</v>
      </c>
      <c r="F143" s="229" t="s">
        <v>169</v>
      </c>
      <c r="G143" s="230" t="s">
        <v>163</v>
      </c>
      <c r="H143" s="231">
        <v>1.3</v>
      </c>
      <c r="I143" s="232"/>
      <c r="J143" s="233">
        <f>ROUND(I143*H143,2)</f>
        <v>0</v>
      </c>
      <c r="K143" s="229" t="s">
        <v>1</v>
      </c>
      <c r="L143" s="45"/>
      <c r="M143" s="234" t="s">
        <v>1</v>
      </c>
      <c r="N143" s="235" t="s">
        <v>38</v>
      </c>
      <c r="O143" s="92"/>
      <c r="P143" s="236">
        <f>O143*H143</f>
        <v>0</v>
      </c>
      <c r="Q143" s="236">
        <v>0.06053</v>
      </c>
      <c r="R143" s="236">
        <f>Q143*H143</f>
        <v>0.078689000000000009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141</v>
      </c>
      <c r="AT143" s="238" t="s">
        <v>136</v>
      </c>
      <c r="AU143" s="238" t="s">
        <v>82</v>
      </c>
      <c r="AY143" s="18" t="s">
        <v>134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80</v>
      </c>
      <c r="BK143" s="239">
        <f>ROUND(I143*H143,2)</f>
        <v>0</v>
      </c>
      <c r="BL143" s="18" t="s">
        <v>141</v>
      </c>
      <c r="BM143" s="238" t="s">
        <v>170</v>
      </c>
    </row>
    <row r="144" s="13" customFormat="1">
      <c r="A144" s="13"/>
      <c r="B144" s="240"/>
      <c r="C144" s="241"/>
      <c r="D144" s="242" t="s">
        <v>143</v>
      </c>
      <c r="E144" s="243" t="s">
        <v>1</v>
      </c>
      <c r="F144" s="244" t="s">
        <v>165</v>
      </c>
      <c r="G144" s="241"/>
      <c r="H144" s="243" t="s">
        <v>1</v>
      </c>
      <c r="I144" s="245"/>
      <c r="J144" s="241"/>
      <c r="K144" s="241"/>
      <c r="L144" s="246"/>
      <c r="M144" s="247"/>
      <c r="N144" s="248"/>
      <c r="O144" s="248"/>
      <c r="P144" s="248"/>
      <c r="Q144" s="248"/>
      <c r="R144" s="248"/>
      <c r="S144" s="248"/>
      <c r="T144" s="24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0" t="s">
        <v>143</v>
      </c>
      <c r="AU144" s="250" t="s">
        <v>82</v>
      </c>
      <c r="AV144" s="13" t="s">
        <v>80</v>
      </c>
      <c r="AW144" s="13" t="s">
        <v>30</v>
      </c>
      <c r="AX144" s="13" t="s">
        <v>73</v>
      </c>
      <c r="AY144" s="250" t="s">
        <v>134</v>
      </c>
    </row>
    <row r="145" s="14" customFormat="1">
      <c r="A145" s="14"/>
      <c r="B145" s="251"/>
      <c r="C145" s="252"/>
      <c r="D145" s="242" t="s">
        <v>143</v>
      </c>
      <c r="E145" s="253" t="s">
        <v>1</v>
      </c>
      <c r="F145" s="254" t="s">
        <v>166</v>
      </c>
      <c r="G145" s="252"/>
      <c r="H145" s="255">
        <v>1.3</v>
      </c>
      <c r="I145" s="256"/>
      <c r="J145" s="252"/>
      <c r="K145" s="252"/>
      <c r="L145" s="257"/>
      <c r="M145" s="258"/>
      <c r="N145" s="259"/>
      <c r="O145" s="259"/>
      <c r="P145" s="259"/>
      <c r="Q145" s="259"/>
      <c r="R145" s="259"/>
      <c r="S145" s="259"/>
      <c r="T145" s="260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1" t="s">
        <v>143</v>
      </c>
      <c r="AU145" s="261" t="s">
        <v>82</v>
      </c>
      <c r="AV145" s="14" t="s">
        <v>82</v>
      </c>
      <c r="AW145" s="14" t="s">
        <v>30</v>
      </c>
      <c r="AX145" s="14" t="s">
        <v>80</v>
      </c>
      <c r="AY145" s="261" t="s">
        <v>134</v>
      </c>
    </row>
    <row r="146" s="2" customFormat="1" ht="24.15" customHeight="1">
      <c r="A146" s="39"/>
      <c r="B146" s="40"/>
      <c r="C146" s="227" t="s">
        <v>171</v>
      </c>
      <c r="D146" s="227" t="s">
        <v>136</v>
      </c>
      <c r="E146" s="228" t="s">
        <v>172</v>
      </c>
      <c r="F146" s="229" t="s">
        <v>173</v>
      </c>
      <c r="G146" s="230" t="s">
        <v>174</v>
      </c>
      <c r="H146" s="231">
        <v>3.8999999999999999</v>
      </c>
      <c r="I146" s="232"/>
      <c r="J146" s="233">
        <f>ROUND(I146*H146,2)</f>
        <v>0</v>
      </c>
      <c r="K146" s="229" t="s">
        <v>1</v>
      </c>
      <c r="L146" s="45"/>
      <c r="M146" s="234" t="s">
        <v>1</v>
      </c>
      <c r="N146" s="235" t="s">
        <v>38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141</v>
      </c>
      <c r="AT146" s="238" t="s">
        <v>136</v>
      </c>
      <c r="AU146" s="238" t="s">
        <v>82</v>
      </c>
      <c r="AY146" s="18" t="s">
        <v>134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80</v>
      </c>
      <c r="BK146" s="239">
        <f>ROUND(I146*H146,2)</f>
        <v>0</v>
      </c>
      <c r="BL146" s="18" t="s">
        <v>141</v>
      </c>
      <c r="BM146" s="238" t="s">
        <v>175</v>
      </c>
    </row>
    <row r="147" s="13" customFormat="1">
      <c r="A147" s="13"/>
      <c r="B147" s="240"/>
      <c r="C147" s="241"/>
      <c r="D147" s="242" t="s">
        <v>143</v>
      </c>
      <c r="E147" s="243" t="s">
        <v>1</v>
      </c>
      <c r="F147" s="244" t="s">
        <v>176</v>
      </c>
      <c r="G147" s="241"/>
      <c r="H147" s="243" t="s">
        <v>1</v>
      </c>
      <c r="I147" s="245"/>
      <c r="J147" s="241"/>
      <c r="K147" s="241"/>
      <c r="L147" s="246"/>
      <c r="M147" s="247"/>
      <c r="N147" s="248"/>
      <c r="O147" s="248"/>
      <c r="P147" s="248"/>
      <c r="Q147" s="248"/>
      <c r="R147" s="248"/>
      <c r="S147" s="248"/>
      <c r="T147" s="24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0" t="s">
        <v>143</v>
      </c>
      <c r="AU147" s="250" t="s">
        <v>82</v>
      </c>
      <c r="AV147" s="13" t="s">
        <v>80</v>
      </c>
      <c r="AW147" s="13" t="s">
        <v>30</v>
      </c>
      <c r="AX147" s="13" t="s">
        <v>73</v>
      </c>
      <c r="AY147" s="250" t="s">
        <v>134</v>
      </c>
    </row>
    <row r="148" s="14" customFormat="1">
      <c r="A148" s="14"/>
      <c r="B148" s="251"/>
      <c r="C148" s="252"/>
      <c r="D148" s="242" t="s">
        <v>143</v>
      </c>
      <c r="E148" s="253" t="s">
        <v>1</v>
      </c>
      <c r="F148" s="254" t="s">
        <v>177</v>
      </c>
      <c r="G148" s="252"/>
      <c r="H148" s="255">
        <v>3.8999999999999999</v>
      </c>
      <c r="I148" s="256"/>
      <c r="J148" s="252"/>
      <c r="K148" s="252"/>
      <c r="L148" s="257"/>
      <c r="M148" s="258"/>
      <c r="N148" s="259"/>
      <c r="O148" s="259"/>
      <c r="P148" s="259"/>
      <c r="Q148" s="259"/>
      <c r="R148" s="259"/>
      <c r="S148" s="259"/>
      <c r="T148" s="26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1" t="s">
        <v>143</v>
      </c>
      <c r="AU148" s="261" t="s">
        <v>82</v>
      </c>
      <c r="AV148" s="14" t="s">
        <v>82</v>
      </c>
      <c r="AW148" s="14" t="s">
        <v>30</v>
      </c>
      <c r="AX148" s="14" t="s">
        <v>80</v>
      </c>
      <c r="AY148" s="261" t="s">
        <v>134</v>
      </c>
    </row>
    <row r="149" s="2" customFormat="1" ht="33" customHeight="1">
      <c r="A149" s="39"/>
      <c r="B149" s="40"/>
      <c r="C149" s="227" t="s">
        <v>178</v>
      </c>
      <c r="D149" s="227" t="s">
        <v>136</v>
      </c>
      <c r="E149" s="228" t="s">
        <v>179</v>
      </c>
      <c r="F149" s="229" t="s">
        <v>180</v>
      </c>
      <c r="G149" s="230" t="s">
        <v>174</v>
      </c>
      <c r="H149" s="231">
        <v>195.49000000000001</v>
      </c>
      <c r="I149" s="232"/>
      <c r="J149" s="233">
        <f>ROUND(I149*H149,2)</f>
        <v>0</v>
      </c>
      <c r="K149" s="229" t="s">
        <v>140</v>
      </c>
      <c r="L149" s="45"/>
      <c r="M149" s="234" t="s">
        <v>1</v>
      </c>
      <c r="N149" s="235" t="s">
        <v>38</v>
      </c>
      <c r="O149" s="92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141</v>
      </c>
      <c r="AT149" s="238" t="s">
        <v>136</v>
      </c>
      <c r="AU149" s="238" t="s">
        <v>82</v>
      </c>
      <c r="AY149" s="18" t="s">
        <v>134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80</v>
      </c>
      <c r="BK149" s="239">
        <f>ROUND(I149*H149,2)</f>
        <v>0</v>
      </c>
      <c r="BL149" s="18" t="s">
        <v>141</v>
      </c>
      <c r="BM149" s="238" t="s">
        <v>181</v>
      </c>
    </row>
    <row r="150" s="13" customFormat="1">
      <c r="A150" s="13"/>
      <c r="B150" s="240"/>
      <c r="C150" s="241"/>
      <c r="D150" s="242" t="s">
        <v>143</v>
      </c>
      <c r="E150" s="243" t="s">
        <v>1</v>
      </c>
      <c r="F150" s="244" t="s">
        <v>182</v>
      </c>
      <c r="G150" s="241"/>
      <c r="H150" s="243" t="s">
        <v>1</v>
      </c>
      <c r="I150" s="245"/>
      <c r="J150" s="241"/>
      <c r="K150" s="241"/>
      <c r="L150" s="246"/>
      <c r="M150" s="247"/>
      <c r="N150" s="248"/>
      <c r="O150" s="248"/>
      <c r="P150" s="248"/>
      <c r="Q150" s="248"/>
      <c r="R150" s="248"/>
      <c r="S150" s="248"/>
      <c r="T150" s="24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0" t="s">
        <v>143</v>
      </c>
      <c r="AU150" s="250" t="s">
        <v>82</v>
      </c>
      <c r="AV150" s="13" t="s">
        <v>80</v>
      </c>
      <c r="AW150" s="13" t="s">
        <v>30</v>
      </c>
      <c r="AX150" s="13" t="s">
        <v>73</v>
      </c>
      <c r="AY150" s="250" t="s">
        <v>134</v>
      </c>
    </row>
    <row r="151" s="14" customFormat="1">
      <c r="A151" s="14"/>
      <c r="B151" s="251"/>
      <c r="C151" s="252"/>
      <c r="D151" s="242" t="s">
        <v>143</v>
      </c>
      <c r="E151" s="253" t="s">
        <v>1</v>
      </c>
      <c r="F151" s="254" t="s">
        <v>183</v>
      </c>
      <c r="G151" s="252"/>
      <c r="H151" s="255">
        <v>272.77300000000002</v>
      </c>
      <c r="I151" s="256"/>
      <c r="J151" s="252"/>
      <c r="K151" s="252"/>
      <c r="L151" s="257"/>
      <c r="M151" s="258"/>
      <c r="N151" s="259"/>
      <c r="O151" s="259"/>
      <c r="P151" s="259"/>
      <c r="Q151" s="259"/>
      <c r="R151" s="259"/>
      <c r="S151" s="259"/>
      <c r="T151" s="260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1" t="s">
        <v>143</v>
      </c>
      <c r="AU151" s="261" t="s">
        <v>82</v>
      </c>
      <c r="AV151" s="14" t="s">
        <v>82</v>
      </c>
      <c r="AW151" s="14" t="s">
        <v>30</v>
      </c>
      <c r="AX151" s="14" t="s">
        <v>73</v>
      </c>
      <c r="AY151" s="261" t="s">
        <v>134</v>
      </c>
    </row>
    <row r="152" s="14" customFormat="1">
      <c r="A152" s="14"/>
      <c r="B152" s="251"/>
      <c r="C152" s="252"/>
      <c r="D152" s="242" t="s">
        <v>143</v>
      </c>
      <c r="E152" s="253" t="s">
        <v>1</v>
      </c>
      <c r="F152" s="254" t="s">
        <v>184</v>
      </c>
      <c r="G152" s="252"/>
      <c r="H152" s="255">
        <v>-35.034999999999997</v>
      </c>
      <c r="I152" s="256"/>
      <c r="J152" s="252"/>
      <c r="K152" s="252"/>
      <c r="L152" s="257"/>
      <c r="M152" s="258"/>
      <c r="N152" s="259"/>
      <c r="O152" s="259"/>
      <c r="P152" s="259"/>
      <c r="Q152" s="259"/>
      <c r="R152" s="259"/>
      <c r="S152" s="259"/>
      <c r="T152" s="260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1" t="s">
        <v>143</v>
      </c>
      <c r="AU152" s="261" t="s">
        <v>82</v>
      </c>
      <c r="AV152" s="14" t="s">
        <v>82</v>
      </c>
      <c r="AW152" s="14" t="s">
        <v>30</v>
      </c>
      <c r="AX152" s="14" t="s">
        <v>73</v>
      </c>
      <c r="AY152" s="261" t="s">
        <v>134</v>
      </c>
    </row>
    <row r="153" s="14" customFormat="1">
      <c r="A153" s="14"/>
      <c r="B153" s="251"/>
      <c r="C153" s="252"/>
      <c r="D153" s="242" t="s">
        <v>143</v>
      </c>
      <c r="E153" s="253" t="s">
        <v>1</v>
      </c>
      <c r="F153" s="254" t="s">
        <v>185</v>
      </c>
      <c r="G153" s="252"/>
      <c r="H153" s="255">
        <v>6.6239999999999997</v>
      </c>
      <c r="I153" s="256"/>
      <c r="J153" s="252"/>
      <c r="K153" s="252"/>
      <c r="L153" s="257"/>
      <c r="M153" s="258"/>
      <c r="N153" s="259"/>
      <c r="O153" s="259"/>
      <c r="P153" s="259"/>
      <c r="Q153" s="259"/>
      <c r="R153" s="259"/>
      <c r="S153" s="259"/>
      <c r="T153" s="260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1" t="s">
        <v>143</v>
      </c>
      <c r="AU153" s="261" t="s">
        <v>82</v>
      </c>
      <c r="AV153" s="14" t="s">
        <v>82</v>
      </c>
      <c r="AW153" s="14" t="s">
        <v>30</v>
      </c>
      <c r="AX153" s="14" t="s">
        <v>73</v>
      </c>
      <c r="AY153" s="261" t="s">
        <v>134</v>
      </c>
    </row>
    <row r="154" s="15" customFormat="1">
      <c r="A154" s="15"/>
      <c r="B154" s="262"/>
      <c r="C154" s="263"/>
      <c r="D154" s="242" t="s">
        <v>143</v>
      </c>
      <c r="E154" s="264" t="s">
        <v>1</v>
      </c>
      <c r="F154" s="265" t="s">
        <v>186</v>
      </c>
      <c r="G154" s="263"/>
      <c r="H154" s="266">
        <v>244.362</v>
      </c>
      <c r="I154" s="267"/>
      <c r="J154" s="263"/>
      <c r="K154" s="263"/>
      <c r="L154" s="268"/>
      <c r="M154" s="269"/>
      <c r="N154" s="270"/>
      <c r="O154" s="270"/>
      <c r="P154" s="270"/>
      <c r="Q154" s="270"/>
      <c r="R154" s="270"/>
      <c r="S154" s="270"/>
      <c r="T154" s="271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2" t="s">
        <v>143</v>
      </c>
      <c r="AU154" s="272" t="s">
        <v>82</v>
      </c>
      <c r="AV154" s="15" t="s">
        <v>149</v>
      </c>
      <c r="AW154" s="15" t="s">
        <v>30</v>
      </c>
      <c r="AX154" s="15" t="s">
        <v>73</v>
      </c>
      <c r="AY154" s="272" t="s">
        <v>134</v>
      </c>
    </row>
    <row r="155" s="14" customFormat="1">
      <c r="A155" s="14"/>
      <c r="B155" s="251"/>
      <c r="C155" s="252"/>
      <c r="D155" s="242" t="s">
        <v>143</v>
      </c>
      <c r="E155" s="253" t="s">
        <v>1</v>
      </c>
      <c r="F155" s="254" t="s">
        <v>187</v>
      </c>
      <c r="G155" s="252"/>
      <c r="H155" s="255">
        <v>195.49000000000001</v>
      </c>
      <c r="I155" s="256"/>
      <c r="J155" s="252"/>
      <c r="K155" s="252"/>
      <c r="L155" s="257"/>
      <c r="M155" s="258"/>
      <c r="N155" s="259"/>
      <c r="O155" s="259"/>
      <c r="P155" s="259"/>
      <c r="Q155" s="259"/>
      <c r="R155" s="259"/>
      <c r="S155" s="259"/>
      <c r="T155" s="26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1" t="s">
        <v>143</v>
      </c>
      <c r="AU155" s="261" t="s">
        <v>82</v>
      </c>
      <c r="AV155" s="14" t="s">
        <v>82</v>
      </c>
      <c r="AW155" s="14" t="s">
        <v>30</v>
      </c>
      <c r="AX155" s="14" t="s">
        <v>80</v>
      </c>
      <c r="AY155" s="261" t="s">
        <v>134</v>
      </c>
    </row>
    <row r="156" s="2" customFormat="1" ht="33" customHeight="1">
      <c r="A156" s="39"/>
      <c r="B156" s="40"/>
      <c r="C156" s="227" t="s">
        <v>188</v>
      </c>
      <c r="D156" s="227" t="s">
        <v>136</v>
      </c>
      <c r="E156" s="228" t="s">
        <v>189</v>
      </c>
      <c r="F156" s="229" t="s">
        <v>190</v>
      </c>
      <c r="G156" s="230" t="s">
        <v>174</v>
      </c>
      <c r="H156" s="231">
        <v>48.872</v>
      </c>
      <c r="I156" s="232"/>
      <c r="J156" s="233">
        <f>ROUND(I156*H156,2)</f>
        <v>0</v>
      </c>
      <c r="K156" s="229" t="s">
        <v>140</v>
      </c>
      <c r="L156" s="45"/>
      <c r="M156" s="234" t="s">
        <v>1</v>
      </c>
      <c r="N156" s="235" t="s">
        <v>38</v>
      </c>
      <c r="O156" s="92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141</v>
      </c>
      <c r="AT156" s="238" t="s">
        <v>136</v>
      </c>
      <c r="AU156" s="238" t="s">
        <v>82</v>
      </c>
      <c r="AY156" s="18" t="s">
        <v>134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80</v>
      </c>
      <c r="BK156" s="239">
        <f>ROUND(I156*H156,2)</f>
        <v>0</v>
      </c>
      <c r="BL156" s="18" t="s">
        <v>141</v>
      </c>
      <c r="BM156" s="238" t="s">
        <v>191</v>
      </c>
    </row>
    <row r="157" s="14" customFormat="1">
      <c r="A157" s="14"/>
      <c r="B157" s="251"/>
      <c r="C157" s="252"/>
      <c r="D157" s="242" t="s">
        <v>143</v>
      </c>
      <c r="E157" s="253" t="s">
        <v>1</v>
      </c>
      <c r="F157" s="254" t="s">
        <v>192</v>
      </c>
      <c r="G157" s="252"/>
      <c r="H157" s="255">
        <v>48.872</v>
      </c>
      <c r="I157" s="256"/>
      <c r="J157" s="252"/>
      <c r="K157" s="252"/>
      <c r="L157" s="257"/>
      <c r="M157" s="258"/>
      <c r="N157" s="259"/>
      <c r="O157" s="259"/>
      <c r="P157" s="259"/>
      <c r="Q157" s="259"/>
      <c r="R157" s="259"/>
      <c r="S157" s="259"/>
      <c r="T157" s="260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1" t="s">
        <v>143</v>
      </c>
      <c r="AU157" s="261" t="s">
        <v>82</v>
      </c>
      <c r="AV157" s="14" t="s">
        <v>82</v>
      </c>
      <c r="AW157" s="14" t="s">
        <v>30</v>
      </c>
      <c r="AX157" s="14" t="s">
        <v>80</v>
      </c>
      <c r="AY157" s="261" t="s">
        <v>134</v>
      </c>
    </row>
    <row r="158" s="2" customFormat="1" ht="21.75" customHeight="1">
      <c r="A158" s="39"/>
      <c r="B158" s="40"/>
      <c r="C158" s="227" t="s">
        <v>193</v>
      </c>
      <c r="D158" s="227" t="s">
        <v>136</v>
      </c>
      <c r="E158" s="228" t="s">
        <v>194</v>
      </c>
      <c r="F158" s="229" t="s">
        <v>195</v>
      </c>
      <c r="G158" s="230" t="s">
        <v>139</v>
      </c>
      <c r="H158" s="231">
        <v>419.64999999999998</v>
      </c>
      <c r="I158" s="232"/>
      <c r="J158" s="233">
        <f>ROUND(I158*H158,2)</f>
        <v>0</v>
      </c>
      <c r="K158" s="229" t="s">
        <v>1</v>
      </c>
      <c r="L158" s="45"/>
      <c r="M158" s="234" t="s">
        <v>1</v>
      </c>
      <c r="N158" s="235" t="s">
        <v>38</v>
      </c>
      <c r="O158" s="92"/>
      <c r="P158" s="236">
        <f>O158*H158</f>
        <v>0</v>
      </c>
      <c r="Q158" s="236">
        <v>0.00084999999999999995</v>
      </c>
      <c r="R158" s="236">
        <f>Q158*H158</f>
        <v>0.35670249999999998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141</v>
      </c>
      <c r="AT158" s="238" t="s">
        <v>136</v>
      </c>
      <c r="AU158" s="238" t="s">
        <v>82</v>
      </c>
      <c r="AY158" s="18" t="s">
        <v>134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80</v>
      </c>
      <c r="BK158" s="239">
        <f>ROUND(I158*H158,2)</f>
        <v>0</v>
      </c>
      <c r="BL158" s="18" t="s">
        <v>141</v>
      </c>
      <c r="BM158" s="238" t="s">
        <v>196</v>
      </c>
    </row>
    <row r="159" s="13" customFormat="1">
      <c r="A159" s="13"/>
      <c r="B159" s="240"/>
      <c r="C159" s="241"/>
      <c r="D159" s="242" t="s">
        <v>143</v>
      </c>
      <c r="E159" s="243" t="s">
        <v>1</v>
      </c>
      <c r="F159" s="244" t="s">
        <v>197</v>
      </c>
      <c r="G159" s="241"/>
      <c r="H159" s="243" t="s">
        <v>1</v>
      </c>
      <c r="I159" s="245"/>
      <c r="J159" s="241"/>
      <c r="K159" s="241"/>
      <c r="L159" s="246"/>
      <c r="M159" s="247"/>
      <c r="N159" s="248"/>
      <c r="O159" s="248"/>
      <c r="P159" s="248"/>
      <c r="Q159" s="248"/>
      <c r="R159" s="248"/>
      <c r="S159" s="248"/>
      <c r="T159" s="24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0" t="s">
        <v>143</v>
      </c>
      <c r="AU159" s="250" t="s">
        <v>82</v>
      </c>
      <c r="AV159" s="13" t="s">
        <v>80</v>
      </c>
      <c r="AW159" s="13" t="s">
        <v>30</v>
      </c>
      <c r="AX159" s="13" t="s">
        <v>73</v>
      </c>
      <c r="AY159" s="250" t="s">
        <v>134</v>
      </c>
    </row>
    <row r="160" s="14" customFormat="1">
      <c r="A160" s="14"/>
      <c r="B160" s="251"/>
      <c r="C160" s="252"/>
      <c r="D160" s="242" t="s">
        <v>143</v>
      </c>
      <c r="E160" s="253" t="s">
        <v>1</v>
      </c>
      <c r="F160" s="254" t="s">
        <v>198</v>
      </c>
      <c r="G160" s="252"/>
      <c r="H160" s="255">
        <v>419.64999999999998</v>
      </c>
      <c r="I160" s="256"/>
      <c r="J160" s="252"/>
      <c r="K160" s="252"/>
      <c r="L160" s="257"/>
      <c r="M160" s="258"/>
      <c r="N160" s="259"/>
      <c r="O160" s="259"/>
      <c r="P160" s="259"/>
      <c r="Q160" s="259"/>
      <c r="R160" s="259"/>
      <c r="S160" s="259"/>
      <c r="T160" s="260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1" t="s">
        <v>143</v>
      </c>
      <c r="AU160" s="261" t="s">
        <v>82</v>
      </c>
      <c r="AV160" s="14" t="s">
        <v>82</v>
      </c>
      <c r="AW160" s="14" t="s">
        <v>30</v>
      </c>
      <c r="AX160" s="14" t="s">
        <v>80</v>
      </c>
      <c r="AY160" s="261" t="s">
        <v>134</v>
      </c>
    </row>
    <row r="161" s="2" customFormat="1" ht="24.15" customHeight="1">
      <c r="A161" s="39"/>
      <c r="B161" s="40"/>
      <c r="C161" s="227" t="s">
        <v>199</v>
      </c>
      <c r="D161" s="227" t="s">
        <v>136</v>
      </c>
      <c r="E161" s="228" t="s">
        <v>200</v>
      </c>
      <c r="F161" s="229" t="s">
        <v>201</v>
      </c>
      <c r="G161" s="230" t="s">
        <v>139</v>
      </c>
      <c r="H161" s="231">
        <v>419.64999999999998</v>
      </c>
      <c r="I161" s="232"/>
      <c r="J161" s="233">
        <f>ROUND(I161*H161,2)</f>
        <v>0</v>
      </c>
      <c r="K161" s="229" t="s">
        <v>1</v>
      </c>
      <c r="L161" s="45"/>
      <c r="M161" s="234" t="s">
        <v>1</v>
      </c>
      <c r="N161" s="235" t="s">
        <v>38</v>
      </c>
      <c r="O161" s="92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8" t="s">
        <v>141</v>
      </c>
      <c r="AT161" s="238" t="s">
        <v>136</v>
      </c>
      <c r="AU161" s="238" t="s">
        <v>82</v>
      </c>
      <c r="AY161" s="18" t="s">
        <v>134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8" t="s">
        <v>80</v>
      </c>
      <c r="BK161" s="239">
        <f>ROUND(I161*H161,2)</f>
        <v>0</v>
      </c>
      <c r="BL161" s="18" t="s">
        <v>141</v>
      </c>
      <c r="BM161" s="238" t="s">
        <v>202</v>
      </c>
    </row>
    <row r="162" s="14" customFormat="1">
      <c r="A162" s="14"/>
      <c r="B162" s="251"/>
      <c r="C162" s="252"/>
      <c r="D162" s="242" t="s">
        <v>143</v>
      </c>
      <c r="E162" s="253" t="s">
        <v>1</v>
      </c>
      <c r="F162" s="254" t="s">
        <v>203</v>
      </c>
      <c r="G162" s="252"/>
      <c r="H162" s="255">
        <v>419.64999999999998</v>
      </c>
      <c r="I162" s="256"/>
      <c r="J162" s="252"/>
      <c r="K162" s="252"/>
      <c r="L162" s="257"/>
      <c r="M162" s="258"/>
      <c r="N162" s="259"/>
      <c r="O162" s="259"/>
      <c r="P162" s="259"/>
      <c r="Q162" s="259"/>
      <c r="R162" s="259"/>
      <c r="S162" s="259"/>
      <c r="T162" s="260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1" t="s">
        <v>143</v>
      </c>
      <c r="AU162" s="261" t="s">
        <v>82</v>
      </c>
      <c r="AV162" s="14" t="s">
        <v>82</v>
      </c>
      <c r="AW162" s="14" t="s">
        <v>30</v>
      </c>
      <c r="AX162" s="14" t="s">
        <v>80</v>
      </c>
      <c r="AY162" s="261" t="s">
        <v>134</v>
      </c>
    </row>
    <row r="163" s="2" customFormat="1" ht="33" customHeight="1">
      <c r="A163" s="39"/>
      <c r="B163" s="40"/>
      <c r="C163" s="227" t="s">
        <v>8</v>
      </c>
      <c r="D163" s="227" t="s">
        <v>136</v>
      </c>
      <c r="E163" s="228" t="s">
        <v>204</v>
      </c>
      <c r="F163" s="229" t="s">
        <v>205</v>
      </c>
      <c r="G163" s="230" t="s">
        <v>174</v>
      </c>
      <c r="H163" s="231">
        <v>159.80000000000001</v>
      </c>
      <c r="I163" s="232"/>
      <c r="J163" s="233">
        <f>ROUND(I163*H163,2)</f>
        <v>0</v>
      </c>
      <c r="K163" s="229" t="s">
        <v>140</v>
      </c>
      <c r="L163" s="45"/>
      <c r="M163" s="234" t="s">
        <v>1</v>
      </c>
      <c r="N163" s="235" t="s">
        <v>38</v>
      </c>
      <c r="O163" s="92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8" t="s">
        <v>141</v>
      </c>
      <c r="AT163" s="238" t="s">
        <v>136</v>
      </c>
      <c r="AU163" s="238" t="s">
        <v>82</v>
      </c>
      <c r="AY163" s="18" t="s">
        <v>134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8" t="s">
        <v>80</v>
      </c>
      <c r="BK163" s="239">
        <f>ROUND(I163*H163,2)</f>
        <v>0</v>
      </c>
      <c r="BL163" s="18" t="s">
        <v>141</v>
      </c>
      <c r="BM163" s="238" t="s">
        <v>206</v>
      </c>
    </row>
    <row r="164" s="14" customFormat="1">
      <c r="A164" s="14"/>
      <c r="B164" s="251"/>
      <c r="C164" s="252"/>
      <c r="D164" s="242" t="s">
        <v>143</v>
      </c>
      <c r="E164" s="253" t="s">
        <v>1</v>
      </c>
      <c r="F164" s="254" t="s">
        <v>207</v>
      </c>
      <c r="G164" s="252"/>
      <c r="H164" s="255">
        <v>159.80000000000001</v>
      </c>
      <c r="I164" s="256"/>
      <c r="J164" s="252"/>
      <c r="K164" s="252"/>
      <c r="L164" s="257"/>
      <c r="M164" s="258"/>
      <c r="N164" s="259"/>
      <c r="O164" s="259"/>
      <c r="P164" s="259"/>
      <c r="Q164" s="259"/>
      <c r="R164" s="259"/>
      <c r="S164" s="259"/>
      <c r="T164" s="260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1" t="s">
        <v>143</v>
      </c>
      <c r="AU164" s="261" t="s">
        <v>82</v>
      </c>
      <c r="AV164" s="14" t="s">
        <v>82</v>
      </c>
      <c r="AW164" s="14" t="s">
        <v>30</v>
      </c>
      <c r="AX164" s="14" t="s">
        <v>80</v>
      </c>
      <c r="AY164" s="261" t="s">
        <v>134</v>
      </c>
    </row>
    <row r="165" s="2" customFormat="1" ht="37.8" customHeight="1">
      <c r="A165" s="39"/>
      <c r="B165" s="40"/>
      <c r="C165" s="227" t="s">
        <v>208</v>
      </c>
      <c r="D165" s="227" t="s">
        <v>136</v>
      </c>
      <c r="E165" s="228" t="s">
        <v>209</v>
      </c>
      <c r="F165" s="229" t="s">
        <v>210</v>
      </c>
      <c r="G165" s="230" t="s">
        <v>174</v>
      </c>
      <c r="H165" s="231">
        <v>799</v>
      </c>
      <c r="I165" s="232"/>
      <c r="J165" s="233">
        <f>ROUND(I165*H165,2)</f>
        <v>0</v>
      </c>
      <c r="K165" s="229" t="s">
        <v>140</v>
      </c>
      <c r="L165" s="45"/>
      <c r="M165" s="234" t="s">
        <v>1</v>
      </c>
      <c r="N165" s="235" t="s">
        <v>38</v>
      </c>
      <c r="O165" s="92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141</v>
      </c>
      <c r="AT165" s="238" t="s">
        <v>136</v>
      </c>
      <c r="AU165" s="238" t="s">
        <v>82</v>
      </c>
      <c r="AY165" s="18" t="s">
        <v>134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80</v>
      </c>
      <c r="BK165" s="239">
        <f>ROUND(I165*H165,2)</f>
        <v>0</v>
      </c>
      <c r="BL165" s="18" t="s">
        <v>141</v>
      </c>
      <c r="BM165" s="238" t="s">
        <v>211</v>
      </c>
    </row>
    <row r="166" s="14" customFormat="1">
      <c r="A166" s="14"/>
      <c r="B166" s="251"/>
      <c r="C166" s="252"/>
      <c r="D166" s="242" t="s">
        <v>143</v>
      </c>
      <c r="E166" s="253" t="s">
        <v>1</v>
      </c>
      <c r="F166" s="254" t="s">
        <v>212</v>
      </c>
      <c r="G166" s="252"/>
      <c r="H166" s="255">
        <v>799</v>
      </c>
      <c r="I166" s="256"/>
      <c r="J166" s="252"/>
      <c r="K166" s="252"/>
      <c r="L166" s="257"/>
      <c r="M166" s="258"/>
      <c r="N166" s="259"/>
      <c r="O166" s="259"/>
      <c r="P166" s="259"/>
      <c r="Q166" s="259"/>
      <c r="R166" s="259"/>
      <c r="S166" s="259"/>
      <c r="T166" s="260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1" t="s">
        <v>143</v>
      </c>
      <c r="AU166" s="261" t="s">
        <v>82</v>
      </c>
      <c r="AV166" s="14" t="s">
        <v>82</v>
      </c>
      <c r="AW166" s="14" t="s">
        <v>30</v>
      </c>
      <c r="AX166" s="14" t="s">
        <v>80</v>
      </c>
      <c r="AY166" s="261" t="s">
        <v>134</v>
      </c>
    </row>
    <row r="167" s="2" customFormat="1" ht="16.5" customHeight="1">
      <c r="A167" s="39"/>
      <c r="B167" s="40"/>
      <c r="C167" s="227" t="s">
        <v>213</v>
      </c>
      <c r="D167" s="227" t="s">
        <v>136</v>
      </c>
      <c r="E167" s="228" t="s">
        <v>214</v>
      </c>
      <c r="F167" s="229" t="s">
        <v>215</v>
      </c>
      <c r="G167" s="230" t="s">
        <v>216</v>
      </c>
      <c r="H167" s="231">
        <v>2</v>
      </c>
      <c r="I167" s="232"/>
      <c r="J167" s="233">
        <f>ROUND(I167*H167,2)</f>
        <v>0</v>
      </c>
      <c r="K167" s="229" t="s">
        <v>1</v>
      </c>
      <c r="L167" s="45"/>
      <c r="M167" s="234" t="s">
        <v>1</v>
      </c>
      <c r="N167" s="235" t="s">
        <v>38</v>
      </c>
      <c r="O167" s="92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8" t="s">
        <v>141</v>
      </c>
      <c r="AT167" s="238" t="s">
        <v>136</v>
      </c>
      <c r="AU167" s="238" t="s">
        <v>82</v>
      </c>
      <c r="AY167" s="18" t="s">
        <v>134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8" t="s">
        <v>80</v>
      </c>
      <c r="BK167" s="239">
        <f>ROUND(I167*H167,2)</f>
        <v>0</v>
      </c>
      <c r="BL167" s="18" t="s">
        <v>141</v>
      </c>
      <c r="BM167" s="238" t="s">
        <v>217</v>
      </c>
    </row>
    <row r="168" s="14" customFormat="1">
      <c r="A168" s="14"/>
      <c r="B168" s="251"/>
      <c r="C168" s="252"/>
      <c r="D168" s="242" t="s">
        <v>143</v>
      </c>
      <c r="E168" s="253" t="s">
        <v>1</v>
      </c>
      <c r="F168" s="254" t="s">
        <v>218</v>
      </c>
      <c r="G168" s="252"/>
      <c r="H168" s="255">
        <v>2</v>
      </c>
      <c r="I168" s="256"/>
      <c r="J168" s="252"/>
      <c r="K168" s="252"/>
      <c r="L168" s="257"/>
      <c r="M168" s="258"/>
      <c r="N168" s="259"/>
      <c r="O168" s="259"/>
      <c r="P168" s="259"/>
      <c r="Q168" s="259"/>
      <c r="R168" s="259"/>
      <c r="S168" s="259"/>
      <c r="T168" s="260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1" t="s">
        <v>143</v>
      </c>
      <c r="AU168" s="261" t="s">
        <v>82</v>
      </c>
      <c r="AV168" s="14" t="s">
        <v>82</v>
      </c>
      <c r="AW168" s="14" t="s">
        <v>30</v>
      </c>
      <c r="AX168" s="14" t="s">
        <v>80</v>
      </c>
      <c r="AY168" s="261" t="s">
        <v>134</v>
      </c>
    </row>
    <row r="169" s="2" customFormat="1" ht="33" customHeight="1">
      <c r="A169" s="39"/>
      <c r="B169" s="40"/>
      <c r="C169" s="227" t="s">
        <v>219</v>
      </c>
      <c r="D169" s="227" t="s">
        <v>136</v>
      </c>
      <c r="E169" s="228" t="s">
        <v>220</v>
      </c>
      <c r="F169" s="229" t="s">
        <v>221</v>
      </c>
      <c r="G169" s="230" t="s">
        <v>222</v>
      </c>
      <c r="H169" s="231">
        <v>255.68000000000001</v>
      </c>
      <c r="I169" s="232"/>
      <c r="J169" s="233">
        <f>ROUND(I169*H169,2)</f>
        <v>0</v>
      </c>
      <c r="K169" s="229" t="s">
        <v>140</v>
      </c>
      <c r="L169" s="45"/>
      <c r="M169" s="234" t="s">
        <v>1</v>
      </c>
      <c r="N169" s="235" t="s">
        <v>38</v>
      </c>
      <c r="O169" s="92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8" t="s">
        <v>141</v>
      </c>
      <c r="AT169" s="238" t="s">
        <v>136</v>
      </c>
      <c r="AU169" s="238" t="s">
        <v>82</v>
      </c>
      <c r="AY169" s="18" t="s">
        <v>134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8" t="s">
        <v>80</v>
      </c>
      <c r="BK169" s="239">
        <f>ROUND(I169*H169,2)</f>
        <v>0</v>
      </c>
      <c r="BL169" s="18" t="s">
        <v>141</v>
      </c>
      <c r="BM169" s="238" t="s">
        <v>223</v>
      </c>
    </row>
    <row r="170" s="14" customFormat="1">
      <c r="A170" s="14"/>
      <c r="B170" s="251"/>
      <c r="C170" s="252"/>
      <c r="D170" s="242" t="s">
        <v>143</v>
      </c>
      <c r="E170" s="253" t="s">
        <v>1</v>
      </c>
      <c r="F170" s="254" t="s">
        <v>224</v>
      </c>
      <c r="G170" s="252"/>
      <c r="H170" s="255">
        <v>255.68000000000001</v>
      </c>
      <c r="I170" s="256"/>
      <c r="J170" s="252"/>
      <c r="K170" s="252"/>
      <c r="L170" s="257"/>
      <c r="M170" s="258"/>
      <c r="N170" s="259"/>
      <c r="O170" s="259"/>
      <c r="P170" s="259"/>
      <c r="Q170" s="259"/>
      <c r="R170" s="259"/>
      <c r="S170" s="259"/>
      <c r="T170" s="260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1" t="s">
        <v>143</v>
      </c>
      <c r="AU170" s="261" t="s">
        <v>82</v>
      </c>
      <c r="AV170" s="14" t="s">
        <v>82</v>
      </c>
      <c r="AW170" s="14" t="s">
        <v>30</v>
      </c>
      <c r="AX170" s="14" t="s">
        <v>80</v>
      </c>
      <c r="AY170" s="261" t="s">
        <v>134</v>
      </c>
    </row>
    <row r="171" s="2" customFormat="1" ht="24.15" customHeight="1">
      <c r="A171" s="39"/>
      <c r="B171" s="40"/>
      <c r="C171" s="227" t="s">
        <v>225</v>
      </c>
      <c r="D171" s="227" t="s">
        <v>136</v>
      </c>
      <c r="E171" s="228" t="s">
        <v>226</v>
      </c>
      <c r="F171" s="229" t="s">
        <v>227</v>
      </c>
      <c r="G171" s="230" t="s">
        <v>174</v>
      </c>
      <c r="H171" s="231">
        <v>169.15700000000001</v>
      </c>
      <c r="I171" s="232"/>
      <c r="J171" s="233">
        <f>ROUND(I171*H171,2)</f>
        <v>0</v>
      </c>
      <c r="K171" s="229" t="s">
        <v>1</v>
      </c>
      <c r="L171" s="45"/>
      <c r="M171" s="234" t="s">
        <v>1</v>
      </c>
      <c r="N171" s="235" t="s">
        <v>38</v>
      </c>
      <c r="O171" s="92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8" t="s">
        <v>141</v>
      </c>
      <c r="AT171" s="238" t="s">
        <v>136</v>
      </c>
      <c r="AU171" s="238" t="s">
        <v>82</v>
      </c>
      <c r="AY171" s="18" t="s">
        <v>134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8" t="s">
        <v>80</v>
      </c>
      <c r="BK171" s="239">
        <f>ROUND(I171*H171,2)</f>
        <v>0</v>
      </c>
      <c r="BL171" s="18" t="s">
        <v>141</v>
      </c>
      <c r="BM171" s="238" t="s">
        <v>228</v>
      </c>
    </row>
    <row r="172" s="14" customFormat="1">
      <c r="A172" s="14"/>
      <c r="B172" s="251"/>
      <c r="C172" s="252"/>
      <c r="D172" s="242" t="s">
        <v>143</v>
      </c>
      <c r="E172" s="253" t="s">
        <v>1</v>
      </c>
      <c r="F172" s="254" t="s">
        <v>229</v>
      </c>
      <c r="G172" s="252"/>
      <c r="H172" s="255">
        <v>244.362</v>
      </c>
      <c r="I172" s="256"/>
      <c r="J172" s="252"/>
      <c r="K172" s="252"/>
      <c r="L172" s="257"/>
      <c r="M172" s="258"/>
      <c r="N172" s="259"/>
      <c r="O172" s="259"/>
      <c r="P172" s="259"/>
      <c r="Q172" s="259"/>
      <c r="R172" s="259"/>
      <c r="S172" s="259"/>
      <c r="T172" s="260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1" t="s">
        <v>143</v>
      </c>
      <c r="AU172" s="261" t="s">
        <v>82</v>
      </c>
      <c r="AV172" s="14" t="s">
        <v>82</v>
      </c>
      <c r="AW172" s="14" t="s">
        <v>30</v>
      </c>
      <c r="AX172" s="14" t="s">
        <v>73</v>
      </c>
      <c r="AY172" s="261" t="s">
        <v>134</v>
      </c>
    </row>
    <row r="173" s="14" customFormat="1">
      <c r="A173" s="14"/>
      <c r="B173" s="251"/>
      <c r="C173" s="252"/>
      <c r="D173" s="242" t="s">
        <v>143</v>
      </c>
      <c r="E173" s="253" t="s">
        <v>1</v>
      </c>
      <c r="F173" s="254" t="s">
        <v>230</v>
      </c>
      <c r="G173" s="252"/>
      <c r="H173" s="255">
        <v>-20.149999999999999</v>
      </c>
      <c r="I173" s="256"/>
      <c r="J173" s="252"/>
      <c r="K173" s="252"/>
      <c r="L173" s="257"/>
      <c r="M173" s="258"/>
      <c r="N173" s="259"/>
      <c r="O173" s="259"/>
      <c r="P173" s="259"/>
      <c r="Q173" s="259"/>
      <c r="R173" s="259"/>
      <c r="S173" s="259"/>
      <c r="T173" s="26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1" t="s">
        <v>143</v>
      </c>
      <c r="AU173" s="261" t="s">
        <v>82</v>
      </c>
      <c r="AV173" s="14" t="s">
        <v>82</v>
      </c>
      <c r="AW173" s="14" t="s">
        <v>30</v>
      </c>
      <c r="AX173" s="14" t="s">
        <v>73</v>
      </c>
      <c r="AY173" s="261" t="s">
        <v>134</v>
      </c>
    </row>
    <row r="174" s="14" customFormat="1">
      <c r="A174" s="14"/>
      <c r="B174" s="251"/>
      <c r="C174" s="252"/>
      <c r="D174" s="242" t="s">
        <v>143</v>
      </c>
      <c r="E174" s="253" t="s">
        <v>1</v>
      </c>
      <c r="F174" s="254" t="s">
        <v>231</v>
      </c>
      <c r="G174" s="252"/>
      <c r="H174" s="255">
        <v>-55.055</v>
      </c>
      <c r="I174" s="256"/>
      <c r="J174" s="252"/>
      <c r="K174" s="252"/>
      <c r="L174" s="257"/>
      <c r="M174" s="258"/>
      <c r="N174" s="259"/>
      <c r="O174" s="259"/>
      <c r="P174" s="259"/>
      <c r="Q174" s="259"/>
      <c r="R174" s="259"/>
      <c r="S174" s="259"/>
      <c r="T174" s="260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1" t="s">
        <v>143</v>
      </c>
      <c r="AU174" s="261" t="s">
        <v>82</v>
      </c>
      <c r="AV174" s="14" t="s">
        <v>82</v>
      </c>
      <c r="AW174" s="14" t="s">
        <v>30</v>
      </c>
      <c r="AX174" s="14" t="s">
        <v>73</v>
      </c>
      <c r="AY174" s="261" t="s">
        <v>134</v>
      </c>
    </row>
    <row r="175" s="15" customFormat="1">
      <c r="A175" s="15"/>
      <c r="B175" s="262"/>
      <c r="C175" s="263"/>
      <c r="D175" s="242" t="s">
        <v>143</v>
      </c>
      <c r="E175" s="264" t="s">
        <v>1</v>
      </c>
      <c r="F175" s="265" t="s">
        <v>186</v>
      </c>
      <c r="G175" s="263"/>
      <c r="H175" s="266">
        <v>169.15700000000001</v>
      </c>
      <c r="I175" s="267"/>
      <c r="J175" s="263"/>
      <c r="K175" s="263"/>
      <c r="L175" s="268"/>
      <c r="M175" s="269"/>
      <c r="N175" s="270"/>
      <c r="O175" s="270"/>
      <c r="P175" s="270"/>
      <c r="Q175" s="270"/>
      <c r="R175" s="270"/>
      <c r="S175" s="270"/>
      <c r="T175" s="271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72" t="s">
        <v>143</v>
      </c>
      <c r="AU175" s="272" t="s">
        <v>82</v>
      </c>
      <c r="AV175" s="15" t="s">
        <v>149</v>
      </c>
      <c r="AW175" s="15" t="s">
        <v>30</v>
      </c>
      <c r="AX175" s="15" t="s">
        <v>73</v>
      </c>
      <c r="AY175" s="272" t="s">
        <v>134</v>
      </c>
    </row>
    <row r="176" s="13" customFormat="1">
      <c r="A176" s="13"/>
      <c r="B176" s="240"/>
      <c r="C176" s="241"/>
      <c r="D176" s="242" t="s">
        <v>143</v>
      </c>
      <c r="E176" s="243" t="s">
        <v>1</v>
      </c>
      <c r="F176" s="244" t="s">
        <v>232</v>
      </c>
      <c r="G176" s="241"/>
      <c r="H176" s="243" t="s">
        <v>1</v>
      </c>
      <c r="I176" s="245"/>
      <c r="J176" s="241"/>
      <c r="K176" s="241"/>
      <c r="L176" s="246"/>
      <c r="M176" s="247"/>
      <c r="N176" s="248"/>
      <c r="O176" s="248"/>
      <c r="P176" s="248"/>
      <c r="Q176" s="248"/>
      <c r="R176" s="248"/>
      <c r="S176" s="248"/>
      <c r="T176" s="24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0" t="s">
        <v>143</v>
      </c>
      <c r="AU176" s="250" t="s">
        <v>82</v>
      </c>
      <c r="AV176" s="13" t="s">
        <v>80</v>
      </c>
      <c r="AW176" s="13" t="s">
        <v>30</v>
      </c>
      <c r="AX176" s="13" t="s">
        <v>73</v>
      </c>
      <c r="AY176" s="250" t="s">
        <v>134</v>
      </c>
    </row>
    <row r="177" s="16" customFormat="1">
      <c r="A177" s="16"/>
      <c r="B177" s="273"/>
      <c r="C177" s="274"/>
      <c r="D177" s="242" t="s">
        <v>143</v>
      </c>
      <c r="E177" s="275" t="s">
        <v>1</v>
      </c>
      <c r="F177" s="276" t="s">
        <v>233</v>
      </c>
      <c r="G177" s="274"/>
      <c r="H177" s="277">
        <v>169.15700000000001</v>
      </c>
      <c r="I177" s="278"/>
      <c r="J177" s="274"/>
      <c r="K177" s="274"/>
      <c r="L177" s="279"/>
      <c r="M177" s="280"/>
      <c r="N177" s="281"/>
      <c r="O177" s="281"/>
      <c r="P177" s="281"/>
      <c r="Q177" s="281"/>
      <c r="R177" s="281"/>
      <c r="S177" s="281"/>
      <c r="T177" s="282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T177" s="283" t="s">
        <v>143</v>
      </c>
      <c r="AU177" s="283" t="s">
        <v>82</v>
      </c>
      <c r="AV177" s="16" t="s">
        <v>141</v>
      </c>
      <c r="AW177" s="16" t="s">
        <v>30</v>
      </c>
      <c r="AX177" s="16" t="s">
        <v>80</v>
      </c>
      <c r="AY177" s="283" t="s">
        <v>134</v>
      </c>
    </row>
    <row r="178" s="2" customFormat="1" ht="24.15" customHeight="1">
      <c r="A178" s="39"/>
      <c r="B178" s="40"/>
      <c r="C178" s="227" t="s">
        <v>234</v>
      </c>
      <c r="D178" s="227" t="s">
        <v>136</v>
      </c>
      <c r="E178" s="228" t="s">
        <v>235</v>
      </c>
      <c r="F178" s="229" t="s">
        <v>236</v>
      </c>
      <c r="G178" s="230" t="s">
        <v>174</v>
      </c>
      <c r="H178" s="231">
        <v>51.204999999999998</v>
      </c>
      <c r="I178" s="232"/>
      <c r="J178" s="233">
        <f>ROUND(I178*H178,2)</f>
        <v>0</v>
      </c>
      <c r="K178" s="229" t="s">
        <v>140</v>
      </c>
      <c r="L178" s="45"/>
      <c r="M178" s="234" t="s">
        <v>1</v>
      </c>
      <c r="N178" s="235" t="s">
        <v>38</v>
      </c>
      <c r="O178" s="92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141</v>
      </c>
      <c r="AT178" s="238" t="s">
        <v>136</v>
      </c>
      <c r="AU178" s="238" t="s">
        <v>82</v>
      </c>
      <c r="AY178" s="18" t="s">
        <v>134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80</v>
      </c>
      <c r="BK178" s="239">
        <f>ROUND(I178*H178,2)</f>
        <v>0</v>
      </c>
      <c r="BL178" s="18" t="s">
        <v>141</v>
      </c>
      <c r="BM178" s="238" t="s">
        <v>237</v>
      </c>
    </row>
    <row r="179" s="14" customFormat="1">
      <c r="A179" s="14"/>
      <c r="B179" s="251"/>
      <c r="C179" s="252"/>
      <c r="D179" s="242" t="s">
        <v>143</v>
      </c>
      <c r="E179" s="253" t="s">
        <v>1</v>
      </c>
      <c r="F179" s="254" t="s">
        <v>238</v>
      </c>
      <c r="G179" s="252"/>
      <c r="H179" s="255">
        <v>55.055</v>
      </c>
      <c r="I179" s="256"/>
      <c r="J179" s="252"/>
      <c r="K179" s="252"/>
      <c r="L179" s="257"/>
      <c r="M179" s="258"/>
      <c r="N179" s="259"/>
      <c r="O179" s="259"/>
      <c r="P179" s="259"/>
      <c r="Q179" s="259"/>
      <c r="R179" s="259"/>
      <c r="S179" s="259"/>
      <c r="T179" s="260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1" t="s">
        <v>143</v>
      </c>
      <c r="AU179" s="261" t="s">
        <v>82</v>
      </c>
      <c r="AV179" s="14" t="s">
        <v>82</v>
      </c>
      <c r="AW179" s="14" t="s">
        <v>30</v>
      </c>
      <c r="AX179" s="14" t="s">
        <v>73</v>
      </c>
      <c r="AY179" s="261" t="s">
        <v>134</v>
      </c>
    </row>
    <row r="180" s="14" customFormat="1">
      <c r="A180" s="14"/>
      <c r="B180" s="251"/>
      <c r="C180" s="252"/>
      <c r="D180" s="242" t="s">
        <v>143</v>
      </c>
      <c r="E180" s="253" t="s">
        <v>1</v>
      </c>
      <c r="F180" s="254" t="s">
        <v>239</v>
      </c>
      <c r="G180" s="252"/>
      <c r="H180" s="255">
        <v>-3.8500000000000001</v>
      </c>
      <c r="I180" s="256"/>
      <c r="J180" s="252"/>
      <c r="K180" s="252"/>
      <c r="L180" s="257"/>
      <c r="M180" s="258"/>
      <c r="N180" s="259"/>
      <c r="O180" s="259"/>
      <c r="P180" s="259"/>
      <c r="Q180" s="259"/>
      <c r="R180" s="259"/>
      <c r="S180" s="259"/>
      <c r="T180" s="26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1" t="s">
        <v>143</v>
      </c>
      <c r="AU180" s="261" t="s">
        <v>82</v>
      </c>
      <c r="AV180" s="14" t="s">
        <v>82</v>
      </c>
      <c r="AW180" s="14" t="s">
        <v>30</v>
      </c>
      <c r="AX180" s="14" t="s">
        <v>73</v>
      </c>
      <c r="AY180" s="261" t="s">
        <v>134</v>
      </c>
    </row>
    <row r="181" s="16" customFormat="1">
      <c r="A181" s="16"/>
      <c r="B181" s="273"/>
      <c r="C181" s="274"/>
      <c r="D181" s="242" t="s">
        <v>143</v>
      </c>
      <c r="E181" s="275" t="s">
        <v>1</v>
      </c>
      <c r="F181" s="276" t="s">
        <v>233</v>
      </c>
      <c r="G181" s="274"/>
      <c r="H181" s="277">
        <v>51.204999999999998</v>
      </c>
      <c r="I181" s="278"/>
      <c r="J181" s="274"/>
      <c r="K181" s="274"/>
      <c r="L181" s="279"/>
      <c r="M181" s="280"/>
      <c r="N181" s="281"/>
      <c r="O181" s="281"/>
      <c r="P181" s="281"/>
      <c r="Q181" s="281"/>
      <c r="R181" s="281"/>
      <c r="S181" s="281"/>
      <c r="T181" s="282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T181" s="283" t="s">
        <v>143</v>
      </c>
      <c r="AU181" s="283" t="s">
        <v>82</v>
      </c>
      <c r="AV181" s="16" t="s">
        <v>141</v>
      </c>
      <c r="AW181" s="16" t="s">
        <v>30</v>
      </c>
      <c r="AX181" s="16" t="s">
        <v>80</v>
      </c>
      <c r="AY181" s="283" t="s">
        <v>134</v>
      </c>
    </row>
    <row r="182" s="2" customFormat="1" ht="16.5" customHeight="1">
      <c r="A182" s="39"/>
      <c r="B182" s="40"/>
      <c r="C182" s="284" t="s">
        <v>240</v>
      </c>
      <c r="D182" s="284" t="s">
        <v>241</v>
      </c>
      <c r="E182" s="285" t="s">
        <v>242</v>
      </c>
      <c r="F182" s="286" t="s">
        <v>243</v>
      </c>
      <c r="G182" s="287" t="s">
        <v>222</v>
      </c>
      <c r="H182" s="288">
        <v>217.28800000000001</v>
      </c>
      <c r="I182" s="289"/>
      <c r="J182" s="290">
        <f>ROUND(I182*H182,2)</f>
        <v>0</v>
      </c>
      <c r="K182" s="286" t="s">
        <v>140</v>
      </c>
      <c r="L182" s="291"/>
      <c r="M182" s="292" t="s">
        <v>1</v>
      </c>
      <c r="N182" s="293" t="s">
        <v>38</v>
      </c>
      <c r="O182" s="92"/>
      <c r="P182" s="236">
        <f>O182*H182</f>
        <v>0</v>
      </c>
      <c r="Q182" s="236">
        <v>1</v>
      </c>
      <c r="R182" s="236">
        <f>Q182*H182</f>
        <v>217.28800000000001</v>
      </c>
      <c r="S182" s="236">
        <v>0</v>
      </c>
      <c r="T182" s="23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8" t="s">
        <v>178</v>
      </c>
      <c r="AT182" s="238" t="s">
        <v>241</v>
      </c>
      <c r="AU182" s="238" t="s">
        <v>82</v>
      </c>
      <c r="AY182" s="18" t="s">
        <v>134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8" t="s">
        <v>80</v>
      </c>
      <c r="BK182" s="239">
        <f>ROUND(I182*H182,2)</f>
        <v>0</v>
      </c>
      <c r="BL182" s="18" t="s">
        <v>141</v>
      </c>
      <c r="BM182" s="238" t="s">
        <v>244</v>
      </c>
    </row>
    <row r="183" s="14" customFormat="1">
      <c r="A183" s="14"/>
      <c r="B183" s="251"/>
      <c r="C183" s="252"/>
      <c r="D183" s="242" t="s">
        <v>143</v>
      </c>
      <c r="E183" s="253" t="s">
        <v>1</v>
      </c>
      <c r="F183" s="254" t="s">
        <v>245</v>
      </c>
      <c r="G183" s="252"/>
      <c r="H183" s="255">
        <v>217.28800000000001</v>
      </c>
      <c r="I183" s="256"/>
      <c r="J183" s="252"/>
      <c r="K183" s="252"/>
      <c r="L183" s="257"/>
      <c r="M183" s="258"/>
      <c r="N183" s="259"/>
      <c r="O183" s="259"/>
      <c r="P183" s="259"/>
      <c r="Q183" s="259"/>
      <c r="R183" s="259"/>
      <c r="S183" s="259"/>
      <c r="T183" s="260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1" t="s">
        <v>143</v>
      </c>
      <c r="AU183" s="261" t="s">
        <v>82</v>
      </c>
      <c r="AV183" s="14" t="s">
        <v>82</v>
      </c>
      <c r="AW183" s="14" t="s">
        <v>30</v>
      </c>
      <c r="AX183" s="14" t="s">
        <v>80</v>
      </c>
      <c r="AY183" s="261" t="s">
        <v>134</v>
      </c>
    </row>
    <row r="184" s="12" customFormat="1" ht="22.8" customHeight="1">
      <c r="A184" s="12"/>
      <c r="B184" s="211"/>
      <c r="C184" s="212"/>
      <c r="D184" s="213" t="s">
        <v>72</v>
      </c>
      <c r="E184" s="225" t="s">
        <v>141</v>
      </c>
      <c r="F184" s="225" t="s">
        <v>246</v>
      </c>
      <c r="G184" s="212"/>
      <c r="H184" s="212"/>
      <c r="I184" s="215"/>
      <c r="J184" s="226">
        <f>BK184</f>
        <v>0</v>
      </c>
      <c r="K184" s="212"/>
      <c r="L184" s="217"/>
      <c r="M184" s="218"/>
      <c r="N184" s="219"/>
      <c r="O184" s="219"/>
      <c r="P184" s="220">
        <f>SUM(P185:P188)</f>
        <v>0</v>
      </c>
      <c r="Q184" s="219"/>
      <c r="R184" s="220">
        <f>SUM(R185:R188)</f>
        <v>0</v>
      </c>
      <c r="S184" s="219"/>
      <c r="T184" s="221">
        <f>SUM(T185:T188)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22" t="s">
        <v>80</v>
      </c>
      <c r="AT184" s="223" t="s">
        <v>72</v>
      </c>
      <c r="AU184" s="223" t="s">
        <v>80</v>
      </c>
      <c r="AY184" s="222" t="s">
        <v>134</v>
      </c>
      <c r="BK184" s="224">
        <f>SUM(BK185:BK188)</f>
        <v>0</v>
      </c>
    </row>
    <row r="185" s="2" customFormat="1" ht="16.5" customHeight="1">
      <c r="A185" s="39"/>
      <c r="B185" s="40"/>
      <c r="C185" s="227" t="s">
        <v>247</v>
      </c>
      <c r="D185" s="227" t="s">
        <v>136</v>
      </c>
      <c r="E185" s="228" t="s">
        <v>248</v>
      </c>
      <c r="F185" s="229" t="s">
        <v>249</v>
      </c>
      <c r="G185" s="230" t="s">
        <v>174</v>
      </c>
      <c r="H185" s="231">
        <v>20.949999999999999</v>
      </c>
      <c r="I185" s="232"/>
      <c r="J185" s="233">
        <f>ROUND(I185*H185,2)</f>
        <v>0</v>
      </c>
      <c r="K185" s="229" t="s">
        <v>1</v>
      </c>
      <c r="L185" s="45"/>
      <c r="M185" s="234" t="s">
        <v>1</v>
      </c>
      <c r="N185" s="235" t="s">
        <v>38</v>
      </c>
      <c r="O185" s="92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8" t="s">
        <v>141</v>
      </c>
      <c r="AT185" s="238" t="s">
        <v>136</v>
      </c>
      <c r="AU185" s="238" t="s">
        <v>82</v>
      </c>
      <c r="AY185" s="18" t="s">
        <v>134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8" t="s">
        <v>80</v>
      </c>
      <c r="BK185" s="239">
        <f>ROUND(I185*H185,2)</f>
        <v>0</v>
      </c>
      <c r="BL185" s="18" t="s">
        <v>141</v>
      </c>
      <c r="BM185" s="238" t="s">
        <v>250</v>
      </c>
    </row>
    <row r="186" s="14" customFormat="1">
      <c r="A186" s="14"/>
      <c r="B186" s="251"/>
      <c r="C186" s="252"/>
      <c r="D186" s="242" t="s">
        <v>143</v>
      </c>
      <c r="E186" s="253" t="s">
        <v>1</v>
      </c>
      <c r="F186" s="254" t="s">
        <v>251</v>
      </c>
      <c r="G186" s="252"/>
      <c r="H186" s="255">
        <v>20.149999999999999</v>
      </c>
      <c r="I186" s="256"/>
      <c r="J186" s="252"/>
      <c r="K186" s="252"/>
      <c r="L186" s="257"/>
      <c r="M186" s="258"/>
      <c r="N186" s="259"/>
      <c r="O186" s="259"/>
      <c r="P186" s="259"/>
      <c r="Q186" s="259"/>
      <c r="R186" s="259"/>
      <c r="S186" s="259"/>
      <c r="T186" s="260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1" t="s">
        <v>143</v>
      </c>
      <c r="AU186" s="261" t="s">
        <v>82</v>
      </c>
      <c r="AV186" s="14" t="s">
        <v>82</v>
      </c>
      <c r="AW186" s="14" t="s">
        <v>30</v>
      </c>
      <c r="AX186" s="14" t="s">
        <v>73</v>
      </c>
      <c r="AY186" s="261" t="s">
        <v>134</v>
      </c>
    </row>
    <row r="187" s="14" customFormat="1">
      <c r="A187" s="14"/>
      <c r="B187" s="251"/>
      <c r="C187" s="252"/>
      <c r="D187" s="242" t="s">
        <v>143</v>
      </c>
      <c r="E187" s="253" t="s">
        <v>1</v>
      </c>
      <c r="F187" s="254" t="s">
        <v>252</v>
      </c>
      <c r="G187" s="252"/>
      <c r="H187" s="255">
        <v>0.80000000000000004</v>
      </c>
      <c r="I187" s="256"/>
      <c r="J187" s="252"/>
      <c r="K187" s="252"/>
      <c r="L187" s="257"/>
      <c r="M187" s="258"/>
      <c r="N187" s="259"/>
      <c r="O187" s="259"/>
      <c r="P187" s="259"/>
      <c r="Q187" s="259"/>
      <c r="R187" s="259"/>
      <c r="S187" s="259"/>
      <c r="T187" s="26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1" t="s">
        <v>143</v>
      </c>
      <c r="AU187" s="261" t="s">
        <v>82</v>
      </c>
      <c r="AV187" s="14" t="s">
        <v>82</v>
      </c>
      <c r="AW187" s="14" t="s">
        <v>30</v>
      </c>
      <c r="AX187" s="14" t="s">
        <v>73</v>
      </c>
      <c r="AY187" s="261" t="s">
        <v>134</v>
      </c>
    </row>
    <row r="188" s="16" customFormat="1">
      <c r="A188" s="16"/>
      <c r="B188" s="273"/>
      <c r="C188" s="274"/>
      <c r="D188" s="242" t="s">
        <v>143</v>
      </c>
      <c r="E188" s="275" t="s">
        <v>1</v>
      </c>
      <c r="F188" s="276" t="s">
        <v>233</v>
      </c>
      <c r="G188" s="274"/>
      <c r="H188" s="277">
        <v>20.949999999999999</v>
      </c>
      <c r="I188" s="278"/>
      <c r="J188" s="274"/>
      <c r="K188" s="274"/>
      <c r="L188" s="279"/>
      <c r="M188" s="280"/>
      <c r="N188" s="281"/>
      <c r="O188" s="281"/>
      <c r="P188" s="281"/>
      <c r="Q188" s="281"/>
      <c r="R188" s="281"/>
      <c r="S188" s="281"/>
      <c r="T188" s="282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T188" s="283" t="s">
        <v>143</v>
      </c>
      <c r="AU188" s="283" t="s">
        <v>82</v>
      </c>
      <c r="AV188" s="16" t="s">
        <v>141</v>
      </c>
      <c r="AW188" s="16" t="s">
        <v>30</v>
      </c>
      <c r="AX188" s="16" t="s">
        <v>80</v>
      </c>
      <c r="AY188" s="283" t="s">
        <v>134</v>
      </c>
    </row>
    <row r="189" s="12" customFormat="1" ht="22.8" customHeight="1">
      <c r="A189" s="12"/>
      <c r="B189" s="211"/>
      <c r="C189" s="212"/>
      <c r="D189" s="213" t="s">
        <v>72</v>
      </c>
      <c r="E189" s="225" t="s">
        <v>178</v>
      </c>
      <c r="F189" s="225" t="s">
        <v>253</v>
      </c>
      <c r="G189" s="212"/>
      <c r="H189" s="212"/>
      <c r="I189" s="215"/>
      <c r="J189" s="226">
        <f>BK189</f>
        <v>0</v>
      </c>
      <c r="K189" s="212"/>
      <c r="L189" s="217"/>
      <c r="M189" s="218"/>
      <c r="N189" s="219"/>
      <c r="O189" s="219"/>
      <c r="P189" s="220">
        <f>SUM(P190:P232)</f>
        <v>0</v>
      </c>
      <c r="Q189" s="219"/>
      <c r="R189" s="220">
        <f>SUM(R190:R232)</f>
        <v>17.297789999999999</v>
      </c>
      <c r="S189" s="219"/>
      <c r="T189" s="221">
        <f>SUM(T190:T232)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22" t="s">
        <v>80</v>
      </c>
      <c r="AT189" s="223" t="s">
        <v>72</v>
      </c>
      <c r="AU189" s="223" t="s">
        <v>80</v>
      </c>
      <c r="AY189" s="222" t="s">
        <v>134</v>
      </c>
      <c r="BK189" s="224">
        <f>SUM(BK190:BK232)</f>
        <v>0</v>
      </c>
    </row>
    <row r="190" s="2" customFormat="1" ht="21.75" customHeight="1">
      <c r="A190" s="39"/>
      <c r="B190" s="40"/>
      <c r="C190" s="227" t="s">
        <v>254</v>
      </c>
      <c r="D190" s="227" t="s">
        <v>136</v>
      </c>
      <c r="E190" s="228" t="s">
        <v>255</v>
      </c>
      <c r="F190" s="229" t="s">
        <v>256</v>
      </c>
      <c r="G190" s="230" t="s">
        <v>163</v>
      </c>
      <c r="H190" s="231">
        <v>77.5</v>
      </c>
      <c r="I190" s="232"/>
      <c r="J190" s="233">
        <f>ROUND(I190*H190,2)</f>
        <v>0</v>
      </c>
      <c r="K190" s="229" t="s">
        <v>140</v>
      </c>
      <c r="L190" s="45"/>
      <c r="M190" s="234" t="s">
        <v>1</v>
      </c>
      <c r="N190" s="235" t="s">
        <v>38</v>
      </c>
      <c r="O190" s="92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8" t="s">
        <v>141</v>
      </c>
      <c r="AT190" s="238" t="s">
        <v>136</v>
      </c>
      <c r="AU190" s="238" t="s">
        <v>82</v>
      </c>
      <c r="AY190" s="18" t="s">
        <v>134</v>
      </c>
      <c r="BE190" s="239">
        <f>IF(N190="základní",J190,0)</f>
        <v>0</v>
      </c>
      <c r="BF190" s="239">
        <f>IF(N190="snížená",J190,0)</f>
        <v>0</v>
      </c>
      <c r="BG190" s="239">
        <f>IF(N190="zákl. přenesená",J190,0)</f>
        <v>0</v>
      </c>
      <c r="BH190" s="239">
        <f>IF(N190="sníž. přenesená",J190,0)</f>
        <v>0</v>
      </c>
      <c r="BI190" s="239">
        <f>IF(N190="nulová",J190,0)</f>
        <v>0</v>
      </c>
      <c r="BJ190" s="18" t="s">
        <v>80</v>
      </c>
      <c r="BK190" s="239">
        <f>ROUND(I190*H190,2)</f>
        <v>0</v>
      </c>
      <c r="BL190" s="18" t="s">
        <v>141</v>
      </c>
      <c r="BM190" s="238" t="s">
        <v>257</v>
      </c>
    </row>
    <row r="191" s="14" customFormat="1">
      <c r="A191" s="14"/>
      <c r="B191" s="251"/>
      <c r="C191" s="252"/>
      <c r="D191" s="242" t="s">
        <v>143</v>
      </c>
      <c r="E191" s="253" t="s">
        <v>1</v>
      </c>
      <c r="F191" s="254" t="s">
        <v>258</v>
      </c>
      <c r="G191" s="252"/>
      <c r="H191" s="255">
        <v>77.5</v>
      </c>
      <c r="I191" s="256"/>
      <c r="J191" s="252"/>
      <c r="K191" s="252"/>
      <c r="L191" s="257"/>
      <c r="M191" s="258"/>
      <c r="N191" s="259"/>
      <c r="O191" s="259"/>
      <c r="P191" s="259"/>
      <c r="Q191" s="259"/>
      <c r="R191" s="259"/>
      <c r="S191" s="259"/>
      <c r="T191" s="260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1" t="s">
        <v>143</v>
      </c>
      <c r="AU191" s="261" t="s">
        <v>82</v>
      </c>
      <c r="AV191" s="14" t="s">
        <v>82</v>
      </c>
      <c r="AW191" s="14" t="s">
        <v>30</v>
      </c>
      <c r="AX191" s="14" t="s">
        <v>80</v>
      </c>
      <c r="AY191" s="261" t="s">
        <v>134</v>
      </c>
    </row>
    <row r="192" s="2" customFormat="1" ht="33" customHeight="1">
      <c r="A192" s="39"/>
      <c r="B192" s="40"/>
      <c r="C192" s="227" t="s">
        <v>7</v>
      </c>
      <c r="D192" s="227" t="s">
        <v>136</v>
      </c>
      <c r="E192" s="228" t="s">
        <v>259</v>
      </c>
      <c r="F192" s="229" t="s">
        <v>260</v>
      </c>
      <c r="G192" s="230" t="s">
        <v>163</v>
      </c>
      <c r="H192" s="231">
        <v>77</v>
      </c>
      <c r="I192" s="232"/>
      <c r="J192" s="233">
        <f>ROUND(I192*H192,2)</f>
        <v>0</v>
      </c>
      <c r="K192" s="229" t="s">
        <v>140</v>
      </c>
      <c r="L192" s="45"/>
      <c r="M192" s="234" t="s">
        <v>1</v>
      </c>
      <c r="N192" s="235" t="s">
        <v>38</v>
      </c>
      <c r="O192" s="92"/>
      <c r="P192" s="236">
        <f>O192*H192</f>
        <v>0</v>
      </c>
      <c r="Q192" s="236">
        <v>2.0000000000000002E-05</v>
      </c>
      <c r="R192" s="236">
        <f>Q192*H192</f>
        <v>0.0015400000000000001</v>
      </c>
      <c r="S192" s="236">
        <v>0</v>
      </c>
      <c r="T192" s="23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8" t="s">
        <v>141</v>
      </c>
      <c r="AT192" s="238" t="s">
        <v>136</v>
      </c>
      <c r="AU192" s="238" t="s">
        <v>82</v>
      </c>
      <c r="AY192" s="18" t="s">
        <v>134</v>
      </c>
      <c r="BE192" s="239">
        <f>IF(N192="základní",J192,0)</f>
        <v>0</v>
      </c>
      <c r="BF192" s="239">
        <f>IF(N192="snížená",J192,0)</f>
        <v>0</v>
      </c>
      <c r="BG192" s="239">
        <f>IF(N192="zákl. přenesená",J192,0)</f>
        <v>0</v>
      </c>
      <c r="BH192" s="239">
        <f>IF(N192="sníž. přenesená",J192,0)</f>
        <v>0</v>
      </c>
      <c r="BI192" s="239">
        <f>IF(N192="nulová",J192,0)</f>
        <v>0</v>
      </c>
      <c r="BJ192" s="18" t="s">
        <v>80</v>
      </c>
      <c r="BK192" s="239">
        <f>ROUND(I192*H192,2)</f>
        <v>0</v>
      </c>
      <c r="BL192" s="18" t="s">
        <v>141</v>
      </c>
      <c r="BM192" s="238" t="s">
        <v>261</v>
      </c>
    </row>
    <row r="193" s="14" customFormat="1">
      <c r="A193" s="14"/>
      <c r="B193" s="251"/>
      <c r="C193" s="252"/>
      <c r="D193" s="242" t="s">
        <v>143</v>
      </c>
      <c r="E193" s="253" t="s">
        <v>1</v>
      </c>
      <c r="F193" s="254" t="s">
        <v>262</v>
      </c>
      <c r="G193" s="252"/>
      <c r="H193" s="255">
        <v>77</v>
      </c>
      <c r="I193" s="256"/>
      <c r="J193" s="252"/>
      <c r="K193" s="252"/>
      <c r="L193" s="257"/>
      <c r="M193" s="258"/>
      <c r="N193" s="259"/>
      <c r="O193" s="259"/>
      <c r="P193" s="259"/>
      <c r="Q193" s="259"/>
      <c r="R193" s="259"/>
      <c r="S193" s="259"/>
      <c r="T193" s="260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1" t="s">
        <v>143</v>
      </c>
      <c r="AU193" s="261" t="s">
        <v>82</v>
      </c>
      <c r="AV193" s="14" t="s">
        <v>82</v>
      </c>
      <c r="AW193" s="14" t="s">
        <v>30</v>
      </c>
      <c r="AX193" s="14" t="s">
        <v>80</v>
      </c>
      <c r="AY193" s="261" t="s">
        <v>134</v>
      </c>
    </row>
    <row r="194" s="2" customFormat="1" ht="21.75" customHeight="1">
      <c r="A194" s="39"/>
      <c r="B194" s="40"/>
      <c r="C194" s="284" t="s">
        <v>263</v>
      </c>
      <c r="D194" s="284" t="s">
        <v>241</v>
      </c>
      <c r="E194" s="285" t="s">
        <v>264</v>
      </c>
      <c r="F194" s="286" t="s">
        <v>265</v>
      </c>
      <c r="G194" s="287" t="s">
        <v>163</v>
      </c>
      <c r="H194" s="288">
        <v>77</v>
      </c>
      <c r="I194" s="289"/>
      <c r="J194" s="290">
        <f>ROUND(I194*H194,2)</f>
        <v>0</v>
      </c>
      <c r="K194" s="286" t="s">
        <v>140</v>
      </c>
      <c r="L194" s="291"/>
      <c r="M194" s="292" t="s">
        <v>1</v>
      </c>
      <c r="N194" s="293" t="s">
        <v>38</v>
      </c>
      <c r="O194" s="92"/>
      <c r="P194" s="236">
        <f>O194*H194</f>
        <v>0</v>
      </c>
      <c r="Q194" s="236">
        <v>0.01052</v>
      </c>
      <c r="R194" s="236">
        <f>Q194*H194</f>
        <v>0.81003999999999998</v>
      </c>
      <c r="S194" s="236">
        <v>0</v>
      </c>
      <c r="T194" s="23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8" t="s">
        <v>178</v>
      </c>
      <c r="AT194" s="238" t="s">
        <v>241</v>
      </c>
      <c r="AU194" s="238" t="s">
        <v>82</v>
      </c>
      <c r="AY194" s="18" t="s">
        <v>134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8" t="s">
        <v>80</v>
      </c>
      <c r="BK194" s="239">
        <f>ROUND(I194*H194,2)</f>
        <v>0</v>
      </c>
      <c r="BL194" s="18" t="s">
        <v>141</v>
      </c>
      <c r="BM194" s="238" t="s">
        <v>266</v>
      </c>
    </row>
    <row r="195" s="14" customFormat="1">
      <c r="A195" s="14"/>
      <c r="B195" s="251"/>
      <c r="C195" s="252"/>
      <c r="D195" s="242" t="s">
        <v>143</v>
      </c>
      <c r="E195" s="253" t="s">
        <v>1</v>
      </c>
      <c r="F195" s="254" t="s">
        <v>267</v>
      </c>
      <c r="G195" s="252"/>
      <c r="H195" s="255">
        <v>77</v>
      </c>
      <c r="I195" s="256"/>
      <c r="J195" s="252"/>
      <c r="K195" s="252"/>
      <c r="L195" s="257"/>
      <c r="M195" s="258"/>
      <c r="N195" s="259"/>
      <c r="O195" s="259"/>
      <c r="P195" s="259"/>
      <c r="Q195" s="259"/>
      <c r="R195" s="259"/>
      <c r="S195" s="259"/>
      <c r="T195" s="260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1" t="s">
        <v>143</v>
      </c>
      <c r="AU195" s="261" t="s">
        <v>82</v>
      </c>
      <c r="AV195" s="14" t="s">
        <v>82</v>
      </c>
      <c r="AW195" s="14" t="s">
        <v>30</v>
      </c>
      <c r="AX195" s="14" t="s">
        <v>80</v>
      </c>
      <c r="AY195" s="261" t="s">
        <v>134</v>
      </c>
    </row>
    <row r="196" s="2" customFormat="1" ht="33" customHeight="1">
      <c r="A196" s="39"/>
      <c r="B196" s="40"/>
      <c r="C196" s="227" t="s">
        <v>268</v>
      </c>
      <c r="D196" s="227" t="s">
        <v>136</v>
      </c>
      <c r="E196" s="228" t="s">
        <v>269</v>
      </c>
      <c r="F196" s="229" t="s">
        <v>270</v>
      </c>
      <c r="G196" s="230" t="s">
        <v>216</v>
      </c>
      <c r="H196" s="231">
        <v>6</v>
      </c>
      <c r="I196" s="232"/>
      <c r="J196" s="233">
        <f>ROUND(I196*H196,2)</f>
        <v>0</v>
      </c>
      <c r="K196" s="229" t="s">
        <v>140</v>
      </c>
      <c r="L196" s="45"/>
      <c r="M196" s="234" t="s">
        <v>1</v>
      </c>
      <c r="N196" s="235" t="s">
        <v>38</v>
      </c>
      <c r="O196" s="92"/>
      <c r="P196" s="236">
        <f>O196*H196</f>
        <v>0</v>
      </c>
      <c r="Q196" s="236">
        <v>0</v>
      </c>
      <c r="R196" s="236">
        <f>Q196*H196</f>
        <v>0</v>
      </c>
      <c r="S196" s="236">
        <v>0</v>
      </c>
      <c r="T196" s="23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8" t="s">
        <v>141</v>
      </c>
      <c r="AT196" s="238" t="s">
        <v>136</v>
      </c>
      <c r="AU196" s="238" t="s">
        <v>82</v>
      </c>
      <c r="AY196" s="18" t="s">
        <v>134</v>
      </c>
      <c r="BE196" s="239">
        <f>IF(N196="základní",J196,0)</f>
        <v>0</v>
      </c>
      <c r="BF196" s="239">
        <f>IF(N196="snížená",J196,0)</f>
        <v>0</v>
      </c>
      <c r="BG196" s="239">
        <f>IF(N196="zákl. přenesená",J196,0)</f>
        <v>0</v>
      </c>
      <c r="BH196" s="239">
        <f>IF(N196="sníž. přenesená",J196,0)</f>
        <v>0</v>
      </c>
      <c r="BI196" s="239">
        <f>IF(N196="nulová",J196,0)</f>
        <v>0</v>
      </c>
      <c r="BJ196" s="18" t="s">
        <v>80</v>
      </c>
      <c r="BK196" s="239">
        <f>ROUND(I196*H196,2)</f>
        <v>0</v>
      </c>
      <c r="BL196" s="18" t="s">
        <v>141</v>
      </c>
      <c r="BM196" s="238" t="s">
        <v>271</v>
      </c>
    </row>
    <row r="197" s="14" customFormat="1">
      <c r="A197" s="14"/>
      <c r="B197" s="251"/>
      <c r="C197" s="252"/>
      <c r="D197" s="242" t="s">
        <v>143</v>
      </c>
      <c r="E197" s="253" t="s">
        <v>1</v>
      </c>
      <c r="F197" s="254" t="s">
        <v>272</v>
      </c>
      <c r="G197" s="252"/>
      <c r="H197" s="255">
        <v>6</v>
      </c>
      <c r="I197" s="256"/>
      <c r="J197" s="252"/>
      <c r="K197" s="252"/>
      <c r="L197" s="257"/>
      <c r="M197" s="258"/>
      <c r="N197" s="259"/>
      <c r="O197" s="259"/>
      <c r="P197" s="259"/>
      <c r="Q197" s="259"/>
      <c r="R197" s="259"/>
      <c r="S197" s="259"/>
      <c r="T197" s="260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1" t="s">
        <v>143</v>
      </c>
      <c r="AU197" s="261" t="s">
        <v>82</v>
      </c>
      <c r="AV197" s="14" t="s">
        <v>82</v>
      </c>
      <c r="AW197" s="14" t="s">
        <v>30</v>
      </c>
      <c r="AX197" s="14" t="s">
        <v>80</v>
      </c>
      <c r="AY197" s="261" t="s">
        <v>134</v>
      </c>
    </row>
    <row r="198" s="2" customFormat="1" ht="24.15" customHeight="1">
      <c r="A198" s="39"/>
      <c r="B198" s="40"/>
      <c r="C198" s="284" t="s">
        <v>273</v>
      </c>
      <c r="D198" s="284" t="s">
        <v>241</v>
      </c>
      <c r="E198" s="285" t="s">
        <v>274</v>
      </c>
      <c r="F198" s="286" t="s">
        <v>275</v>
      </c>
      <c r="G198" s="287" t="s">
        <v>216</v>
      </c>
      <c r="H198" s="288">
        <v>6</v>
      </c>
      <c r="I198" s="289"/>
      <c r="J198" s="290">
        <f>ROUND(I198*H198,2)</f>
        <v>0</v>
      </c>
      <c r="K198" s="286" t="s">
        <v>140</v>
      </c>
      <c r="L198" s="291"/>
      <c r="M198" s="292" t="s">
        <v>1</v>
      </c>
      <c r="N198" s="293" t="s">
        <v>38</v>
      </c>
      <c r="O198" s="92"/>
      <c r="P198" s="236">
        <f>O198*H198</f>
        <v>0</v>
      </c>
      <c r="Q198" s="236">
        <v>0.0014</v>
      </c>
      <c r="R198" s="236">
        <f>Q198*H198</f>
        <v>0.0083999999999999995</v>
      </c>
      <c r="S198" s="236">
        <v>0</v>
      </c>
      <c r="T198" s="23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8" t="s">
        <v>178</v>
      </c>
      <c r="AT198" s="238" t="s">
        <v>241</v>
      </c>
      <c r="AU198" s="238" t="s">
        <v>82</v>
      </c>
      <c r="AY198" s="18" t="s">
        <v>134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8" t="s">
        <v>80</v>
      </c>
      <c r="BK198" s="239">
        <f>ROUND(I198*H198,2)</f>
        <v>0</v>
      </c>
      <c r="BL198" s="18" t="s">
        <v>141</v>
      </c>
      <c r="BM198" s="238" t="s">
        <v>276</v>
      </c>
    </row>
    <row r="199" s="14" customFormat="1">
      <c r="A199" s="14"/>
      <c r="B199" s="251"/>
      <c r="C199" s="252"/>
      <c r="D199" s="242" t="s">
        <v>143</v>
      </c>
      <c r="E199" s="253" t="s">
        <v>1</v>
      </c>
      <c r="F199" s="254" t="s">
        <v>277</v>
      </c>
      <c r="G199" s="252"/>
      <c r="H199" s="255">
        <v>6</v>
      </c>
      <c r="I199" s="256"/>
      <c r="J199" s="252"/>
      <c r="K199" s="252"/>
      <c r="L199" s="257"/>
      <c r="M199" s="258"/>
      <c r="N199" s="259"/>
      <c r="O199" s="259"/>
      <c r="P199" s="259"/>
      <c r="Q199" s="259"/>
      <c r="R199" s="259"/>
      <c r="S199" s="259"/>
      <c r="T199" s="260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1" t="s">
        <v>143</v>
      </c>
      <c r="AU199" s="261" t="s">
        <v>82</v>
      </c>
      <c r="AV199" s="14" t="s">
        <v>82</v>
      </c>
      <c r="AW199" s="14" t="s">
        <v>30</v>
      </c>
      <c r="AX199" s="14" t="s">
        <v>80</v>
      </c>
      <c r="AY199" s="261" t="s">
        <v>134</v>
      </c>
    </row>
    <row r="200" s="2" customFormat="1" ht="33" customHeight="1">
      <c r="A200" s="39"/>
      <c r="B200" s="40"/>
      <c r="C200" s="227" t="s">
        <v>278</v>
      </c>
      <c r="D200" s="227" t="s">
        <v>136</v>
      </c>
      <c r="E200" s="228" t="s">
        <v>279</v>
      </c>
      <c r="F200" s="229" t="s">
        <v>280</v>
      </c>
      <c r="G200" s="230" t="s">
        <v>216</v>
      </c>
      <c r="H200" s="231">
        <v>3</v>
      </c>
      <c r="I200" s="232"/>
      <c r="J200" s="233">
        <f>ROUND(I200*H200,2)</f>
        <v>0</v>
      </c>
      <c r="K200" s="229" t="s">
        <v>140</v>
      </c>
      <c r="L200" s="45"/>
      <c r="M200" s="234" t="s">
        <v>1</v>
      </c>
      <c r="N200" s="235" t="s">
        <v>38</v>
      </c>
      <c r="O200" s="92"/>
      <c r="P200" s="236">
        <f>O200*H200</f>
        <v>0</v>
      </c>
      <c r="Q200" s="236">
        <v>2.0000000000000002E-05</v>
      </c>
      <c r="R200" s="236">
        <f>Q200*H200</f>
        <v>6.0000000000000008E-05</v>
      </c>
      <c r="S200" s="236">
        <v>0</v>
      </c>
      <c r="T200" s="237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8" t="s">
        <v>141</v>
      </c>
      <c r="AT200" s="238" t="s">
        <v>136</v>
      </c>
      <c r="AU200" s="238" t="s">
        <v>82</v>
      </c>
      <c r="AY200" s="18" t="s">
        <v>134</v>
      </c>
      <c r="BE200" s="239">
        <f>IF(N200="základní",J200,0)</f>
        <v>0</v>
      </c>
      <c r="BF200" s="239">
        <f>IF(N200="snížená",J200,0)</f>
        <v>0</v>
      </c>
      <c r="BG200" s="239">
        <f>IF(N200="zákl. přenesená",J200,0)</f>
        <v>0</v>
      </c>
      <c r="BH200" s="239">
        <f>IF(N200="sníž. přenesená",J200,0)</f>
        <v>0</v>
      </c>
      <c r="BI200" s="239">
        <f>IF(N200="nulová",J200,0)</f>
        <v>0</v>
      </c>
      <c r="BJ200" s="18" t="s">
        <v>80</v>
      </c>
      <c r="BK200" s="239">
        <f>ROUND(I200*H200,2)</f>
        <v>0</v>
      </c>
      <c r="BL200" s="18" t="s">
        <v>141</v>
      </c>
      <c r="BM200" s="238" t="s">
        <v>281</v>
      </c>
    </row>
    <row r="201" s="14" customFormat="1">
      <c r="A201" s="14"/>
      <c r="B201" s="251"/>
      <c r="C201" s="252"/>
      <c r="D201" s="242" t="s">
        <v>143</v>
      </c>
      <c r="E201" s="253" t="s">
        <v>1</v>
      </c>
      <c r="F201" s="254" t="s">
        <v>282</v>
      </c>
      <c r="G201" s="252"/>
      <c r="H201" s="255">
        <v>3</v>
      </c>
      <c r="I201" s="256"/>
      <c r="J201" s="252"/>
      <c r="K201" s="252"/>
      <c r="L201" s="257"/>
      <c r="M201" s="258"/>
      <c r="N201" s="259"/>
      <c r="O201" s="259"/>
      <c r="P201" s="259"/>
      <c r="Q201" s="259"/>
      <c r="R201" s="259"/>
      <c r="S201" s="259"/>
      <c r="T201" s="260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1" t="s">
        <v>143</v>
      </c>
      <c r="AU201" s="261" t="s">
        <v>82</v>
      </c>
      <c r="AV201" s="14" t="s">
        <v>82</v>
      </c>
      <c r="AW201" s="14" t="s">
        <v>30</v>
      </c>
      <c r="AX201" s="14" t="s">
        <v>80</v>
      </c>
      <c r="AY201" s="261" t="s">
        <v>134</v>
      </c>
    </row>
    <row r="202" s="2" customFormat="1" ht="24.15" customHeight="1">
      <c r="A202" s="39"/>
      <c r="B202" s="40"/>
      <c r="C202" s="284" t="s">
        <v>283</v>
      </c>
      <c r="D202" s="284" t="s">
        <v>241</v>
      </c>
      <c r="E202" s="285" t="s">
        <v>284</v>
      </c>
      <c r="F202" s="286" t="s">
        <v>285</v>
      </c>
      <c r="G202" s="287" t="s">
        <v>216</v>
      </c>
      <c r="H202" s="288">
        <v>3</v>
      </c>
      <c r="I202" s="289"/>
      <c r="J202" s="290">
        <f>ROUND(I202*H202,2)</f>
        <v>0</v>
      </c>
      <c r="K202" s="286" t="s">
        <v>140</v>
      </c>
      <c r="L202" s="291"/>
      <c r="M202" s="292" t="s">
        <v>1</v>
      </c>
      <c r="N202" s="293" t="s">
        <v>38</v>
      </c>
      <c r="O202" s="92"/>
      <c r="P202" s="236">
        <f>O202*H202</f>
        <v>0</v>
      </c>
      <c r="Q202" s="236">
        <v>0.0071799999999999998</v>
      </c>
      <c r="R202" s="236">
        <f>Q202*H202</f>
        <v>0.02154</v>
      </c>
      <c r="S202" s="236">
        <v>0</v>
      </c>
      <c r="T202" s="23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8" t="s">
        <v>178</v>
      </c>
      <c r="AT202" s="238" t="s">
        <v>241</v>
      </c>
      <c r="AU202" s="238" t="s">
        <v>82</v>
      </c>
      <c r="AY202" s="18" t="s">
        <v>134</v>
      </c>
      <c r="BE202" s="239">
        <f>IF(N202="základní",J202,0)</f>
        <v>0</v>
      </c>
      <c r="BF202" s="239">
        <f>IF(N202="snížená",J202,0)</f>
        <v>0</v>
      </c>
      <c r="BG202" s="239">
        <f>IF(N202="zákl. přenesená",J202,0)</f>
        <v>0</v>
      </c>
      <c r="BH202" s="239">
        <f>IF(N202="sníž. přenesená",J202,0)</f>
        <v>0</v>
      </c>
      <c r="BI202" s="239">
        <f>IF(N202="nulová",J202,0)</f>
        <v>0</v>
      </c>
      <c r="BJ202" s="18" t="s">
        <v>80</v>
      </c>
      <c r="BK202" s="239">
        <f>ROUND(I202*H202,2)</f>
        <v>0</v>
      </c>
      <c r="BL202" s="18" t="s">
        <v>141</v>
      </c>
      <c r="BM202" s="238" t="s">
        <v>286</v>
      </c>
    </row>
    <row r="203" s="14" customFormat="1">
      <c r="A203" s="14"/>
      <c r="B203" s="251"/>
      <c r="C203" s="252"/>
      <c r="D203" s="242" t="s">
        <v>143</v>
      </c>
      <c r="E203" s="253" t="s">
        <v>1</v>
      </c>
      <c r="F203" s="254" t="s">
        <v>282</v>
      </c>
      <c r="G203" s="252"/>
      <c r="H203" s="255">
        <v>3</v>
      </c>
      <c r="I203" s="256"/>
      <c r="J203" s="252"/>
      <c r="K203" s="252"/>
      <c r="L203" s="257"/>
      <c r="M203" s="258"/>
      <c r="N203" s="259"/>
      <c r="O203" s="259"/>
      <c r="P203" s="259"/>
      <c r="Q203" s="259"/>
      <c r="R203" s="259"/>
      <c r="S203" s="259"/>
      <c r="T203" s="260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1" t="s">
        <v>143</v>
      </c>
      <c r="AU203" s="261" t="s">
        <v>82</v>
      </c>
      <c r="AV203" s="14" t="s">
        <v>82</v>
      </c>
      <c r="AW203" s="14" t="s">
        <v>30</v>
      </c>
      <c r="AX203" s="14" t="s">
        <v>80</v>
      </c>
      <c r="AY203" s="261" t="s">
        <v>134</v>
      </c>
    </row>
    <row r="204" s="2" customFormat="1" ht="24.15" customHeight="1">
      <c r="A204" s="39"/>
      <c r="B204" s="40"/>
      <c r="C204" s="227" t="s">
        <v>287</v>
      </c>
      <c r="D204" s="227" t="s">
        <v>136</v>
      </c>
      <c r="E204" s="228" t="s">
        <v>288</v>
      </c>
      <c r="F204" s="229" t="s">
        <v>289</v>
      </c>
      <c r="G204" s="230" t="s">
        <v>290</v>
      </c>
      <c r="H204" s="231">
        <v>2</v>
      </c>
      <c r="I204" s="232"/>
      <c r="J204" s="233">
        <f>ROUND(I204*H204,2)</f>
        <v>0</v>
      </c>
      <c r="K204" s="229" t="s">
        <v>140</v>
      </c>
      <c r="L204" s="45"/>
      <c r="M204" s="234" t="s">
        <v>1</v>
      </c>
      <c r="N204" s="235" t="s">
        <v>38</v>
      </c>
      <c r="O204" s="92"/>
      <c r="P204" s="236">
        <f>O204*H204</f>
        <v>0</v>
      </c>
      <c r="Q204" s="236">
        <v>0.00031</v>
      </c>
      <c r="R204" s="236">
        <f>Q204*H204</f>
        <v>0.00062</v>
      </c>
      <c r="S204" s="236">
        <v>0</v>
      </c>
      <c r="T204" s="23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8" t="s">
        <v>141</v>
      </c>
      <c r="AT204" s="238" t="s">
        <v>136</v>
      </c>
      <c r="AU204" s="238" t="s">
        <v>82</v>
      </c>
      <c r="AY204" s="18" t="s">
        <v>134</v>
      </c>
      <c r="BE204" s="239">
        <f>IF(N204="základní",J204,0)</f>
        <v>0</v>
      </c>
      <c r="BF204" s="239">
        <f>IF(N204="snížená",J204,0)</f>
        <v>0</v>
      </c>
      <c r="BG204" s="239">
        <f>IF(N204="zákl. přenesená",J204,0)</f>
        <v>0</v>
      </c>
      <c r="BH204" s="239">
        <f>IF(N204="sníž. přenesená",J204,0)</f>
        <v>0</v>
      </c>
      <c r="BI204" s="239">
        <f>IF(N204="nulová",J204,0)</f>
        <v>0</v>
      </c>
      <c r="BJ204" s="18" t="s">
        <v>80</v>
      </c>
      <c r="BK204" s="239">
        <f>ROUND(I204*H204,2)</f>
        <v>0</v>
      </c>
      <c r="BL204" s="18" t="s">
        <v>141</v>
      </c>
      <c r="BM204" s="238" t="s">
        <v>291</v>
      </c>
    </row>
    <row r="205" s="14" customFormat="1">
      <c r="A205" s="14"/>
      <c r="B205" s="251"/>
      <c r="C205" s="252"/>
      <c r="D205" s="242" t="s">
        <v>143</v>
      </c>
      <c r="E205" s="253" t="s">
        <v>1</v>
      </c>
      <c r="F205" s="254" t="s">
        <v>218</v>
      </c>
      <c r="G205" s="252"/>
      <c r="H205" s="255">
        <v>2</v>
      </c>
      <c r="I205" s="256"/>
      <c r="J205" s="252"/>
      <c r="K205" s="252"/>
      <c r="L205" s="257"/>
      <c r="M205" s="258"/>
      <c r="N205" s="259"/>
      <c r="O205" s="259"/>
      <c r="P205" s="259"/>
      <c r="Q205" s="259"/>
      <c r="R205" s="259"/>
      <c r="S205" s="259"/>
      <c r="T205" s="260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1" t="s">
        <v>143</v>
      </c>
      <c r="AU205" s="261" t="s">
        <v>82</v>
      </c>
      <c r="AV205" s="14" t="s">
        <v>82</v>
      </c>
      <c r="AW205" s="14" t="s">
        <v>30</v>
      </c>
      <c r="AX205" s="14" t="s">
        <v>80</v>
      </c>
      <c r="AY205" s="261" t="s">
        <v>134</v>
      </c>
    </row>
    <row r="206" s="2" customFormat="1" ht="33" customHeight="1">
      <c r="A206" s="39"/>
      <c r="B206" s="40"/>
      <c r="C206" s="227" t="s">
        <v>292</v>
      </c>
      <c r="D206" s="227" t="s">
        <v>136</v>
      </c>
      <c r="E206" s="228" t="s">
        <v>293</v>
      </c>
      <c r="F206" s="229" t="s">
        <v>294</v>
      </c>
      <c r="G206" s="230" t="s">
        <v>216</v>
      </c>
      <c r="H206" s="231">
        <v>3</v>
      </c>
      <c r="I206" s="232"/>
      <c r="J206" s="233">
        <f>ROUND(I206*H206,2)</f>
        <v>0</v>
      </c>
      <c r="K206" s="229" t="s">
        <v>140</v>
      </c>
      <c r="L206" s="45"/>
      <c r="M206" s="234" t="s">
        <v>1</v>
      </c>
      <c r="N206" s="235" t="s">
        <v>38</v>
      </c>
      <c r="O206" s="92"/>
      <c r="P206" s="236">
        <f>O206*H206</f>
        <v>0</v>
      </c>
      <c r="Q206" s="236">
        <v>2.2568899999999998</v>
      </c>
      <c r="R206" s="236">
        <f>Q206*H206</f>
        <v>6.7706699999999991</v>
      </c>
      <c r="S206" s="236">
        <v>0</v>
      </c>
      <c r="T206" s="23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8" t="s">
        <v>141</v>
      </c>
      <c r="AT206" s="238" t="s">
        <v>136</v>
      </c>
      <c r="AU206" s="238" t="s">
        <v>82</v>
      </c>
      <c r="AY206" s="18" t="s">
        <v>134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8" t="s">
        <v>80</v>
      </c>
      <c r="BK206" s="239">
        <f>ROUND(I206*H206,2)</f>
        <v>0</v>
      </c>
      <c r="BL206" s="18" t="s">
        <v>141</v>
      </c>
      <c r="BM206" s="238" t="s">
        <v>295</v>
      </c>
    </row>
    <row r="207" s="13" customFormat="1">
      <c r="A207" s="13"/>
      <c r="B207" s="240"/>
      <c r="C207" s="241"/>
      <c r="D207" s="242" t="s">
        <v>143</v>
      </c>
      <c r="E207" s="243" t="s">
        <v>1</v>
      </c>
      <c r="F207" s="244" t="s">
        <v>296</v>
      </c>
      <c r="G207" s="241"/>
      <c r="H207" s="243" t="s">
        <v>1</v>
      </c>
      <c r="I207" s="245"/>
      <c r="J207" s="241"/>
      <c r="K207" s="241"/>
      <c r="L207" s="246"/>
      <c r="M207" s="247"/>
      <c r="N207" s="248"/>
      <c r="O207" s="248"/>
      <c r="P207" s="248"/>
      <c r="Q207" s="248"/>
      <c r="R207" s="248"/>
      <c r="S207" s="248"/>
      <c r="T207" s="24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0" t="s">
        <v>143</v>
      </c>
      <c r="AU207" s="250" t="s">
        <v>82</v>
      </c>
      <c r="AV207" s="13" t="s">
        <v>80</v>
      </c>
      <c r="AW207" s="13" t="s">
        <v>30</v>
      </c>
      <c r="AX207" s="13" t="s">
        <v>73</v>
      </c>
      <c r="AY207" s="250" t="s">
        <v>134</v>
      </c>
    </row>
    <row r="208" s="14" customFormat="1">
      <c r="A208" s="14"/>
      <c r="B208" s="251"/>
      <c r="C208" s="252"/>
      <c r="D208" s="242" t="s">
        <v>143</v>
      </c>
      <c r="E208" s="253" t="s">
        <v>1</v>
      </c>
      <c r="F208" s="254" t="s">
        <v>282</v>
      </c>
      <c r="G208" s="252"/>
      <c r="H208" s="255">
        <v>3</v>
      </c>
      <c r="I208" s="256"/>
      <c r="J208" s="252"/>
      <c r="K208" s="252"/>
      <c r="L208" s="257"/>
      <c r="M208" s="258"/>
      <c r="N208" s="259"/>
      <c r="O208" s="259"/>
      <c r="P208" s="259"/>
      <c r="Q208" s="259"/>
      <c r="R208" s="259"/>
      <c r="S208" s="259"/>
      <c r="T208" s="260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1" t="s">
        <v>143</v>
      </c>
      <c r="AU208" s="261" t="s">
        <v>82</v>
      </c>
      <c r="AV208" s="14" t="s">
        <v>82</v>
      </c>
      <c r="AW208" s="14" t="s">
        <v>30</v>
      </c>
      <c r="AX208" s="14" t="s">
        <v>80</v>
      </c>
      <c r="AY208" s="261" t="s">
        <v>134</v>
      </c>
    </row>
    <row r="209" s="2" customFormat="1" ht="24.15" customHeight="1">
      <c r="A209" s="39"/>
      <c r="B209" s="40"/>
      <c r="C209" s="284" t="s">
        <v>297</v>
      </c>
      <c r="D209" s="284" t="s">
        <v>241</v>
      </c>
      <c r="E209" s="285" t="s">
        <v>298</v>
      </c>
      <c r="F209" s="286" t="s">
        <v>299</v>
      </c>
      <c r="G209" s="287" t="s">
        <v>216</v>
      </c>
      <c r="H209" s="288">
        <v>1</v>
      </c>
      <c r="I209" s="289"/>
      <c r="J209" s="290">
        <f>ROUND(I209*H209,2)</f>
        <v>0</v>
      </c>
      <c r="K209" s="286" t="s">
        <v>1</v>
      </c>
      <c r="L209" s="291"/>
      <c r="M209" s="292" t="s">
        <v>1</v>
      </c>
      <c r="N209" s="293" t="s">
        <v>38</v>
      </c>
      <c r="O209" s="92"/>
      <c r="P209" s="236">
        <f>O209*H209</f>
        <v>0</v>
      </c>
      <c r="Q209" s="236">
        <v>0.50600000000000001</v>
      </c>
      <c r="R209" s="236">
        <f>Q209*H209</f>
        <v>0.50600000000000001</v>
      </c>
      <c r="S209" s="236">
        <v>0</v>
      </c>
      <c r="T209" s="237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8" t="s">
        <v>178</v>
      </c>
      <c r="AT209" s="238" t="s">
        <v>241</v>
      </c>
      <c r="AU209" s="238" t="s">
        <v>82</v>
      </c>
      <c r="AY209" s="18" t="s">
        <v>134</v>
      </c>
      <c r="BE209" s="239">
        <f>IF(N209="základní",J209,0)</f>
        <v>0</v>
      </c>
      <c r="BF209" s="239">
        <f>IF(N209="snížená",J209,0)</f>
        <v>0</v>
      </c>
      <c r="BG209" s="239">
        <f>IF(N209="zákl. přenesená",J209,0)</f>
        <v>0</v>
      </c>
      <c r="BH209" s="239">
        <f>IF(N209="sníž. přenesená",J209,0)</f>
        <v>0</v>
      </c>
      <c r="BI209" s="239">
        <f>IF(N209="nulová",J209,0)</f>
        <v>0</v>
      </c>
      <c r="BJ209" s="18" t="s">
        <v>80</v>
      </c>
      <c r="BK209" s="239">
        <f>ROUND(I209*H209,2)</f>
        <v>0</v>
      </c>
      <c r="BL209" s="18" t="s">
        <v>141</v>
      </c>
      <c r="BM209" s="238" t="s">
        <v>300</v>
      </c>
    </row>
    <row r="210" s="14" customFormat="1">
      <c r="A210" s="14"/>
      <c r="B210" s="251"/>
      <c r="C210" s="252"/>
      <c r="D210" s="242" t="s">
        <v>143</v>
      </c>
      <c r="E210" s="253" t="s">
        <v>1</v>
      </c>
      <c r="F210" s="254" t="s">
        <v>301</v>
      </c>
      <c r="G210" s="252"/>
      <c r="H210" s="255">
        <v>1</v>
      </c>
      <c r="I210" s="256"/>
      <c r="J210" s="252"/>
      <c r="K210" s="252"/>
      <c r="L210" s="257"/>
      <c r="M210" s="258"/>
      <c r="N210" s="259"/>
      <c r="O210" s="259"/>
      <c r="P210" s="259"/>
      <c r="Q210" s="259"/>
      <c r="R210" s="259"/>
      <c r="S210" s="259"/>
      <c r="T210" s="260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1" t="s">
        <v>143</v>
      </c>
      <c r="AU210" s="261" t="s">
        <v>82</v>
      </c>
      <c r="AV210" s="14" t="s">
        <v>82</v>
      </c>
      <c r="AW210" s="14" t="s">
        <v>30</v>
      </c>
      <c r="AX210" s="14" t="s">
        <v>80</v>
      </c>
      <c r="AY210" s="261" t="s">
        <v>134</v>
      </c>
    </row>
    <row r="211" s="2" customFormat="1" ht="24.15" customHeight="1">
      <c r="A211" s="39"/>
      <c r="B211" s="40"/>
      <c r="C211" s="284" t="s">
        <v>302</v>
      </c>
      <c r="D211" s="284" t="s">
        <v>241</v>
      </c>
      <c r="E211" s="285" t="s">
        <v>303</v>
      </c>
      <c r="F211" s="286" t="s">
        <v>304</v>
      </c>
      <c r="G211" s="287" t="s">
        <v>216</v>
      </c>
      <c r="H211" s="288">
        <v>1</v>
      </c>
      <c r="I211" s="289"/>
      <c r="J211" s="290">
        <f>ROUND(I211*H211,2)</f>
        <v>0</v>
      </c>
      <c r="K211" s="286" t="s">
        <v>1</v>
      </c>
      <c r="L211" s="291"/>
      <c r="M211" s="292" t="s">
        <v>1</v>
      </c>
      <c r="N211" s="293" t="s">
        <v>38</v>
      </c>
      <c r="O211" s="92"/>
      <c r="P211" s="236">
        <f>O211*H211</f>
        <v>0</v>
      </c>
      <c r="Q211" s="236">
        <v>0.254</v>
      </c>
      <c r="R211" s="236">
        <f>Q211*H211</f>
        <v>0.254</v>
      </c>
      <c r="S211" s="236">
        <v>0</v>
      </c>
      <c r="T211" s="237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8" t="s">
        <v>178</v>
      </c>
      <c r="AT211" s="238" t="s">
        <v>241</v>
      </c>
      <c r="AU211" s="238" t="s">
        <v>82</v>
      </c>
      <c r="AY211" s="18" t="s">
        <v>134</v>
      </c>
      <c r="BE211" s="239">
        <f>IF(N211="základní",J211,0)</f>
        <v>0</v>
      </c>
      <c r="BF211" s="239">
        <f>IF(N211="snížená",J211,0)</f>
        <v>0</v>
      </c>
      <c r="BG211" s="239">
        <f>IF(N211="zákl. přenesená",J211,0)</f>
        <v>0</v>
      </c>
      <c r="BH211" s="239">
        <f>IF(N211="sníž. přenesená",J211,0)</f>
        <v>0</v>
      </c>
      <c r="BI211" s="239">
        <f>IF(N211="nulová",J211,0)</f>
        <v>0</v>
      </c>
      <c r="BJ211" s="18" t="s">
        <v>80</v>
      </c>
      <c r="BK211" s="239">
        <f>ROUND(I211*H211,2)</f>
        <v>0</v>
      </c>
      <c r="BL211" s="18" t="s">
        <v>141</v>
      </c>
      <c r="BM211" s="238" t="s">
        <v>305</v>
      </c>
    </row>
    <row r="212" s="14" customFormat="1">
      <c r="A212" s="14"/>
      <c r="B212" s="251"/>
      <c r="C212" s="252"/>
      <c r="D212" s="242" t="s">
        <v>143</v>
      </c>
      <c r="E212" s="253" t="s">
        <v>1</v>
      </c>
      <c r="F212" s="254" t="s">
        <v>80</v>
      </c>
      <c r="G212" s="252"/>
      <c r="H212" s="255">
        <v>1</v>
      </c>
      <c r="I212" s="256"/>
      <c r="J212" s="252"/>
      <c r="K212" s="252"/>
      <c r="L212" s="257"/>
      <c r="M212" s="258"/>
      <c r="N212" s="259"/>
      <c r="O212" s="259"/>
      <c r="P212" s="259"/>
      <c r="Q212" s="259"/>
      <c r="R212" s="259"/>
      <c r="S212" s="259"/>
      <c r="T212" s="260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1" t="s">
        <v>143</v>
      </c>
      <c r="AU212" s="261" t="s">
        <v>82</v>
      </c>
      <c r="AV212" s="14" t="s">
        <v>82</v>
      </c>
      <c r="AW212" s="14" t="s">
        <v>30</v>
      </c>
      <c r="AX212" s="14" t="s">
        <v>80</v>
      </c>
      <c r="AY212" s="261" t="s">
        <v>134</v>
      </c>
    </row>
    <row r="213" s="2" customFormat="1" ht="24.15" customHeight="1">
      <c r="A213" s="39"/>
      <c r="B213" s="40"/>
      <c r="C213" s="284" t="s">
        <v>306</v>
      </c>
      <c r="D213" s="284" t="s">
        <v>241</v>
      </c>
      <c r="E213" s="285" t="s">
        <v>307</v>
      </c>
      <c r="F213" s="286" t="s">
        <v>308</v>
      </c>
      <c r="G213" s="287" t="s">
        <v>216</v>
      </c>
      <c r="H213" s="288">
        <v>2</v>
      </c>
      <c r="I213" s="289"/>
      <c r="J213" s="290">
        <f>ROUND(I213*H213,2)</f>
        <v>0</v>
      </c>
      <c r="K213" s="286" t="s">
        <v>1</v>
      </c>
      <c r="L213" s="291"/>
      <c r="M213" s="292" t="s">
        <v>1</v>
      </c>
      <c r="N213" s="293" t="s">
        <v>38</v>
      </c>
      <c r="O213" s="92"/>
      <c r="P213" s="236">
        <f>O213*H213</f>
        <v>0</v>
      </c>
      <c r="Q213" s="236">
        <v>1.0129999999999999</v>
      </c>
      <c r="R213" s="236">
        <f>Q213*H213</f>
        <v>2.0259999999999998</v>
      </c>
      <c r="S213" s="236">
        <v>0</v>
      </c>
      <c r="T213" s="237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8" t="s">
        <v>178</v>
      </c>
      <c r="AT213" s="238" t="s">
        <v>241</v>
      </c>
      <c r="AU213" s="238" t="s">
        <v>82</v>
      </c>
      <c r="AY213" s="18" t="s">
        <v>134</v>
      </c>
      <c r="BE213" s="239">
        <f>IF(N213="základní",J213,0)</f>
        <v>0</v>
      </c>
      <c r="BF213" s="239">
        <f>IF(N213="snížená",J213,0)</f>
        <v>0</v>
      </c>
      <c r="BG213" s="239">
        <f>IF(N213="zákl. přenesená",J213,0)</f>
        <v>0</v>
      </c>
      <c r="BH213" s="239">
        <f>IF(N213="sníž. přenesená",J213,0)</f>
        <v>0</v>
      </c>
      <c r="BI213" s="239">
        <f>IF(N213="nulová",J213,0)</f>
        <v>0</v>
      </c>
      <c r="BJ213" s="18" t="s">
        <v>80</v>
      </c>
      <c r="BK213" s="239">
        <f>ROUND(I213*H213,2)</f>
        <v>0</v>
      </c>
      <c r="BL213" s="18" t="s">
        <v>141</v>
      </c>
      <c r="BM213" s="238" t="s">
        <v>309</v>
      </c>
    </row>
    <row r="214" s="14" customFormat="1">
      <c r="A214" s="14"/>
      <c r="B214" s="251"/>
      <c r="C214" s="252"/>
      <c r="D214" s="242" t="s">
        <v>143</v>
      </c>
      <c r="E214" s="253" t="s">
        <v>1</v>
      </c>
      <c r="F214" s="254" t="s">
        <v>82</v>
      </c>
      <c r="G214" s="252"/>
      <c r="H214" s="255">
        <v>2</v>
      </c>
      <c r="I214" s="256"/>
      <c r="J214" s="252"/>
      <c r="K214" s="252"/>
      <c r="L214" s="257"/>
      <c r="M214" s="258"/>
      <c r="N214" s="259"/>
      <c r="O214" s="259"/>
      <c r="P214" s="259"/>
      <c r="Q214" s="259"/>
      <c r="R214" s="259"/>
      <c r="S214" s="259"/>
      <c r="T214" s="260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1" t="s">
        <v>143</v>
      </c>
      <c r="AU214" s="261" t="s">
        <v>82</v>
      </c>
      <c r="AV214" s="14" t="s">
        <v>82</v>
      </c>
      <c r="AW214" s="14" t="s">
        <v>30</v>
      </c>
      <c r="AX214" s="14" t="s">
        <v>80</v>
      </c>
      <c r="AY214" s="261" t="s">
        <v>134</v>
      </c>
    </row>
    <row r="215" s="2" customFormat="1" ht="24.15" customHeight="1">
      <c r="A215" s="39"/>
      <c r="B215" s="40"/>
      <c r="C215" s="284" t="s">
        <v>310</v>
      </c>
      <c r="D215" s="284" t="s">
        <v>241</v>
      </c>
      <c r="E215" s="285" t="s">
        <v>311</v>
      </c>
      <c r="F215" s="286" t="s">
        <v>312</v>
      </c>
      <c r="G215" s="287" t="s">
        <v>216</v>
      </c>
      <c r="H215" s="288">
        <v>3</v>
      </c>
      <c r="I215" s="289"/>
      <c r="J215" s="290">
        <f>ROUND(I215*H215,2)</f>
        <v>0</v>
      </c>
      <c r="K215" s="286" t="s">
        <v>140</v>
      </c>
      <c r="L215" s="291"/>
      <c r="M215" s="292" t="s">
        <v>1</v>
      </c>
      <c r="N215" s="293" t="s">
        <v>38</v>
      </c>
      <c r="O215" s="92"/>
      <c r="P215" s="236">
        <f>O215*H215</f>
        <v>0</v>
      </c>
      <c r="Q215" s="236">
        <v>0.54800000000000004</v>
      </c>
      <c r="R215" s="236">
        <f>Q215*H215</f>
        <v>1.6440000000000001</v>
      </c>
      <c r="S215" s="236">
        <v>0</v>
      </c>
      <c r="T215" s="237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8" t="s">
        <v>178</v>
      </c>
      <c r="AT215" s="238" t="s">
        <v>241</v>
      </c>
      <c r="AU215" s="238" t="s">
        <v>82</v>
      </c>
      <c r="AY215" s="18" t="s">
        <v>134</v>
      </c>
      <c r="BE215" s="239">
        <f>IF(N215="základní",J215,0)</f>
        <v>0</v>
      </c>
      <c r="BF215" s="239">
        <f>IF(N215="snížená",J215,0)</f>
        <v>0</v>
      </c>
      <c r="BG215" s="239">
        <f>IF(N215="zákl. přenesená",J215,0)</f>
        <v>0</v>
      </c>
      <c r="BH215" s="239">
        <f>IF(N215="sníž. přenesená",J215,0)</f>
        <v>0</v>
      </c>
      <c r="BI215" s="239">
        <f>IF(N215="nulová",J215,0)</f>
        <v>0</v>
      </c>
      <c r="BJ215" s="18" t="s">
        <v>80</v>
      </c>
      <c r="BK215" s="239">
        <f>ROUND(I215*H215,2)</f>
        <v>0</v>
      </c>
      <c r="BL215" s="18" t="s">
        <v>141</v>
      </c>
      <c r="BM215" s="238" t="s">
        <v>313</v>
      </c>
    </row>
    <row r="216" s="14" customFormat="1">
      <c r="A216" s="14"/>
      <c r="B216" s="251"/>
      <c r="C216" s="252"/>
      <c r="D216" s="242" t="s">
        <v>143</v>
      </c>
      <c r="E216" s="253" t="s">
        <v>1</v>
      </c>
      <c r="F216" s="254" t="s">
        <v>149</v>
      </c>
      <c r="G216" s="252"/>
      <c r="H216" s="255">
        <v>3</v>
      </c>
      <c r="I216" s="256"/>
      <c r="J216" s="252"/>
      <c r="K216" s="252"/>
      <c r="L216" s="257"/>
      <c r="M216" s="258"/>
      <c r="N216" s="259"/>
      <c r="O216" s="259"/>
      <c r="P216" s="259"/>
      <c r="Q216" s="259"/>
      <c r="R216" s="259"/>
      <c r="S216" s="259"/>
      <c r="T216" s="260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1" t="s">
        <v>143</v>
      </c>
      <c r="AU216" s="261" t="s">
        <v>82</v>
      </c>
      <c r="AV216" s="14" t="s">
        <v>82</v>
      </c>
      <c r="AW216" s="14" t="s">
        <v>30</v>
      </c>
      <c r="AX216" s="14" t="s">
        <v>80</v>
      </c>
      <c r="AY216" s="261" t="s">
        <v>134</v>
      </c>
    </row>
    <row r="217" s="2" customFormat="1" ht="16.5" customHeight="1">
      <c r="A217" s="39"/>
      <c r="B217" s="40"/>
      <c r="C217" s="284" t="s">
        <v>314</v>
      </c>
      <c r="D217" s="284" t="s">
        <v>241</v>
      </c>
      <c r="E217" s="285" t="s">
        <v>315</v>
      </c>
      <c r="F217" s="286" t="s">
        <v>316</v>
      </c>
      <c r="G217" s="287" t="s">
        <v>216</v>
      </c>
      <c r="H217" s="288">
        <v>4</v>
      </c>
      <c r="I217" s="289"/>
      <c r="J217" s="290">
        <f>ROUND(I217*H217,2)</f>
        <v>0</v>
      </c>
      <c r="K217" s="286" t="s">
        <v>1</v>
      </c>
      <c r="L217" s="291"/>
      <c r="M217" s="292" t="s">
        <v>1</v>
      </c>
      <c r="N217" s="293" t="s">
        <v>38</v>
      </c>
      <c r="O217" s="92"/>
      <c r="P217" s="236">
        <f>O217*H217</f>
        <v>0</v>
      </c>
      <c r="Q217" s="236">
        <v>0.064000000000000001</v>
      </c>
      <c r="R217" s="236">
        <f>Q217*H217</f>
        <v>0.25600000000000001</v>
      </c>
      <c r="S217" s="236">
        <v>0</v>
      </c>
      <c r="T217" s="237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8" t="s">
        <v>178</v>
      </c>
      <c r="AT217" s="238" t="s">
        <v>241</v>
      </c>
      <c r="AU217" s="238" t="s">
        <v>82</v>
      </c>
      <c r="AY217" s="18" t="s">
        <v>134</v>
      </c>
      <c r="BE217" s="239">
        <f>IF(N217="základní",J217,0)</f>
        <v>0</v>
      </c>
      <c r="BF217" s="239">
        <f>IF(N217="snížená",J217,0)</f>
        <v>0</v>
      </c>
      <c r="BG217" s="239">
        <f>IF(N217="zákl. přenesená",J217,0)</f>
        <v>0</v>
      </c>
      <c r="BH217" s="239">
        <f>IF(N217="sníž. přenesená",J217,0)</f>
        <v>0</v>
      </c>
      <c r="BI217" s="239">
        <f>IF(N217="nulová",J217,0)</f>
        <v>0</v>
      </c>
      <c r="BJ217" s="18" t="s">
        <v>80</v>
      </c>
      <c r="BK217" s="239">
        <f>ROUND(I217*H217,2)</f>
        <v>0</v>
      </c>
      <c r="BL217" s="18" t="s">
        <v>141</v>
      </c>
      <c r="BM217" s="238" t="s">
        <v>317</v>
      </c>
    </row>
    <row r="218" s="14" customFormat="1">
      <c r="A218" s="14"/>
      <c r="B218" s="251"/>
      <c r="C218" s="252"/>
      <c r="D218" s="242" t="s">
        <v>143</v>
      </c>
      <c r="E218" s="253" t="s">
        <v>1</v>
      </c>
      <c r="F218" s="254" t="s">
        <v>318</v>
      </c>
      <c r="G218" s="252"/>
      <c r="H218" s="255">
        <v>4</v>
      </c>
      <c r="I218" s="256"/>
      <c r="J218" s="252"/>
      <c r="K218" s="252"/>
      <c r="L218" s="257"/>
      <c r="M218" s="258"/>
      <c r="N218" s="259"/>
      <c r="O218" s="259"/>
      <c r="P218" s="259"/>
      <c r="Q218" s="259"/>
      <c r="R218" s="259"/>
      <c r="S218" s="259"/>
      <c r="T218" s="260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1" t="s">
        <v>143</v>
      </c>
      <c r="AU218" s="261" t="s">
        <v>82</v>
      </c>
      <c r="AV218" s="14" t="s">
        <v>82</v>
      </c>
      <c r="AW218" s="14" t="s">
        <v>30</v>
      </c>
      <c r="AX218" s="14" t="s">
        <v>80</v>
      </c>
      <c r="AY218" s="261" t="s">
        <v>134</v>
      </c>
    </row>
    <row r="219" s="2" customFormat="1" ht="16.5" customHeight="1">
      <c r="A219" s="39"/>
      <c r="B219" s="40"/>
      <c r="C219" s="284" t="s">
        <v>319</v>
      </c>
      <c r="D219" s="284" t="s">
        <v>241</v>
      </c>
      <c r="E219" s="285" t="s">
        <v>320</v>
      </c>
      <c r="F219" s="286" t="s">
        <v>321</v>
      </c>
      <c r="G219" s="287" t="s">
        <v>216</v>
      </c>
      <c r="H219" s="288">
        <v>2</v>
      </c>
      <c r="I219" s="289"/>
      <c r="J219" s="290">
        <f>ROUND(I219*H219,2)</f>
        <v>0</v>
      </c>
      <c r="K219" s="286" t="s">
        <v>1</v>
      </c>
      <c r="L219" s="291"/>
      <c r="M219" s="292" t="s">
        <v>1</v>
      </c>
      <c r="N219" s="293" t="s">
        <v>38</v>
      </c>
      <c r="O219" s="92"/>
      <c r="P219" s="236">
        <f>O219*H219</f>
        <v>0</v>
      </c>
      <c r="Q219" s="236">
        <v>0.050999999999999997</v>
      </c>
      <c r="R219" s="236">
        <f>Q219*H219</f>
        <v>0.10199999999999999</v>
      </c>
      <c r="S219" s="236">
        <v>0</v>
      </c>
      <c r="T219" s="23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8" t="s">
        <v>178</v>
      </c>
      <c r="AT219" s="238" t="s">
        <v>241</v>
      </c>
      <c r="AU219" s="238" t="s">
        <v>82</v>
      </c>
      <c r="AY219" s="18" t="s">
        <v>134</v>
      </c>
      <c r="BE219" s="239">
        <f>IF(N219="základní",J219,0)</f>
        <v>0</v>
      </c>
      <c r="BF219" s="239">
        <f>IF(N219="snížená",J219,0)</f>
        <v>0</v>
      </c>
      <c r="BG219" s="239">
        <f>IF(N219="zákl. přenesená",J219,0)</f>
        <v>0</v>
      </c>
      <c r="BH219" s="239">
        <f>IF(N219="sníž. přenesená",J219,0)</f>
        <v>0</v>
      </c>
      <c r="BI219" s="239">
        <f>IF(N219="nulová",J219,0)</f>
        <v>0</v>
      </c>
      <c r="BJ219" s="18" t="s">
        <v>80</v>
      </c>
      <c r="BK219" s="239">
        <f>ROUND(I219*H219,2)</f>
        <v>0</v>
      </c>
      <c r="BL219" s="18" t="s">
        <v>141</v>
      </c>
      <c r="BM219" s="238" t="s">
        <v>322</v>
      </c>
    </row>
    <row r="220" s="14" customFormat="1">
      <c r="A220" s="14"/>
      <c r="B220" s="251"/>
      <c r="C220" s="252"/>
      <c r="D220" s="242" t="s">
        <v>143</v>
      </c>
      <c r="E220" s="253" t="s">
        <v>1</v>
      </c>
      <c r="F220" s="254" t="s">
        <v>218</v>
      </c>
      <c r="G220" s="252"/>
      <c r="H220" s="255">
        <v>2</v>
      </c>
      <c r="I220" s="256"/>
      <c r="J220" s="252"/>
      <c r="K220" s="252"/>
      <c r="L220" s="257"/>
      <c r="M220" s="258"/>
      <c r="N220" s="259"/>
      <c r="O220" s="259"/>
      <c r="P220" s="259"/>
      <c r="Q220" s="259"/>
      <c r="R220" s="259"/>
      <c r="S220" s="259"/>
      <c r="T220" s="260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1" t="s">
        <v>143</v>
      </c>
      <c r="AU220" s="261" t="s">
        <v>82</v>
      </c>
      <c r="AV220" s="14" t="s">
        <v>82</v>
      </c>
      <c r="AW220" s="14" t="s">
        <v>30</v>
      </c>
      <c r="AX220" s="14" t="s">
        <v>80</v>
      </c>
      <c r="AY220" s="261" t="s">
        <v>134</v>
      </c>
    </row>
    <row r="221" s="2" customFormat="1" ht="21.75" customHeight="1">
      <c r="A221" s="39"/>
      <c r="B221" s="40"/>
      <c r="C221" s="284" t="s">
        <v>323</v>
      </c>
      <c r="D221" s="284" t="s">
        <v>241</v>
      </c>
      <c r="E221" s="285" t="s">
        <v>324</v>
      </c>
      <c r="F221" s="286" t="s">
        <v>325</v>
      </c>
      <c r="G221" s="287" t="s">
        <v>216</v>
      </c>
      <c r="H221" s="288">
        <v>3</v>
      </c>
      <c r="I221" s="289"/>
      <c r="J221" s="290">
        <f>ROUND(I221*H221,2)</f>
        <v>0</v>
      </c>
      <c r="K221" s="286" t="s">
        <v>1</v>
      </c>
      <c r="L221" s="291"/>
      <c r="M221" s="292" t="s">
        <v>1</v>
      </c>
      <c r="N221" s="293" t="s">
        <v>38</v>
      </c>
      <c r="O221" s="92"/>
      <c r="P221" s="236">
        <f>O221*H221</f>
        <v>0</v>
      </c>
      <c r="Q221" s="236">
        <v>1.3500000000000001</v>
      </c>
      <c r="R221" s="236">
        <f>Q221*H221</f>
        <v>4.0500000000000007</v>
      </c>
      <c r="S221" s="236">
        <v>0</v>
      </c>
      <c r="T221" s="237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8" t="s">
        <v>178</v>
      </c>
      <c r="AT221" s="238" t="s">
        <v>241</v>
      </c>
      <c r="AU221" s="238" t="s">
        <v>82</v>
      </c>
      <c r="AY221" s="18" t="s">
        <v>134</v>
      </c>
      <c r="BE221" s="239">
        <f>IF(N221="základní",J221,0)</f>
        <v>0</v>
      </c>
      <c r="BF221" s="239">
        <f>IF(N221="snížená",J221,0)</f>
        <v>0</v>
      </c>
      <c r="BG221" s="239">
        <f>IF(N221="zákl. přenesená",J221,0)</f>
        <v>0</v>
      </c>
      <c r="BH221" s="239">
        <f>IF(N221="sníž. přenesená",J221,0)</f>
        <v>0</v>
      </c>
      <c r="BI221" s="239">
        <f>IF(N221="nulová",J221,0)</f>
        <v>0</v>
      </c>
      <c r="BJ221" s="18" t="s">
        <v>80</v>
      </c>
      <c r="BK221" s="239">
        <f>ROUND(I221*H221,2)</f>
        <v>0</v>
      </c>
      <c r="BL221" s="18" t="s">
        <v>141</v>
      </c>
      <c r="BM221" s="238" t="s">
        <v>326</v>
      </c>
    </row>
    <row r="222" s="14" customFormat="1">
      <c r="A222" s="14"/>
      <c r="B222" s="251"/>
      <c r="C222" s="252"/>
      <c r="D222" s="242" t="s">
        <v>143</v>
      </c>
      <c r="E222" s="253" t="s">
        <v>1</v>
      </c>
      <c r="F222" s="254" t="s">
        <v>282</v>
      </c>
      <c r="G222" s="252"/>
      <c r="H222" s="255">
        <v>3</v>
      </c>
      <c r="I222" s="256"/>
      <c r="J222" s="252"/>
      <c r="K222" s="252"/>
      <c r="L222" s="257"/>
      <c r="M222" s="258"/>
      <c r="N222" s="259"/>
      <c r="O222" s="259"/>
      <c r="P222" s="259"/>
      <c r="Q222" s="259"/>
      <c r="R222" s="259"/>
      <c r="S222" s="259"/>
      <c r="T222" s="260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1" t="s">
        <v>143</v>
      </c>
      <c r="AU222" s="261" t="s">
        <v>82</v>
      </c>
      <c r="AV222" s="14" t="s">
        <v>82</v>
      </c>
      <c r="AW222" s="14" t="s">
        <v>30</v>
      </c>
      <c r="AX222" s="14" t="s">
        <v>80</v>
      </c>
      <c r="AY222" s="261" t="s">
        <v>134</v>
      </c>
    </row>
    <row r="223" s="2" customFormat="1" ht="24.15" customHeight="1">
      <c r="A223" s="39"/>
      <c r="B223" s="40"/>
      <c r="C223" s="284" t="s">
        <v>327</v>
      </c>
      <c r="D223" s="284" t="s">
        <v>241</v>
      </c>
      <c r="E223" s="285" t="s">
        <v>328</v>
      </c>
      <c r="F223" s="286" t="s">
        <v>329</v>
      </c>
      <c r="G223" s="287" t="s">
        <v>216</v>
      </c>
      <c r="H223" s="288">
        <v>16</v>
      </c>
      <c r="I223" s="289"/>
      <c r="J223" s="290">
        <f>ROUND(I223*H223,2)</f>
        <v>0</v>
      </c>
      <c r="K223" s="286" t="s">
        <v>1</v>
      </c>
      <c r="L223" s="291"/>
      <c r="M223" s="292" t="s">
        <v>1</v>
      </c>
      <c r="N223" s="293" t="s">
        <v>38</v>
      </c>
      <c r="O223" s="92"/>
      <c r="P223" s="236">
        <f>O223*H223</f>
        <v>0</v>
      </c>
      <c r="Q223" s="236">
        <v>0.002</v>
      </c>
      <c r="R223" s="236">
        <f>Q223*H223</f>
        <v>0.032000000000000001</v>
      </c>
      <c r="S223" s="236">
        <v>0</v>
      </c>
      <c r="T223" s="237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8" t="s">
        <v>178</v>
      </c>
      <c r="AT223" s="238" t="s">
        <v>241</v>
      </c>
      <c r="AU223" s="238" t="s">
        <v>82</v>
      </c>
      <c r="AY223" s="18" t="s">
        <v>134</v>
      </c>
      <c r="BE223" s="239">
        <f>IF(N223="základní",J223,0)</f>
        <v>0</v>
      </c>
      <c r="BF223" s="239">
        <f>IF(N223="snížená",J223,0)</f>
        <v>0</v>
      </c>
      <c r="BG223" s="239">
        <f>IF(N223="zákl. přenesená",J223,0)</f>
        <v>0</v>
      </c>
      <c r="BH223" s="239">
        <f>IF(N223="sníž. přenesená",J223,0)</f>
        <v>0</v>
      </c>
      <c r="BI223" s="239">
        <f>IF(N223="nulová",J223,0)</f>
        <v>0</v>
      </c>
      <c r="BJ223" s="18" t="s">
        <v>80</v>
      </c>
      <c r="BK223" s="239">
        <f>ROUND(I223*H223,2)</f>
        <v>0</v>
      </c>
      <c r="BL223" s="18" t="s">
        <v>141</v>
      </c>
      <c r="BM223" s="238" t="s">
        <v>330</v>
      </c>
    </row>
    <row r="224" s="14" customFormat="1">
      <c r="A224" s="14"/>
      <c r="B224" s="251"/>
      <c r="C224" s="252"/>
      <c r="D224" s="242" t="s">
        <v>143</v>
      </c>
      <c r="E224" s="253" t="s">
        <v>1</v>
      </c>
      <c r="F224" s="254" t="s">
        <v>331</v>
      </c>
      <c r="G224" s="252"/>
      <c r="H224" s="255">
        <v>16</v>
      </c>
      <c r="I224" s="256"/>
      <c r="J224" s="252"/>
      <c r="K224" s="252"/>
      <c r="L224" s="257"/>
      <c r="M224" s="258"/>
      <c r="N224" s="259"/>
      <c r="O224" s="259"/>
      <c r="P224" s="259"/>
      <c r="Q224" s="259"/>
      <c r="R224" s="259"/>
      <c r="S224" s="259"/>
      <c r="T224" s="260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1" t="s">
        <v>143</v>
      </c>
      <c r="AU224" s="261" t="s">
        <v>82</v>
      </c>
      <c r="AV224" s="14" t="s">
        <v>82</v>
      </c>
      <c r="AW224" s="14" t="s">
        <v>30</v>
      </c>
      <c r="AX224" s="14" t="s">
        <v>80</v>
      </c>
      <c r="AY224" s="261" t="s">
        <v>134</v>
      </c>
    </row>
    <row r="225" s="2" customFormat="1" ht="16.5" customHeight="1">
      <c r="A225" s="39"/>
      <c r="B225" s="40"/>
      <c r="C225" s="227" t="s">
        <v>332</v>
      </c>
      <c r="D225" s="227" t="s">
        <v>136</v>
      </c>
      <c r="E225" s="228" t="s">
        <v>333</v>
      </c>
      <c r="F225" s="229" t="s">
        <v>334</v>
      </c>
      <c r="G225" s="230" t="s">
        <v>335</v>
      </c>
      <c r="H225" s="231">
        <v>1</v>
      </c>
      <c r="I225" s="232"/>
      <c r="J225" s="233">
        <f>ROUND(I225*H225,2)</f>
        <v>0</v>
      </c>
      <c r="K225" s="229" t="s">
        <v>1</v>
      </c>
      <c r="L225" s="45"/>
      <c r="M225" s="234" t="s">
        <v>1</v>
      </c>
      <c r="N225" s="235" t="s">
        <v>38</v>
      </c>
      <c r="O225" s="92"/>
      <c r="P225" s="236">
        <f>O225*H225</f>
        <v>0</v>
      </c>
      <c r="Q225" s="236">
        <v>0</v>
      </c>
      <c r="R225" s="236">
        <f>Q225*H225</f>
        <v>0</v>
      </c>
      <c r="S225" s="236">
        <v>0</v>
      </c>
      <c r="T225" s="237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8" t="s">
        <v>141</v>
      </c>
      <c r="AT225" s="238" t="s">
        <v>136</v>
      </c>
      <c r="AU225" s="238" t="s">
        <v>82</v>
      </c>
      <c r="AY225" s="18" t="s">
        <v>134</v>
      </c>
      <c r="BE225" s="239">
        <f>IF(N225="základní",J225,0)</f>
        <v>0</v>
      </c>
      <c r="BF225" s="239">
        <f>IF(N225="snížená",J225,0)</f>
        <v>0</v>
      </c>
      <c r="BG225" s="239">
        <f>IF(N225="zákl. přenesená",J225,0)</f>
        <v>0</v>
      </c>
      <c r="BH225" s="239">
        <f>IF(N225="sníž. přenesená",J225,0)</f>
        <v>0</v>
      </c>
      <c r="BI225" s="239">
        <f>IF(N225="nulová",J225,0)</f>
        <v>0</v>
      </c>
      <c r="BJ225" s="18" t="s">
        <v>80</v>
      </c>
      <c r="BK225" s="239">
        <f>ROUND(I225*H225,2)</f>
        <v>0</v>
      </c>
      <c r="BL225" s="18" t="s">
        <v>141</v>
      </c>
      <c r="BM225" s="238" t="s">
        <v>336</v>
      </c>
    </row>
    <row r="226" s="13" customFormat="1">
      <c r="A226" s="13"/>
      <c r="B226" s="240"/>
      <c r="C226" s="241"/>
      <c r="D226" s="242" t="s">
        <v>143</v>
      </c>
      <c r="E226" s="243" t="s">
        <v>1</v>
      </c>
      <c r="F226" s="244" t="s">
        <v>337</v>
      </c>
      <c r="G226" s="241"/>
      <c r="H226" s="243" t="s">
        <v>1</v>
      </c>
      <c r="I226" s="245"/>
      <c r="J226" s="241"/>
      <c r="K226" s="241"/>
      <c r="L226" s="246"/>
      <c r="M226" s="247"/>
      <c r="N226" s="248"/>
      <c r="O226" s="248"/>
      <c r="P226" s="248"/>
      <c r="Q226" s="248"/>
      <c r="R226" s="248"/>
      <c r="S226" s="248"/>
      <c r="T226" s="24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0" t="s">
        <v>143</v>
      </c>
      <c r="AU226" s="250" t="s">
        <v>82</v>
      </c>
      <c r="AV226" s="13" t="s">
        <v>80</v>
      </c>
      <c r="AW226" s="13" t="s">
        <v>30</v>
      </c>
      <c r="AX226" s="13" t="s">
        <v>73</v>
      </c>
      <c r="AY226" s="250" t="s">
        <v>134</v>
      </c>
    </row>
    <row r="227" s="13" customFormat="1">
      <c r="A227" s="13"/>
      <c r="B227" s="240"/>
      <c r="C227" s="241"/>
      <c r="D227" s="242" t="s">
        <v>143</v>
      </c>
      <c r="E227" s="243" t="s">
        <v>1</v>
      </c>
      <c r="F227" s="244" t="s">
        <v>338</v>
      </c>
      <c r="G227" s="241"/>
      <c r="H227" s="243" t="s">
        <v>1</v>
      </c>
      <c r="I227" s="245"/>
      <c r="J227" s="241"/>
      <c r="K227" s="241"/>
      <c r="L227" s="246"/>
      <c r="M227" s="247"/>
      <c r="N227" s="248"/>
      <c r="O227" s="248"/>
      <c r="P227" s="248"/>
      <c r="Q227" s="248"/>
      <c r="R227" s="248"/>
      <c r="S227" s="248"/>
      <c r="T227" s="249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0" t="s">
        <v>143</v>
      </c>
      <c r="AU227" s="250" t="s">
        <v>82</v>
      </c>
      <c r="AV227" s="13" t="s">
        <v>80</v>
      </c>
      <c r="AW227" s="13" t="s">
        <v>30</v>
      </c>
      <c r="AX227" s="13" t="s">
        <v>73</v>
      </c>
      <c r="AY227" s="250" t="s">
        <v>134</v>
      </c>
    </row>
    <row r="228" s="14" customFormat="1">
      <c r="A228" s="14"/>
      <c r="B228" s="251"/>
      <c r="C228" s="252"/>
      <c r="D228" s="242" t="s">
        <v>143</v>
      </c>
      <c r="E228" s="253" t="s">
        <v>1</v>
      </c>
      <c r="F228" s="254" t="s">
        <v>301</v>
      </c>
      <c r="G228" s="252"/>
      <c r="H228" s="255">
        <v>1</v>
      </c>
      <c r="I228" s="256"/>
      <c r="J228" s="252"/>
      <c r="K228" s="252"/>
      <c r="L228" s="257"/>
      <c r="M228" s="258"/>
      <c r="N228" s="259"/>
      <c r="O228" s="259"/>
      <c r="P228" s="259"/>
      <c r="Q228" s="259"/>
      <c r="R228" s="259"/>
      <c r="S228" s="259"/>
      <c r="T228" s="260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1" t="s">
        <v>143</v>
      </c>
      <c r="AU228" s="261" t="s">
        <v>82</v>
      </c>
      <c r="AV228" s="14" t="s">
        <v>82</v>
      </c>
      <c r="AW228" s="14" t="s">
        <v>30</v>
      </c>
      <c r="AX228" s="14" t="s">
        <v>80</v>
      </c>
      <c r="AY228" s="261" t="s">
        <v>134</v>
      </c>
    </row>
    <row r="229" s="2" customFormat="1" ht="24.15" customHeight="1">
      <c r="A229" s="39"/>
      <c r="B229" s="40"/>
      <c r="C229" s="227" t="s">
        <v>339</v>
      </c>
      <c r="D229" s="227" t="s">
        <v>136</v>
      </c>
      <c r="E229" s="228" t="s">
        <v>340</v>
      </c>
      <c r="F229" s="229" t="s">
        <v>341</v>
      </c>
      <c r="G229" s="230" t="s">
        <v>216</v>
      </c>
      <c r="H229" s="231">
        <v>3</v>
      </c>
      <c r="I229" s="232"/>
      <c r="J229" s="233">
        <f>ROUND(I229*H229,2)</f>
        <v>0</v>
      </c>
      <c r="K229" s="229" t="s">
        <v>140</v>
      </c>
      <c r="L229" s="45"/>
      <c r="M229" s="234" t="s">
        <v>1</v>
      </c>
      <c r="N229" s="235" t="s">
        <v>38</v>
      </c>
      <c r="O229" s="92"/>
      <c r="P229" s="236">
        <f>O229*H229</f>
        <v>0</v>
      </c>
      <c r="Q229" s="236">
        <v>0.21734000000000001</v>
      </c>
      <c r="R229" s="236">
        <f>Q229*H229</f>
        <v>0.65202000000000004</v>
      </c>
      <c r="S229" s="236">
        <v>0</v>
      </c>
      <c r="T229" s="237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8" t="s">
        <v>141</v>
      </c>
      <c r="AT229" s="238" t="s">
        <v>136</v>
      </c>
      <c r="AU229" s="238" t="s">
        <v>82</v>
      </c>
      <c r="AY229" s="18" t="s">
        <v>134</v>
      </c>
      <c r="BE229" s="239">
        <f>IF(N229="základní",J229,0)</f>
        <v>0</v>
      </c>
      <c r="BF229" s="239">
        <f>IF(N229="snížená",J229,0)</f>
        <v>0</v>
      </c>
      <c r="BG229" s="239">
        <f>IF(N229="zákl. přenesená",J229,0)</f>
        <v>0</v>
      </c>
      <c r="BH229" s="239">
        <f>IF(N229="sníž. přenesená",J229,0)</f>
        <v>0</v>
      </c>
      <c r="BI229" s="239">
        <f>IF(N229="nulová",J229,0)</f>
        <v>0</v>
      </c>
      <c r="BJ229" s="18" t="s">
        <v>80</v>
      </c>
      <c r="BK229" s="239">
        <f>ROUND(I229*H229,2)</f>
        <v>0</v>
      </c>
      <c r="BL229" s="18" t="s">
        <v>141</v>
      </c>
      <c r="BM229" s="238" t="s">
        <v>342</v>
      </c>
    </row>
    <row r="230" s="14" customFormat="1">
      <c r="A230" s="14"/>
      <c r="B230" s="251"/>
      <c r="C230" s="252"/>
      <c r="D230" s="242" t="s">
        <v>143</v>
      </c>
      <c r="E230" s="253" t="s">
        <v>1</v>
      </c>
      <c r="F230" s="254" t="s">
        <v>282</v>
      </c>
      <c r="G230" s="252"/>
      <c r="H230" s="255">
        <v>3</v>
      </c>
      <c r="I230" s="256"/>
      <c r="J230" s="252"/>
      <c r="K230" s="252"/>
      <c r="L230" s="257"/>
      <c r="M230" s="258"/>
      <c r="N230" s="259"/>
      <c r="O230" s="259"/>
      <c r="P230" s="259"/>
      <c r="Q230" s="259"/>
      <c r="R230" s="259"/>
      <c r="S230" s="259"/>
      <c r="T230" s="260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1" t="s">
        <v>143</v>
      </c>
      <c r="AU230" s="261" t="s">
        <v>82</v>
      </c>
      <c r="AV230" s="14" t="s">
        <v>82</v>
      </c>
      <c r="AW230" s="14" t="s">
        <v>30</v>
      </c>
      <c r="AX230" s="14" t="s">
        <v>80</v>
      </c>
      <c r="AY230" s="261" t="s">
        <v>134</v>
      </c>
    </row>
    <row r="231" s="2" customFormat="1" ht="16.5" customHeight="1">
      <c r="A231" s="39"/>
      <c r="B231" s="40"/>
      <c r="C231" s="284" t="s">
        <v>343</v>
      </c>
      <c r="D231" s="284" t="s">
        <v>241</v>
      </c>
      <c r="E231" s="285" t="s">
        <v>344</v>
      </c>
      <c r="F231" s="286" t="s">
        <v>345</v>
      </c>
      <c r="G231" s="287" t="s">
        <v>216</v>
      </c>
      <c r="H231" s="288">
        <v>3</v>
      </c>
      <c r="I231" s="289"/>
      <c r="J231" s="290">
        <f>ROUND(I231*H231,2)</f>
        <v>0</v>
      </c>
      <c r="K231" s="286" t="s">
        <v>1</v>
      </c>
      <c r="L231" s="291"/>
      <c r="M231" s="292" t="s">
        <v>1</v>
      </c>
      <c r="N231" s="293" t="s">
        <v>38</v>
      </c>
      <c r="O231" s="92"/>
      <c r="P231" s="236">
        <f>O231*H231</f>
        <v>0</v>
      </c>
      <c r="Q231" s="236">
        <v>0.054300000000000001</v>
      </c>
      <c r="R231" s="236">
        <f>Q231*H231</f>
        <v>0.16289999999999999</v>
      </c>
      <c r="S231" s="236">
        <v>0</v>
      </c>
      <c r="T231" s="237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8" t="s">
        <v>178</v>
      </c>
      <c r="AT231" s="238" t="s">
        <v>241</v>
      </c>
      <c r="AU231" s="238" t="s">
        <v>82</v>
      </c>
      <c r="AY231" s="18" t="s">
        <v>134</v>
      </c>
      <c r="BE231" s="239">
        <f>IF(N231="základní",J231,0)</f>
        <v>0</v>
      </c>
      <c r="BF231" s="239">
        <f>IF(N231="snížená",J231,0)</f>
        <v>0</v>
      </c>
      <c r="BG231" s="239">
        <f>IF(N231="zákl. přenesená",J231,0)</f>
        <v>0</v>
      </c>
      <c r="BH231" s="239">
        <f>IF(N231="sníž. přenesená",J231,0)</f>
        <v>0</v>
      </c>
      <c r="BI231" s="239">
        <f>IF(N231="nulová",J231,0)</f>
        <v>0</v>
      </c>
      <c r="BJ231" s="18" t="s">
        <v>80</v>
      </c>
      <c r="BK231" s="239">
        <f>ROUND(I231*H231,2)</f>
        <v>0</v>
      </c>
      <c r="BL231" s="18" t="s">
        <v>141</v>
      </c>
      <c r="BM231" s="238" t="s">
        <v>346</v>
      </c>
    </row>
    <row r="232" s="14" customFormat="1">
      <c r="A232" s="14"/>
      <c r="B232" s="251"/>
      <c r="C232" s="252"/>
      <c r="D232" s="242" t="s">
        <v>143</v>
      </c>
      <c r="E232" s="253" t="s">
        <v>1</v>
      </c>
      <c r="F232" s="254" t="s">
        <v>282</v>
      </c>
      <c r="G232" s="252"/>
      <c r="H232" s="255">
        <v>3</v>
      </c>
      <c r="I232" s="256"/>
      <c r="J232" s="252"/>
      <c r="K232" s="252"/>
      <c r="L232" s="257"/>
      <c r="M232" s="258"/>
      <c r="N232" s="259"/>
      <c r="O232" s="259"/>
      <c r="P232" s="259"/>
      <c r="Q232" s="259"/>
      <c r="R232" s="259"/>
      <c r="S232" s="259"/>
      <c r="T232" s="260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1" t="s">
        <v>143</v>
      </c>
      <c r="AU232" s="261" t="s">
        <v>82</v>
      </c>
      <c r="AV232" s="14" t="s">
        <v>82</v>
      </c>
      <c r="AW232" s="14" t="s">
        <v>30</v>
      </c>
      <c r="AX232" s="14" t="s">
        <v>80</v>
      </c>
      <c r="AY232" s="261" t="s">
        <v>134</v>
      </c>
    </row>
    <row r="233" s="12" customFormat="1" ht="22.8" customHeight="1">
      <c r="A233" s="12"/>
      <c r="B233" s="211"/>
      <c r="C233" s="212"/>
      <c r="D233" s="213" t="s">
        <v>72</v>
      </c>
      <c r="E233" s="225" t="s">
        <v>188</v>
      </c>
      <c r="F233" s="225" t="s">
        <v>347</v>
      </c>
      <c r="G233" s="212"/>
      <c r="H233" s="212"/>
      <c r="I233" s="215"/>
      <c r="J233" s="226">
        <f>BK233</f>
        <v>0</v>
      </c>
      <c r="K233" s="212"/>
      <c r="L233" s="217"/>
      <c r="M233" s="218"/>
      <c r="N233" s="219"/>
      <c r="O233" s="219"/>
      <c r="P233" s="220">
        <f>SUM(P234:P235)</f>
        <v>0</v>
      </c>
      <c r="Q233" s="219"/>
      <c r="R233" s="220">
        <f>SUM(R234:R235)</f>
        <v>0</v>
      </c>
      <c r="S233" s="219"/>
      <c r="T233" s="221">
        <f>SUM(T234:T235)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22" t="s">
        <v>80</v>
      </c>
      <c r="AT233" s="223" t="s">
        <v>72</v>
      </c>
      <c r="AU233" s="223" t="s">
        <v>80</v>
      </c>
      <c r="AY233" s="222" t="s">
        <v>134</v>
      </c>
      <c r="BK233" s="224">
        <f>SUM(BK234:BK235)</f>
        <v>0</v>
      </c>
    </row>
    <row r="234" s="2" customFormat="1" ht="16.5" customHeight="1">
      <c r="A234" s="39"/>
      <c r="B234" s="40"/>
      <c r="C234" s="227" t="s">
        <v>348</v>
      </c>
      <c r="D234" s="227" t="s">
        <v>136</v>
      </c>
      <c r="E234" s="228" t="s">
        <v>349</v>
      </c>
      <c r="F234" s="229" t="s">
        <v>350</v>
      </c>
      <c r="G234" s="230" t="s">
        <v>163</v>
      </c>
      <c r="H234" s="231">
        <v>154</v>
      </c>
      <c r="I234" s="232"/>
      <c r="J234" s="233">
        <f>ROUND(I234*H234,2)</f>
        <v>0</v>
      </c>
      <c r="K234" s="229" t="s">
        <v>140</v>
      </c>
      <c r="L234" s="45"/>
      <c r="M234" s="234" t="s">
        <v>1</v>
      </c>
      <c r="N234" s="235" t="s">
        <v>38</v>
      </c>
      <c r="O234" s="92"/>
      <c r="P234" s="236">
        <f>O234*H234</f>
        <v>0</v>
      </c>
      <c r="Q234" s="236">
        <v>0</v>
      </c>
      <c r="R234" s="236">
        <f>Q234*H234</f>
        <v>0</v>
      </c>
      <c r="S234" s="236">
        <v>0</v>
      </c>
      <c r="T234" s="237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8" t="s">
        <v>141</v>
      </c>
      <c r="AT234" s="238" t="s">
        <v>136</v>
      </c>
      <c r="AU234" s="238" t="s">
        <v>82</v>
      </c>
      <c r="AY234" s="18" t="s">
        <v>134</v>
      </c>
      <c r="BE234" s="239">
        <f>IF(N234="základní",J234,0)</f>
        <v>0</v>
      </c>
      <c r="BF234" s="239">
        <f>IF(N234="snížená",J234,0)</f>
        <v>0</v>
      </c>
      <c r="BG234" s="239">
        <f>IF(N234="zákl. přenesená",J234,0)</f>
        <v>0</v>
      </c>
      <c r="BH234" s="239">
        <f>IF(N234="sníž. přenesená",J234,0)</f>
        <v>0</v>
      </c>
      <c r="BI234" s="239">
        <f>IF(N234="nulová",J234,0)</f>
        <v>0</v>
      </c>
      <c r="BJ234" s="18" t="s">
        <v>80</v>
      </c>
      <c r="BK234" s="239">
        <f>ROUND(I234*H234,2)</f>
        <v>0</v>
      </c>
      <c r="BL234" s="18" t="s">
        <v>141</v>
      </c>
      <c r="BM234" s="238" t="s">
        <v>351</v>
      </c>
    </row>
    <row r="235" s="14" customFormat="1">
      <c r="A235" s="14"/>
      <c r="B235" s="251"/>
      <c r="C235" s="252"/>
      <c r="D235" s="242" t="s">
        <v>143</v>
      </c>
      <c r="E235" s="253" t="s">
        <v>1</v>
      </c>
      <c r="F235" s="254" t="s">
        <v>352</v>
      </c>
      <c r="G235" s="252"/>
      <c r="H235" s="255">
        <v>154</v>
      </c>
      <c r="I235" s="256"/>
      <c r="J235" s="252"/>
      <c r="K235" s="252"/>
      <c r="L235" s="257"/>
      <c r="M235" s="258"/>
      <c r="N235" s="259"/>
      <c r="O235" s="259"/>
      <c r="P235" s="259"/>
      <c r="Q235" s="259"/>
      <c r="R235" s="259"/>
      <c r="S235" s="259"/>
      <c r="T235" s="260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1" t="s">
        <v>143</v>
      </c>
      <c r="AU235" s="261" t="s">
        <v>82</v>
      </c>
      <c r="AV235" s="14" t="s">
        <v>82</v>
      </c>
      <c r="AW235" s="14" t="s">
        <v>30</v>
      </c>
      <c r="AX235" s="14" t="s">
        <v>80</v>
      </c>
      <c r="AY235" s="261" t="s">
        <v>134</v>
      </c>
    </row>
    <row r="236" s="12" customFormat="1" ht="22.8" customHeight="1">
      <c r="A236" s="12"/>
      <c r="B236" s="211"/>
      <c r="C236" s="212"/>
      <c r="D236" s="213" t="s">
        <v>72</v>
      </c>
      <c r="E236" s="225" t="s">
        <v>353</v>
      </c>
      <c r="F236" s="225" t="s">
        <v>354</v>
      </c>
      <c r="G236" s="212"/>
      <c r="H236" s="212"/>
      <c r="I236" s="215"/>
      <c r="J236" s="226">
        <f>BK236</f>
        <v>0</v>
      </c>
      <c r="K236" s="212"/>
      <c r="L236" s="217"/>
      <c r="M236" s="218"/>
      <c r="N236" s="219"/>
      <c r="O236" s="219"/>
      <c r="P236" s="220">
        <f>SUM(P237:P246)</f>
        <v>0</v>
      </c>
      <c r="Q236" s="219"/>
      <c r="R236" s="220">
        <f>SUM(R237:R246)</f>
        <v>0</v>
      </c>
      <c r="S236" s="219"/>
      <c r="T236" s="221">
        <f>SUM(T237:T246)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22" t="s">
        <v>80</v>
      </c>
      <c r="AT236" s="223" t="s">
        <v>72</v>
      </c>
      <c r="AU236" s="223" t="s">
        <v>80</v>
      </c>
      <c r="AY236" s="222" t="s">
        <v>134</v>
      </c>
      <c r="BK236" s="224">
        <f>SUM(BK237:BK246)</f>
        <v>0</v>
      </c>
    </row>
    <row r="237" s="2" customFormat="1" ht="21.75" customHeight="1">
      <c r="A237" s="39"/>
      <c r="B237" s="40"/>
      <c r="C237" s="227" t="s">
        <v>355</v>
      </c>
      <c r="D237" s="227" t="s">
        <v>136</v>
      </c>
      <c r="E237" s="228" t="s">
        <v>356</v>
      </c>
      <c r="F237" s="229" t="s">
        <v>357</v>
      </c>
      <c r="G237" s="230" t="s">
        <v>222</v>
      </c>
      <c r="H237" s="231">
        <v>46.546999999999997</v>
      </c>
      <c r="I237" s="232"/>
      <c r="J237" s="233">
        <f>ROUND(I237*H237,2)</f>
        <v>0</v>
      </c>
      <c r="K237" s="229" t="s">
        <v>1</v>
      </c>
      <c r="L237" s="45"/>
      <c r="M237" s="234" t="s">
        <v>1</v>
      </c>
      <c r="N237" s="235" t="s">
        <v>38</v>
      </c>
      <c r="O237" s="92"/>
      <c r="P237" s="236">
        <f>O237*H237</f>
        <v>0</v>
      </c>
      <c r="Q237" s="236">
        <v>0</v>
      </c>
      <c r="R237" s="236">
        <f>Q237*H237</f>
        <v>0</v>
      </c>
      <c r="S237" s="236">
        <v>0</v>
      </c>
      <c r="T237" s="237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8" t="s">
        <v>141</v>
      </c>
      <c r="AT237" s="238" t="s">
        <v>136</v>
      </c>
      <c r="AU237" s="238" t="s">
        <v>82</v>
      </c>
      <c r="AY237" s="18" t="s">
        <v>134</v>
      </c>
      <c r="BE237" s="239">
        <f>IF(N237="základní",J237,0)</f>
        <v>0</v>
      </c>
      <c r="BF237" s="239">
        <f>IF(N237="snížená",J237,0)</f>
        <v>0</v>
      </c>
      <c r="BG237" s="239">
        <f>IF(N237="zákl. přenesená",J237,0)</f>
        <v>0</v>
      </c>
      <c r="BH237" s="239">
        <f>IF(N237="sníž. přenesená",J237,0)</f>
        <v>0</v>
      </c>
      <c r="BI237" s="239">
        <f>IF(N237="nulová",J237,0)</f>
        <v>0</v>
      </c>
      <c r="BJ237" s="18" t="s">
        <v>80</v>
      </c>
      <c r="BK237" s="239">
        <f>ROUND(I237*H237,2)</f>
        <v>0</v>
      </c>
      <c r="BL237" s="18" t="s">
        <v>141</v>
      </c>
      <c r="BM237" s="238" t="s">
        <v>358</v>
      </c>
    </row>
    <row r="238" s="13" customFormat="1">
      <c r="A238" s="13"/>
      <c r="B238" s="240"/>
      <c r="C238" s="241"/>
      <c r="D238" s="242" t="s">
        <v>143</v>
      </c>
      <c r="E238" s="243" t="s">
        <v>1</v>
      </c>
      <c r="F238" s="244" t="s">
        <v>359</v>
      </c>
      <c r="G238" s="241"/>
      <c r="H238" s="243" t="s">
        <v>1</v>
      </c>
      <c r="I238" s="245"/>
      <c r="J238" s="241"/>
      <c r="K238" s="241"/>
      <c r="L238" s="246"/>
      <c r="M238" s="247"/>
      <c r="N238" s="248"/>
      <c r="O238" s="248"/>
      <c r="P238" s="248"/>
      <c r="Q238" s="248"/>
      <c r="R238" s="248"/>
      <c r="S238" s="248"/>
      <c r="T238" s="249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0" t="s">
        <v>143</v>
      </c>
      <c r="AU238" s="250" t="s">
        <v>82</v>
      </c>
      <c r="AV238" s="13" t="s">
        <v>80</v>
      </c>
      <c r="AW238" s="13" t="s">
        <v>30</v>
      </c>
      <c r="AX238" s="13" t="s">
        <v>73</v>
      </c>
      <c r="AY238" s="250" t="s">
        <v>134</v>
      </c>
    </row>
    <row r="239" s="14" customFormat="1">
      <c r="A239" s="14"/>
      <c r="B239" s="251"/>
      <c r="C239" s="252"/>
      <c r="D239" s="242" t="s">
        <v>143</v>
      </c>
      <c r="E239" s="253" t="s">
        <v>1</v>
      </c>
      <c r="F239" s="254" t="s">
        <v>360</v>
      </c>
      <c r="G239" s="252"/>
      <c r="H239" s="255">
        <v>46.546999999999997</v>
      </c>
      <c r="I239" s="256"/>
      <c r="J239" s="252"/>
      <c r="K239" s="252"/>
      <c r="L239" s="257"/>
      <c r="M239" s="258"/>
      <c r="N239" s="259"/>
      <c r="O239" s="259"/>
      <c r="P239" s="259"/>
      <c r="Q239" s="259"/>
      <c r="R239" s="259"/>
      <c r="S239" s="259"/>
      <c r="T239" s="260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1" t="s">
        <v>143</v>
      </c>
      <c r="AU239" s="261" t="s">
        <v>82</v>
      </c>
      <c r="AV239" s="14" t="s">
        <v>82</v>
      </c>
      <c r="AW239" s="14" t="s">
        <v>30</v>
      </c>
      <c r="AX239" s="14" t="s">
        <v>80</v>
      </c>
      <c r="AY239" s="261" t="s">
        <v>134</v>
      </c>
    </row>
    <row r="240" s="2" customFormat="1" ht="24.15" customHeight="1">
      <c r="A240" s="39"/>
      <c r="B240" s="40"/>
      <c r="C240" s="227" t="s">
        <v>361</v>
      </c>
      <c r="D240" s="227" t="s">
        <v>136</v>
      </c>
      <c r="E240" s="228" t="s">
        <v>362</v>
      </c>
      <c r="F240" s="229" t="s">
        <v>363</v>
      </c>
      <c r="G240" s="230" t="s">
        <v>222</v>
      </c>
      <c r="H240" s="231">
        <v>651.65800000000002</v>
      </c>
      <c r="I240" s="232"/>
      <c r="J240" s="233">
        <f>ROUND(I240*H240,2)</f>
        <v>0</v>
      </c>
      <c r="K240" s="229" t="s">
        <v>1</v>
      </c>
      <c r="L240" s="45"/>
      <c r="M240" s="234" t="s">
        <v>1</v>
      </c>
      <c r="N240" s="235" t="s">
        <v>38</v>
      </c>
      <c r="O240" s="92"/>
      <c r="P240" s="236">
        <f>O240*H240</f>
        <v>0</v>
      </c>
      <c r="Q240" s="236">
        <v>0</v>
      </c>
      <c r="R240" s="236">
        <f>Q240*H240</f>
        <v>0</v>
      </c>
      <c r="S240" s="236">
        <v>0</v>
      </c>
      <c r="T240" s="237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8" t="s">
        <v>141</v>
      </c>
      <c r="AT240" s="238" t="s">
        <v>136</v>
      </c>
      <c r="AU240" s="238" t="s">
        <v>82</v>
      </c>
      <c r="AY240" s="18" t="s">
        <v>134</v>
      </c>
      <c r="BE240" s="239">
        <f>IF(N240="základní",J240,0)</f>
        <v>0</v>
      </c>
      <c r="BF240" s="239">
        <f>IF(N240="snížená",J240,0)</f>
        <v>0</v>
      </c>
      <c r="BG240" s="239">
        <f>IF(N240="zákl. přenesená",J240,0)</f>
        <v>0</v>
      </c>
      <c r="BH240" s="239">
        <f>IF(N240="sníž. přenesená",J240,0)</f>
        <v>0</v>
      </c>
      <c r="BI240" s="239">
        <f>IF(N240="nulová",J240,0)</f>
        <v>0</v>
      </c>
      <c r="BJ240" s="18" t="s">
        <v>80</v>
      </c>
      <c r="BK240" s="239">
        <f>ROUND(I240*H240,2)</f>
        <v>0</v>
      </c>
      <c r="BL240" s="18" t="s">
        <v>141</v>
      </c>
      <c r="BM240" s="238" t="s">
        <v>364</v>
      </c>
    </row>
    <row r="241" s="13" customFormat="1">
      <c r="A241" s="13"/>
      <c r="B241" s="240"/>
      <c r="C241" s="241"/>
      <c r="D241" s="242" t="s">
        <v>143</v>
      </c>
      <c r="E241" s="243" t="s">
        <v>1</v>
      </c>
      <c r="F241" s="244" t="s">
        <v>365</v>
      </c>
      <c r="G241" s="241"/>
      <c r="H241" s="243" t="s">
        <v>1</v>
      </c>
      <c r="I241" s="245"/>
      <c r="J241" s="241"/>
      <c r="K241" s="241"/>
      <c r="L241" s="246"/>
      <c r="M241" s="247"/>
      <c r="N241" s="248"/>
      <c r="O241" s="248"/>
      <c r="P241" s="248"/>
      <c r="Q241" s="248"/>
      <c r="R241" s="248"/>
      <c r="S241" s="248"/>
      <c r="T241" s="249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0" t="s">
        <v>143</v>
      </c>
      <c r="AU241" s="250" t="s">
        <v>82</v>
      </c>
      <c r="AV241" s="13" t="s">
        <v>80</v>
      </c>
      <c r="AW241" s="13" t="s">
        <v>30</v>
      </c>
      <c r="AX241" s="13" t="s">
        <v>73</v>
      </c>
      <c r="AY241" s="250" t="s">
        <v>134</v>
      </c>
    </row>
    <row r="242" s="14" customFormat="1">
      <c r="A242" s="14"/>
      <c r="B242" s="251"/>
      <c r="C242" s="252"/>
      <c r="D242" s="242" t="s">
        <v>143</v>
      </c>
      <c r="E242" s="253" t="s">
        <v>1</v>
      </c>
      <c r="F242" s="254" t="s">
        <v>366</v>
      </c>
      <c r="G242" s="252"/>
      <c r="H242" s="255">
        <v>651.65800000000002</v>
      </c>
      <c r="I242" s="256"/>
      <c r="J242" s="252"/>
      <c r="K242" s="252"/>
      <c r="L242" s="257"/>
      <c r="M242" s="258"/>
      <c r="N242" s="259"/>
      <c r="O242" s="259"/>
      <c r="P242" s="259"/>
      <c r="Q242" s="259"/>
      <c r="R242" s="259"/>
      <c r="S242" s="259"/>
      <c r="T242" s="260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1" t="s">
        <v>143</v>
      </c>
      <c r="AU242" s="261" t="s">
        <v>82</v>
      </c>
      <c r="AV242" s="14" t="s">
        <v>82</v>
      </c>
      <c r="AW242" s="14" t="s">
        <v>30</v>
      </c>
      <c r="AX242" s="14" t="s">
        <v>80</v>
      </c>
      <c r="AY242" s="261" t="s">
        <v>134</v>
      </c>
    </row>
    <row r="243" s="2" customFormat="1" ht="44.25" customHeight="1">
      <c r="A243" s="39"/>
      <c r="B243" s="40"/>
      <c r="C243" s="227" t="s">
        <v>367</v>
      </c>
      <c r="D243" s="227" t="s">
        <v>136</v>
      </c>
      <c r="E243" s="228" t="s">
        <v>368</v>
      </c>
      <c r="F243" s="229" t="s">
        <v>369</v>
      </c>
      <c r="G243" s="230" t="s">
        <v>222</v>
      </c>
      <c r="H243" s="231">
        <v>44.329999999999998</v>
      </c>
      <c r="I243" s="232"/>
      <c r="J243" s="233">
        <f>ROUND(I243*H243,2)</f>
        <v>0</v>
      </c>
      <c r="K243" s="229" t="s">
        <v>140</v>
      </c>
      <c r="L243" s="45"/>
      <c r="M243" s="234" t="s">
        <v>1</v>
      </c>
      <c r="N243" s="235" t="s">
        <v>38</v>
      </c>
      <c r="O243" s="92"/>
      <c r="P243" s="236">
        <f>O243*H243</f>
        <v>0</v>
      </c>
      <c r="Q243" s="236">
        <v>0</v>
      </c>
      <c r="R243" s="236">
        <f>Q243*H243</f>
        <v>0</v>
      </c>
      <c r="S243" s="236">
        <v>0</v>
      </c>
      <c r="T243" s="237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8" t="s">
        <v>141</v>
      </c>
      <c r="AT243" s="238" t="s">
        <v>136</v>
      </c>
      <c r="AU243" s="238" t="s">
        <v>82</v>
      </c>
      <c r="AY243" s="18" t="s">
        <v>134</v>
      </c>
      <c r="BE243" s="239">
        <f>IF(N243="základní",J243,0)</f>
        <v>0</v>
      </c>
      <c r="BF243" s="239">
        <f>IF(N243="snížená",J243,0)</f>
        <v>0</v>
      </c>
      <c r="BG243" s="239">
        <f>IF(N243="zákl. přenesená",J243,0)</f>
        <v>0</v>
      </c>
      <c r="BH243" s="239">
        <f>IF(N243="sníž. přenesená",J243,0)</f>
        <v>0</v>
      </c>
      <c r="BI243" s="239">
        <f>IF(N243="nulová",J243,0)</f>
        <v>0</v>
      </c>
      <c r="BJ243" s="18" t="s">
        <v>80</v>
      </c>
      <c r="BK243" s="239">
        <f>ROUND(I243*H243,2)</f>
        <v>0</v>
      </c>
      <c r="BL243" s="18" t="s">
        <v>141</v>
      </c>
      <c r="BM243" s="238" t="s">
        <v>370</v>
      </c>
    </row>
    <row r="244" s="14" customFormat="1">
      <c r="A244" s="14"/>
      <c r="B244" s="251"/>
      <c r="C244" s="252"/>
      <c r="D244" s="242" t="s">
        <v>143</v>
      </c>
      <c r="E244" s="253" t="s">
        <v>1</v>
      </c>
      <c r="F244" s="254" t="s">
        <v>371</v>
      </c>
      <c r="G244" s="252"/>
      <c r="H244" s="255">
        <v>44.329999999999998</v>
      </c>
      <c r="I244" s="256"/>
      <c r="J244" s="252"/>
      <c r="K244" s="252"/>
      <c r="L244" s="257"/>
      <c r="M244" s="258"/>
      <c r="N244" s="259"/>
      <c r="O244" s="259"/>
      <c r="P244" s="259"/>
      <c r="Q244" s="259"/>
      <c r="R244" s="259"/>
      <c r="S244" s="259"/>
      <c r="T244" s="260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1" t="s">
        <v>143</v>
      </c>
      <c r="AU244" s="261" t="s">
        <v>82</v>
      </c>
      <c r="AV244" s="14" t="s">
        <v>82</v>
      </c>
      <c r="AW244" s="14" t="s">
        <v>30</v>
      </c>
      <c r="AX244" s="14" t="s">
        <v>80</v>
      </c>
      <c r="AY244" s="261" t="s">
        <v>134</v>
      </c>
    </row>
    <row r="245" s="2" customFormat="1" ht="44.25" customHeight="1">
      <c r="A245" s="39"/>
      <c r="B245" s="40"/>
      <c r="C245" s="227" t="s">
        <v>372</v>
      </c>
      <c r="D245" s="227" t="s">
        <v>136</v>
      </c>
      <c r="E245" s="228" t="s">
        <v>373</v>
      </c>
      <c r="F245" s="229" t="s">
        <v>374</v>
      </c>
      <c r="G245" s="230" t="s">
        <v>222</v>
      </c>
      <c r="H245" s="231">
        <v>2.2170000000000001</v>
      </c>
      <c r="I245" s="232"/>
      <c r="J245" s="233">
        <f>ROUND(I245*H245,2)</f>
        <v>0</v>
      </c>
      <c r="K245" s="229" t="s">
        <v>140</v>
      </c>
      <c r="L245" s="45"/>
      <c r="M245" s="234" t="s">
        <v>1</v>
      </c>
      <c r="N245" s="235" t="s">
        <v>38</v>
      </c>
      <c r="O245" s="92"/>
      <c r="P245" s="236">
        <f>O245*H245</f>
        <v>0</v>
      </c>
      <c r="Q245" s="236">
        <v>0</v>
      </c>
      <c r="R245" s="236">
        <f>Q245*H245</f>
        <v>0</v>
      </c>
      <c r="S245" s="236">
        <v>0</v>
      </c>
      <c r="T245" s="237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8" t="s">
        <v>141</v>
      </c>
      <c r="AT245" s="238" t="s">
        <v>136</v>
      </c>
      <c r="AU245" s="238" t="s">
        <v>82</v>
      </c>
      <c r="AY245" s="18" t="s">
        <v>134</v>
      </c>
      <c r="BE245" s="239">
        <f>IF(N245="základní",J245,0)</f>
        <v>0</v>
      </c>
      <c r="BF245" s="239">
        <f>IF(N245="snížená",J245,0)</f>
        <v>0</v>
      </c>
      <c r="BG245" s="239">
        <f>IF(N245="zákl. přenesená",J245,0)</f>
        <v>0</v>
      </c>
      <c r="BH245" s="239">
        <f>IF(N245="sníž. přenesená",J245,0)</f>
        <v>0</v>
      </c>
      <c r="BI245" s="239">
        <f>IF(N245="nulová",J245,0)</f>
        <v>0</v>
      </c>
      <c r="BJ245" s="18" t="s">
        <v>80</v>
      </c>
      <c r="BK245" s="239">
        <f>ROUND(I245*H245,2)</f>
        <v>0</v>
      </c>
      <c r="BL245" s="18" t="s">
        <v>141</v>
      </c>
      <c r="BM245" s="238" t="s">
        <v>375</v>
      </c>
    </row>
    <row r="246" s="14" customFormat="1">
      <c r="A246" s="14"/>
      <c r="B246" s="251"/>
      <c r="C246" s="252"/>
      <c r="D246" s="242" t="s">
        <v>143</v>
      </c>
      <c r="E246" s="253" t="s">
        <v>1</v>
      </c>
      <c r="F246" s="254" t="s">
        <v>376</v>
      </c>
      <c r="G246" s="252"/>
      <c r="H246" s="255">
        <v>2.2170000000000001</v>
      </c>
      <c r="I246" s="256"/>
      <c r="J246" s="252"/>
      <c r="K246" s="252"/>
      <c r="L246" s="257"/>
      <c r="M246" s="258"/>
      <c r="N246" s="259"/>
      <c r="O246" s="259"/>
      <c r="P246" s="259"/>
      <c r="Q246" s="259"/>
      <c r="R246" s="259"/>
      <c r="S246" s="259"/>
      <c r="T246" s="260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1" t="s">
        <v>143</v>
      </c>
      <c r="AU246" s="261" t="s">
        <v>82</v>
      </c>
      <c r="AV246" s="14" t="s">
        <v>82</v>
      </c>
      <c r="AW246" s="14" t="s">
        <v>30</v>
      </c>
      <c r="AX246" s="14" t="s">
        <v>80</v>
      </c>
      <c r="AY246" s="261" t="s">
        <v>134</v>
      </c>
    </row>
    <row r="247" s="12" customFormat="1" ht="22.8" customHeight="1">
      <c r="A247" s="12"/>
      <c r="B247" s="211"/>
      <c r="C247" s="212"/>
      <c r="D247" s="213" t="s">
        <v>72</v>
      </c>
      <c r="E247" s="225" t="s">
        <v>377</v>
      </c>
      <c r="F247" s="225" t="s">
        <v>378</v>
      </c>
      <c r="G247" s="212"/>
      <c r="H247" s="212"/>
      <c r="I247" s="215"/>
      <c r="J247" s="226">
        <f>BK247</f>
        <v>0</v>
      </c>
      <c r="K247" s="212"/>
      <c r="L247" s="217"/>
      <c r="M247" s="218"/>
      <c r="N247" s="219"/>
      <c r="O247" s="219"/>
      <c r="P247" s="220">
        <f>P248</f>
        <v>0</v>
      </c>
      <c r="Q247" s="219"/>
      <c r="R247" s="220">
        <f>R248</f>
        <v>0</v>
      </c>
      <c r="S247" s="219"/>
      <c r="T247" s="221">
        <f>T248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22" t="s">
        <v>80</v>
      </c>
      <c r="AT247" s="223" t="s">
        <v>72</v>
      </c>
      <c r="AU247" s="223" t="s">
        <v>80</v>
      </c>
      <c r="AY247" s="222" t="s">
        <v>134</v>
      </c>
      <c r="BK247" s="224">
        <f>BK248</f>
        <v>0</v>
      </c>
    </row>
    <row r="248" s="2" customFormat="1" ht="24.15" customHeight="1">
      <c r="A248" s="39"/>
      <c r="B248" s="40"/>
      <c r="C248" s="227" t="s">
        <v>379</v>
      </c>
      <c r="D248" s="227" t="s">
        <v>136</v>
      </c>
      <c r="E248" s="228" t="s">
        <v>380</v>
      </c>
      <c r="F248" s="229" t="s">
        <v>381</v>
      </c>
      <c r="G248" s="230" t="s">
        <v>222</v>
      </c>
      <c r="H248" s="231">
        <v>235.06899999999999</v>
      </c>
      <c r="I248" s="232"/>
      <c r="J248" s="233">
        <f>ROUND(I248*H248,2)</f>
        <v>0</v>
      </c>
      <c r="K248" s="229" t="s">
        <v>1</v>
      </c>
      <c r="L248" s="45"/>
      <c r="M248" s="294" t="s">
        <v>1</v>
      </c>
      <c r="N248" s="295" t="s">
        <v>38</v>
      </c>
      <c r="O248" s="296"/>
      <c r="P248" s="297">
        <f>O248*H248</f>
        <v>0</v>
      </c>
      <c r="Q248" s="297">
        <v>0</v>
      </c>
      <c r="R248" s="297">
        <f>Q248*H248</f>
        <v>0</v>
      </c>
      <c r="S248" s="297">
        <v>0</v>
      </c>
      <c r="T248" s="298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8" t="s">
        <v>141</v>
      </c>
      <c r="AT248" s="238" t="s">
        <v>136</v>
      </c>
      <c r="AU248" s="238" t="s">
        <v>82</v>
      </c>
      <c r="AY248" s="18" t="s">
        <v>134</v>
      </c>
      <c r="BE248" s="239">
        <f>IF(N248="základní",J248,0)</f>
        <v>0</v>
      </c>
      <c r="BF248" s="239">
        <f>IF(N248="snížená",J248,0)</f>
        <v>0</v>
      </c>
      <c r="BG248" s="239">
        <f>IF(N248="zákl. přenesená",J248,0)</f>
        <v>0</v>
      </c>
      <c r="BH248" s="239">
        <f>IF(N248="sníž. přenesená",J248,0)</f>
        <v>0</v>
      </c>
      <c r="BI248" s="239">
        <f>IF(N248="nulová",J248,0)</f>
        <v>0</v>
      </c>
      <c r="BJ248" s="18" t="s">
        <v>80</v>
      </c>
      <c r="BK248" s="239">
        <f>ROUND(I248*H248,2)</f>
        <v>0</v>
      </c>
      <c r="BL248" s="18" t="s">
        <v>141</v>
      </c>
      <c r="BM248" s="238" t="s">
        <v>382</v>
      </c>
    </row>
    <row r="249" s="2" customFormat="1" ht="6.96" customHeight="1">
      <c r="A249" s="39"/>
      <c r="B249" s="67"/>
      <c r="C249" s="68"/>
      <c r="D249" s="68"/>
      <c r="E249" s="68"/>
      <c r="F249" s="68"/>
      <c r="G249" s="68"/>
      <c r="H249" s="68"/>
      <c r="I249" s="68"/>
      <c r="J249" s="68"/>
      <c r="K249" s="68"/>
      <c r="L249" s="45"/>
      <c r="M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</row>
  </sheetData>
  <sheetProtection sheet="1" autoFilter="0" formatColumns="0" formatRows="0" objects="1" scenarios="1" spinCount="100000" saltValue="l7sW+jU5f15YMycuJ2i4Y48LOS+Gjw3NcWxvli/Op5dLVp7y5orCQ1OUEw3SXXsarnNqfAu1/1lypwUvpijpCA==" hashValue="ouVrchLgt2d4WDKf/1oKYGwTEPojdFgCzyLkhBRVh8XyNKpFGBz7YoTLIcgyt9aGFQEJCuFQlFF2tNWVuYtpWQ==" algorithmName="SHA-512" password="CC35"/>
  <autoFilter ref="C126:K24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82</v>
      </c>
    </row>
    <row r="4" s="1" customFormat="1" ht="24.96" customHeight="1">
      <c r="B4" s="21"/>
      <c r="D4" s="149" t="s">
        <v>102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Dýšina - Školní ul. - prodloužení kanalizace</v>
      </c>
      <c r="F7" s="151"/>
      <c r="G7" s="151"/>
      <c r="H7" s="151"/>
      <c r="L7" s="21"/>
    </row>
    <row r="8" s="1" customFormat="1" ht="12" customHeight="1">
      <c r="B8" s="21"/>
      <c r="D8" s="151" t="s">
        <v>103</v>
      </c>
      <c r="L8" s="21"/>
    </row>
    <row r="9" s="2" customFormat="1" ht="16.5" customHeight="1">
      <c r="A9" s="39"/>
      <c r="B9" s="45"/>
      <c r="C9" s="39"/>
      <c r="D9" s="39"/>
      <c r="E9" s="152" t="s">
        <v>104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105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383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6. 10. 2020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tr">
        <f>IF('Rekapitulace stavby'!AN10="","",'Rekapitulace stavby'!AN10)</f>
        <v/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tr">
        <f>IF('Rekapitulace stavby'!E11="","",'Rekapitulace stavby'!E11)</f>
        <v xml:space="preserve"> </v>
      </c>
      <c r="F17" s="39"/>
      <c r="G17" s="39"/>
      <c r="H17" s="39"/>
      <c r="I17" s="151" t="s">
        <v>26</v>
      </c>
      <c r="J17" s="142" t="str">
        <f>IF('Rekapitulace stavby'!AN11="","",'Rekapitulace stavby'!AN11)</f>
        <v/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27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26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29</v>
      </c>
      <c r="E22" s="39"/>
      <c r="F22" s="39"/>
      <c r="G22" s="39"/>
      <c r="H22" s="39"/>
      <c r="I22" s="151" t="s">
        <v>25</v>
      </c>
      <c r="J22" s="142" t="str">
        <f>IF('Rekapitulace stavby'!AN16="","",'Rekapitulace stavby'!AN16)</f>
        <v/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tr">
        <f>IF('Rekapitulace stavby'!E17="","",'Rekapitulace stavby'!E17)</f>
        <v xml:space="preserve"> </v>
      </c>
      <c r="F23" s="39"/>
      <c r="G23" s="39"/>
      <c r="H23" s="39"/>
      <c r="I23" s="151" t="s">
        <v>26</v>
      </c>
      <c r="J23" s="142" t="str">
        <f>IF('Rekapitulace stavby'!AN17="","",'Rekapitulace stavby'!AN17)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31</v>
      </c>
      <c r="E25" s="39"/>
      <c r="F25" s="39"/>
      <c r="G25" s="39"/>
      <c r="H25" s="39"/>
      <c r="I25" s="151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1" t="s">
        <v>26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32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33</v>
      </c>
      <c r="E32" s="39"/>
      <c r="F32" s="39"/>
      <c r="G32" s="39"/>
      <c r="H32" s="39"/>
      <c r="I32" s="39"/>
      <c r="J32" s="161">
        <f>ROUND(J128,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35</v>
      </c>
      <c r="G34" s="39"/>
      <c r="H34" s="39"/>
      <c r="I34" s="162" t="s">
        <v>34</v>
      </c>
      <c r="J34" s="162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37</v>
      </c>
      <c r="E35" s="151" t="s">
        <v>38</v>
      </c>
      <c r="F35" s="164">
        <f>ROUND((SUM(BE128:BE312)),  2)</f>
        <v>0</v>
      </c>
      <c r="G35" s="39"/>
      <c r="H35" s="39"/>
      <c r="I35" s="165">
        <v>0.20999999999999999</v>
      </c>
      <c r="J35" s="164">
        <f>ROUND(((SUM(BE128:BE312))*I35),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39</v>
      </c>
      <c r="F36" s="164">
        <f>ROUND((SUM(BF128:BF312)),  2)</f>
        <v>0</v>
      </c>
      <c r="G36" s="39"/>
      <c r="H36" s="39"/>
      <c r="I36" s="165">
        <v>0.12</v>
      </c>
      <c r="J36" s="164">
        <f>ROUND(((SUM(BF128:BF312))*I36),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40</v>
      </c>
      <c r="F37" s="164">
        <f>ROUND((SUM(BG128:BG312)),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41</v>
      </c>
      <c r="F38" s="164">
        <f>ROUND((SUM(BH128:BH312)),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42</v>
      </c>
      <c r="F39" s="164">
        <f>ROUND((SUM(BI128:BI312)),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43</v>
      </c>
      <c r="E41" s="168"/>
      <c r="F41" s="168"/>
      <c r="G41" s="169" t="s">
        <v>44</v>
      </c>
      <c r="H41" s="170" t="s">
        <v>45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Dýšina - Školní ul. - prodloužení kanalizace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104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105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02 - SO 03 Dešťová kanalizace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6. 10. 2020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 xml:space="preserve"> </v>
      </c>
      <c r="G93" s="41"/>
      <c r="H93" s="41"/>
      <c r="I93" s="33" t="s">
        <v>29</v>
      </c>
      <c r="J93" s="37" t="str">
        <f>E23</f>
        <v xml:space="preserve"> 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108</v>
      </c>
      <c r="D96" s="186"/>
      <c r="E96" s="186"/>
      <c r="F96" s="186"/>
      <c r="G96" s="186"/>
      <c r="H96" s="186"/>
      <c r="I96" s="186"/>
      <c r="J96" s="187" t="s">
        <v>109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110</v>
      </c>
      <c r="D98" s="41"/>
      <c r="E98" s="41"/>
      <c r="F98" s="41"/>
      <c r="G98" s="41"/>
      <c r="H98" s="41"/>
      <c r="I98" s="41"/>
      <c r="J98" s="111">
        <f>J128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111</v>
      </c>
    </row>
    <row r="99" s="9" customFormat="1" ht="24.96" customHeight="1">
      <c r="A99" s="9"/>
      <c r="B99" s="189"/>
      <c r="C99" s="190"/>
      <c r="D99" s="191" t="s">
        <v>112</v>
      </c>
      <c r="E99" s="192"/>
      <c r="F99" s="192"/>
      <c r="G99" s="192"/>
      <c r="H99" s="192"/>
      <c r="I99" s="192"/>
      <c r="J99" s="193">
        <f>J129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113</v>
      </c>
      <c r="E100" s="197"/>
      <c r="F100" s="197"/>
      <c r="G100" s="197"/>
      <c r="H100" s="197"/>
      <c r="I100" s="197"/>
      <c r="J100" s="198">
        <f>J130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114</v>
      </c>
      <c r="E101" s="197"/>
      <c r="F101" s="197"/>
      <c r="G101" s="197"/>
      <c r="H101" s="197"/>
      <c r="I101" s="197"/>
      <c r="J101" s="198">
        <f>J202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384</v>
      </c>
      <c r="E102" s="197"/>
      <c r="F102" s="197"/>
      <c r="G102" s="197"/>
      <c r="H102" s="197"/>
      <c r="I102" s="197"/>
      <c r="J102" s="198">
        <f>J210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115</v>
      </c>
      <c r="E103" s="197"/>
      <c r="F103" s="197"/>
      <c r="G103" s="197"/>
      <c r="H103" s="197"/>
      <c r="I103" s="197"/>
      <c r="J103" s="198">
        <f>J225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116</v>
      </c>
      <c r="E104" s="197"/>
      <c r="F104" s="197"/>
      <c r="G104" s="197"/>
      <c r="H104" s="197"/>
      <c r="I104" s="197"/>
      <c r="J104" s="198">
        <f>J297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117</v>
      </c>
      <c r="E105" s="197"/>
      <c r="F105" s="197"/>
      <c r="G105" s="197"/>
      <c r="H105" s="197"/>
      <c r="I105" s="197"/>
      <c r="J105" s="198">
        <f>J300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5"/>
      <c r="C106" s="134"/>
      <c r="D106" s="196" t="s">
        <v>118</v>
      </c>
      <c r="E106" s="197"/>
      <c r="F106" s="197"/>
      <c r="G106" s="197"/>
      <c r="H106" s="197"/>
      <c r="I106" s="197"/>
      <c r="J106" s="198">
        <f>J311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12" s="2" customFormat="1" ht="6.96" customHeight="1">
      <c r="A112" s="39"/>
      <c r="B112" s="69"/>
      <c r="C112" s="70"/>
      <c r="D112" s="70"/>
      <c r="E112" s="70"/>
      <c r="F112" s="70"/>
      <c r="G112" s="70"/>
      <c r="H112" s="70"/>
      <c r="I112" s="70"/>
      <c r="J112" s="70"/>
      <c r="K112" s="70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4.96" customHeight="1">
      <c r="A113" s="39"/>
      <c r="B113" s="40"/>
      <c r="C113" s="24" t="s">
        <v>119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16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184" t="str">
        <f>E7</f>
        <v>Dýšina - Školní ul. - prodloužení kanalizace</v>
      </c>
      <c r="F116" s="33"/>
      <c r="G116" s="33"/>
      <c r="H116" s="33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" customFormat="1" ht="12" customHeight="1">
      <c r="B117" s="22"/>
      <c r="C117" s="33" t="s">
        <v>103</v>
      </c>
      <c r="D117" s="23"/>
      <c r="E117" s="23"/>
      <c r="F117" s="23"/>
      <c r="G117" s="23"/>
      <c r="H117" s="23"/>
      <c r="I117" s="23"/>
      <c r="J117" s="23"/>
      <c r="K117" s="23"/>
      <c r="L117" s="21"/>
    </row>
    <row r="118" s="2" customFormat="1" ht="16.5" customHeight="1">
      <c r="A118" s="39"/>
      <c r="B118" s="40"/>
      <c r="C118" s="41"/>
      <c r="D118" s="41"/>
      <c r="E118" s="184" t="s">
        <v>104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105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77" t="str">
        <f>E11</f>
        <v>02 - SO 03 Dešťová kanalizace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20</v>
      </c>
      <c r="D122" s="41"/>
      <c r="E122" s="41"/>
      <c r="F122" s="28" t="str">
        <f>F14</f>
        <v xml:space="preserve"> </v>
      </c>
      <c r="G122" s="41"/>
      <c r="H122" s="41"/>
      <c r="I122" s="33" t="s">
        <v>22</v>
      </c>
      <c r="J122" s="80" t="str">
        <f>IF(J14="","",J14)</f>
        <v>6. 10. 2020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24</v>
      </c>
      <c r="D124" s="41"/>
      <c r="E124" s="41"/>
      <c r="F124" s="28" t="str">
        <f>E17</f>
        <v xml:space="preserve"> </v>
      </c>
      <c r="G124" s="41"/>
      <c r="H124" s="41"/>
      <c r="I124" s="33" t="s">
        <v>29</v>
      </c>
      <c r="J124" s="37" t="str">
        <f>E23</f>
        <v xml:space="preserve"> 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27</v>
      </c>
      <c r="D125" s="41"/>
      <c r="E125" s="41"/>
      <c r="F125" s="28" t="str">
        <f>IF(E20="","",E20)</f>
        <v>Vyplň údaj</v>
      </c>
      <c r="G125" s="41"/>
      <c r="H125" s="41"/>
      <c r="I125" s="33" t="s">
        <v>31</v>
      </c>
      <c r="J125" s="37" t="str">
        <f>E26</f>
        <v xml:space="preserve"> 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200"/>
      <c r="B127" s="201"/>
      <c r="C127" s="202" t="s">
        <v>120</v>
      </c>
      <c r="D127" s="203" t="s">
        <v>58</v>
      </c>
      <c r="E127" s="203" t="s">
        <v>54</v>
      </c>
      <c r="F127" s="203" t="s">
        <v>55</v>
      </c>
      <c r="G127" s="203" t="s">
        <v>121</v>
      </c>
      <c r="H127" s="203" t="s">
        <v>122</v>
      </c>
      <c r="I127" s="203" t="s">
        <v>123</v>
      </c>
      <c r="J127" s="203" t="s">
        <v>109</v>
      </c>
      <c r="K127" s="204" t="s">
        <v>124</v>
      </c>
      <c r="L127" s="205"/>
      <c r="M127" s="101" t="s">
        <v>1</v>
      </c>
      <c r="N127" s="102" t="s">
        <v>37</v>
      </c>
      <c r="O127" s="102" t="s">
        <v>125</v>
      </c>
      <c r="P127" s="102" t="s">
        <v>126</v>
      </c>
      <c r="Q127" s="102" t="s">
        <v>127</v>
      </c>
      <c r="R127" s="102" t="s">
        <v>128</v>
      </c>
      <c r="S127" s="102" t="s">
        <v>129</v>
      </c>
      <c r="T127" s="103" t="s">
        <v>130</v>
      </c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0"/>
      <c r="AE127" s="200"/>
    </row>
    <row r="128" s="2" customFormat="1" ht="22.8" customHeight="1">
      <c r="A128" s="39"/>
      <c r="B128" s="40"/>
      <c r="C128" s="108" t="s">
        <v>131</v>
      </c>
      <c r="D128" s="41"/>
      <c r="E128" s="41"/>
      <c r="F128" s="41"/>
      <c r="G128" s="41"/>
      <c r="H128" s="41"/>
      <c r="I128" s="41"/>
      <c r="J128" s="206">
        <f>BK128</f>
        <v>0</v>
      </c>
      <c r="K128" s="41"/>
      <c r="L128" s="45"/>
      <c r="M128" s="104"/>
      <c r="N128" s="207"/>
      <c r="O128" s="105"/>
      <c r="P128" s="208">
        <f>P129</f>
        <v>0</v>
      </c>
      <c r="Q128" s="105"/>
      <c r="R128" s="208">
        <f>R129</f>
        <v>918.12639845000001</v>
      </c>
      <c r="S128" s="105"/>
      <c r="T128" s="209">
        <f>T129</f>
        <v>305.50600000000003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72</v>
      </c>
      <c r="AU128" s="18" t="s">
        <v>111</v>
      </c>
      <c r="BK128" s="210">
        <f>BK129</f>
        <v>0</v>
      </c>
    </row>
    <row r="129" s="12" customFormat="1" ht="25.92" customHeight="1">
      <c r="A129" s="12"/>
      <c r="B129" s="211"/>
      <c r="C129" s="212"/>
      <c r="D129" s="213" t="s">
        <v>72</v>
      </c>
      <c r="E129" s="214" t="s">
        <v>132</v>
      </c>
      <c r="F129" s="214" t="s">
        <v>133</v>
      </c>
      <c r="G129" s="212"/>
      <c r="H129" s="212"/>
      <c r="I129" s="215"/>
      <c r="J129" s="216">
        <f>BK129</f>
        <v>0</v>
      </c>
      <c r="K129" s="212"/>
      <c r="L129" s="217"/>
      <c r="M129" s="218"/>
      <c r="N129" s="219"/>
      <c r="O129" s="219"/>
      <c r="P129" s="220">
        <f>P130+P202+P210+P225+P297+P300+P311</f>
        <v>0</v>
      </c>
      <c r="Q129" s="219"/>
      <c r="R129" s="220">
        <f>R130+R202+R210+R225+R297+R300+R311</f>
        <v>918.12639845000001</v>
      </c>
      <c r="S129" s="219"/>
      <c r="T129" s="221">
        <f>T130+T202+T210+T225+T297+T300+T311</f>
        <v>305.50600000000003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80</v>
      </c>
      <c r="AT129" s="223" t="s">
        <v>72</v>
      </c>
      <c r="AU129" s="223" t="s">
        <v>73</v>
      </c>
      <c r="AY129" s="222" t="s">
        <v>134</v>
      </c>
      <c r="BK129" s="224">
        <f>BK130+BK202+BK210+BK225+BK297+BK300+BK311</f>
        <v>0</v>
      </c>
    </row>
    <row r="130" s="12" customFormat="1" ht="22.8" customHeight="1">
      <c r="A130" s="12"/>
      <c r="B130" s="211"/>
      <c r="C130" s="212"/>
      <c r="D130" s="213" t="s">
        <v>72</v>
      </c>
      <c r="E130" s="225" t="s">
        <v>80</v>
      </c>
      <c r="F130" s="225" t="s">
        <v>135</v>
      </c>
      <c r="G130" s="212"/>
      <c r="H130" s="212"/>
      <c r="I130" s="215"/>
      <c r="J130" s="226">
        <f>BK130</f>
        <v>0</v>
      </c>
      <c r="K130" s="212"/>
      <c r="L130" s="217"/>
      <c r="M130" s="218"/>
      <c r="N130" s="219"/>
      <c r="O130" s="219"/>
      <c r="P130" s="220">
        <f>SUM(P131:P201)</f>
        <v>0</v>
      </c>
      <c r="Q130" s="219"/>
      <c r="R130" s="220">
        <f>SUM(R131:R201)</f>
        <v>864.85544845000004</v>
      </c>
      <c r="S130" s="219"/>
      <c r="T130" s="221">
        <f>SUM(T131:T201)</f>
        <v>305.50600000000003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80</v>
      </c>
      <c r="AT130" s="223" t="s">
        <v>72</v>
      </c>
      <c r="AU130" s="223" t="s">
        <v>80</v>
      </c>
      <c r="AY130" s="222" t="s">
        <v>134</v>
      </c>
      <c r="BK130" s="224">
        <f>SUM(BK131:BK201)</f>
        <v>0</v>
      </c>
    </row>
    <row r="131" s="2" customFormat="1" ht="24.15" customHeight="1">
      <c r="A131" s="39"/>
      <c r="B131" s="40"/>
      <c r="C131" s="227" t="s">
        <v>80</v>
      </c>
      <c r="D131" s="227" t="s">
        <v>136</v>
      </c>
      <c r="E131" s="228" t="s">
        <v>385</v>
      </c>
      <c r="F131" s="229" t="s">
        <v>386</v>
      </c>
      <c r="G131" s="230" t="s">
        <v>163</v>
      </c>
      <c r="H131" s="231">
        <v>21.5</v>
      </c>
      <c r="I131" s="232"/>
      <c r="J131" s="233">
        <f>ROUND(I131*H131,2)</f>
        <v>0</v>
      </c>
      <c r="K131" s="229" t="s">
        <v>1</v>
      </c>
      <c r="L131" s="45"/>
      <c r="M131" s="234" t="s">
        <v>1</v>
      </c>
      <c r="N131" s="235" t="s">
        <v>38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141</v>
      </c>
      <c r="AT131" s="238" t="s">
        <v>136</v>
      </c>
      <c r="AU131" s="238" t="s">
        <v>82</v>
      </c>
      <c r="AY131" s="18" t="s">
        <v>134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80</v>
      </c>
      <c r="BK131" s="239">
        <f>ROUND(I131*H131,2)</f>
        <v>0</v>
      </c>
      <c r="BL131" s="18" t="s">
        <v>141</v>
      </c>
      <c r="BM131" s="238" t="s">
        <v>387</v>
      </c>
    </row>
    <row r="132" s="13" customFormat="1">
      <c r="A132" s="13"/>
      <c r="B132" s="240"/>
      <c r="C132" s="241"/>
      <c r="D132" s="242" t="s">
        <v>143</v>
      </c>
      <c r="E132" s="243" t="s">
        <v>1</v>
      </c>
      <c r="F132" s="244" t="s">
        <v>388</v>
      </c>
      <c r="G132" s="241"/>
      <c r="H132" s="243" t="s">
        <v>1</v>
      </c>
      <c r="I132" s="245"/>
      <c r="J132" s="241"/>
      <c r="K132" s="241"/>
      <c r="L132" s="246"/>
      <c r="M132" s="247"/>
      <c r="N132" s="248"/>
      <c r="O132" s="248"/>
      <c r="P132" s="248"/>
      <c r="Q132" s="248"/>
      <c r="R132" s="248"/>
      <c r="S132" s="248"/>
      <c r="T132" s="24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0" t="s">
        <v>143</v>
      </c>
      <c r="AU132" s="250" t="s">
        <v>82</v>
      </c>
      <c r="AV132" s="13" t="s">
        <v>80</v>
      </c>
      <c r="AW132" s="13" t="s">
        <v>30</v>
      </c>
      <c r="AX132" s="13" t="s">
        <v>73</v>
      </c>
      <c r="AY132" s="250" t="s">
        <v>134</v>
      </c>
    </row>
    <row r="133" s="14" customFormat="1">
      <c r="A133" s="14"/>
      <c r="B133" s="251"/>
      <c r="C133" s="252"/>
      <c r="D133" s="242" t="s">
        <v>143</v>
      </c>
      <c r="E133" s="253" t="s">
        <v>1</v>
      </c>
      <c r="F133" s="254" t="s">
        <v>389</v>
      </c>
      <c r="G133" s="252"/>
      <c r="H133" s="255">
        <v>21.5</v>
      </c>
      <c r="I133" s="256"/>
      <c r="J133" s="252"/>
      <c r="K133" s="252"/>
      <c r="L133" s="257"/>
      <c r="M133" s="258"/>
      <c r="N133" s="259"/>
      <c r="O133" s="259"/>
      <c r="P133" s="259"/>
      <c r="Q133" s="259"/>
      <c r="R133" s="259"/>
      <c r="S133" s="259"/>
      <c r="T133" s="260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1" t="s">
        <v>143</v>
      </c>
      <c r="AU133" s="261" t="s">
        <v>82</v>
      </c>
      <c r="AV133" s="14" t="s">
        <v>82</v>
      </c>
      <c r="AW133" s="14" t="s">
        <v>30</v>
      </c>
      <c r="AX133" s="14" t="s">
        <v>80</v>
      </c>
      <c r="AY133" s="261" t="s">
        <v>134</v>
      </c>
    </row>
    <row r="134" s="2" customFormat="1" ht="24.15" customHeight="1">
      <c r="A134" s="39"/>
      <c r="B134" s="40"/>
      <c r="C134" s="227" t="s">
        <v>82</v>
      </c>
      <c r="D134" s="227" t="s">
        <v>136</v>
      </c>
      <c r="E134" s="228" t="s">
        <v>390</v>
      </c>
      <c r="F134" s="229" t="s">
        <v>391</v>
      </c>
      <c r="G134" s="230" t="s">
        <v>174</v>
      </c>
      <c r="H134" s="231">
        <v>1</v>
      </c>
      <c r="I134" s="232"/>
      <c r="J134" s="233">
        <f>ROUND(I134*H134,2)</f>
        <v>0</v>
      </c>
      <c r="K134" s="229" t="s">
        <v>1</v>
      </c>
      <c r="L134" s="45"/>
      <c r="M134" s="234" t="s">
        <v>1</v>
      </c>
      <c r="N134" s="235" t="s">
        <v>38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141</v>
      </c>
      <c r="AT134" s="238" t="s">
        <v>136</v>
      </c>
      <c r="AU134" s="238" t="s">
        <v>82</v>
      </c>
      <c r="AY134" s="18" t="s">
        <v>134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80</v>
      </c>
      <c r="BK134" s="239">
        <f>ROUND(I134*H134,2)</f>
        <v>0</v>
      </c>
      <c r="BL134" s="18" t="s">
        <v>141</v>
      </c>
      <c r="BM134" s="238" t="s">
        <v>392</v>
      </c>
    </row>
    <row r="135" s="14" customFormat="1">
      <c r="A135" s="14"/>
      <c r="B135" s="251"/>
      <c r="C135" s="252"/>
      <c r="D135" s="242" t="s">
        <v>143</v>
      </c>
      <c r="E135" s="253" t="s">
        <v>1</v>
      </c>
      <c r="F135" s="254" t="s">
        <v>393</v>
      </c>
      <c r="G135" s="252"/>
      <c r="H135" s="255">
        <v>1</v>
      </c>
      <c r="I135" s="256"/>
      <c r="J135" s="252"/>
      <c r="K135" s="252"/>
      <c r="L135" s="257"/>
      <c r="M135" s="258"/>
      <c r="N135" s="259"/>
      <c r="O135" s="259"/>
      <c r="P135" s="259"/>
      <c r="Q135" s="259"/>
      <c r="R135" s="259"/>
      <c r="S135" s="259"/>
      <c r="T135" s="260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1" t="s">
        <v>143</v>
      </c>
      <c r="AU135" s="261" t="s">
        <v>82</v>
      </c>
      <c r="AV135" s="14" t="s">
        <v>82</v>
      </c>
      <c r="AW135" s="14" t="s">
        <v>30</v>
      </c>
      <c r="AX135" s="14" t="s">
        <v>80</v>
      </c>
      <c r="AY135" s="261" t="s">
        <v>134</v>
      </c>
    </row>
    <row r="136" s="2" customFormat="1" ht="24.15" customHeight="1">
      <c r="A136" s="39"/>
      <c r="B136" s="40"/>
      <c r="C136" s="227" t="s">
        <v>149</v>
      </c>
      <c r="D136" s="227" t="s">
        <v>136</v>
      </c>
      <c r="E136" s="228" t="s">
        <v>394</v>
      </c>
      <c r="F136" s="229" t="s">
        <v>395</v>
      </c>
      <c r="G136" s="230" t="s">
        <v>139</v>
      </c>
      <c r="H136" s="231">
        <v>4</v>
      </c>
      <c r="I136" s="232"/>
      <c r="J136" s="233">
        <f>ROUND(I136*H136,2)</f>
        <v>0</v>
      </c>
      <c r="K136" s="229" t="s">
        <v>140</v>
      </c>
      <c r="L136" s="45"/>
      <c r="M136" s="234" t="s">
        <v>1</v>
      </c>
      <c r="N136" s="235" t="s">
        <v>38</v>
      </c>
      <c r="O136" s="92"/>
      <c r="P136" s="236">
        <f>O136*H136</f>
        <v>0</v>
      </c>
      <c r="Q136" s="236">
        <v>0</v>
      </c>
      <c r="R136" s="236">
        <f>Q136*H136</f>
        <v>0</v>
      </c>
      <c r="S136" s="236">
        <v>0.29499999999999998</v>
      </c>
      <c r="T136" s="237">
        <f>S136*H136</f>
        <v>1.1799999999999999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141</v>
      </c>
      <c r="AT136" s="238" t="s">
        <v>136</v>
      </c>
      <c r="AU136" s="238" t="s">
        <v>82</v>
      </c>
      <c r="AY136" s="18" t="s">
        <v>134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80</v>
      </c>
      <c r="BK136" s="239">
        <f>ROUND(I136*H136,2)</f>
        <v>0</v>
      </c>
      <c r="BL136" s="18" t="s">
        <v>141</v>
      </c>
      <c r="BM136" s="238" t="s">
        <v>396</v>
      </c>
    </row>
    <row r="137" s="14" customFormat="1">
      <c r="A137" s="14"/>
      <c r="B137" s="251"/>
      <c r="C137" s="252"/>
      <c r="D137" s="242" t="s">
        <v>143</v>
      </c>
      <c r="E137" s="253" t="s">
        <v>1</v>
      </c>
      <c r="F137" s="254" t="s">
        <v>397</v>
      </c>
      <c r="G137" s="252"/>
      <c r="H137" s="255">
        <v>4</v>
      </c>
      <c r="I137" s="256"/>
      <c r="J137" s="252"/>
      <c r="K137" s="252"/>
      <c r="L137" s="257"/>
      <c r="M137" s="258"/>
      <c r="N137" s="259"/>
      <c r="O137" s="259"/>
      <c r="P137" s="259"/>
      <c r="Q137" s="259"/>
      <c r="R137" s="259"/>
      <c r="S137" s="259"/>
      <c r="T137" s="260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1" t="s">
        <v>143</v>
      </c>
      <c r="AU137" s="261" t="s">
        <v>82</v>
      </c>
      <c r="AV137" s="14" t="s">
        <v>82</v>
      </c>
      <c r="AW137" s="14" t="s">
        <v>30</v>
      </c>
      <c r="AX137" s="14" t="s">
        <v>80</v>
      </c>
      <c r="AY137" s="261" t="s">
        <v>134</v>
      </c>
    </row>
    <row r="138" s="2" customFormat="1" ht="24.15" customHeight="1">
      <c r="A138" s="39"/>
      <c r="B138" s="40"/>
      <c r="C138" s="227" t="s">
        <v>141</v>
      </c>
      <c r="D138" s="227" t="s">
        <v>136</v>
      </c>
      <c r="E138" s="228" t="s">
        <v>398</v>
      </c>
      <c r="F138" s="229" t="s">
        <v>399</v>
      </c>
      <c r="G138" s="230" t="s">
        <v>139</v>
      </c>
      <c r="H138" s="231">
        <v>461.10000000000002</v>
      </c>
      <c r="I138" s="232"/>
      <c r="J138" s="233">
        <f>ROUND(I138*H138,2)</f>
        <v>0</v>
      </c>
      <c r="K138" s="229" t="s">
        <v>140</v>
      </c>
      <c r="L138" s="45"/>
      <c r="M138" s="234" t="s">
        <v>1</v>
      </c>
      <c r="N138" s="235" t="s">
        <v>38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0.44</v>
      </c>
      <c r="T138" s="237">
        <f>S138*H138</f>
        <v>202.88400000000002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141</v>
      </c>
      <c r="AT138" s="238" t="s">
        <v>136</v>
      </c>
      <c r="AU138" s="238" t="s">
        <v>82</v>
      </c>
      <c r="AY138" s="18" t="s">
        <v>134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80</v>
      </c>
      <c r="BK138" s="239">
        <f>ROUND(I138*H138,2)</f>
        <v>0</v>
      </c>
      <c r="BL138" s="18" t="s">
        <v>141</v>
      </c>
      <c r="BM138" s="238" t="s">
        <v>400</v>
      </c>
    </row>
    <row r="139" s="13" customFormat="1">
      <c r="A139" s="13"/>
      <c r="B139" s="240"/>
      <c r="C139" s="241"/>
      <c r="D139" s="242" t="s">
        <v>143</v>
      </c>
      <c r="E139" s="243" t="s">
        <v>1</v>
      </c>
      <c r="F139" s="244" t="s">
        <v>144</v>
      </c>
      <c r="G139" s="241"/>
      <c r="H139" s="243" t="s">
        <v>1</v>
      </c>
      <c r="I139" s="245"/>
      <c r="J139" s="241"/>
      <c r="K139" s="241"/>
      <c r="L139" s="246"/>
      <c r="M139" s="247"/>
      <c r="N139" s="248"/>
      <c r="O139" s="248"/>
      <c r="P139" s="248"/>
      <c r="Q139" s="248"/>
      <c r="R139" s="248"/>
      <c r="S139" s="248"/>
      <c r="T139" s="24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0" t="s">
        <v>143</v>
      </c>
      <c r="AU139" s="250" t="s">
        <v>82</v>
      </c>
      <c r="AV139" s="13" t="s">
        <v>80</v>
      </c>
      <c r="AW139" s="13" t="s">
        <v>30</v>
      </c>
      <c r="AX139" s="13" t="s">
        <v>73</v>
      </c>
      <c r="AY139" s="250" t="s">
        <v>134</v>
      </c>
    </row>
    <row r="140" s="14" customFormat="1">
      <c r="A140" s="14"/>
      <c r="B140" s="251"/>
      <c r="C140" s="252"/>
      <c r="D140" s="242" t="s">
        <v>143</v>
      </c>
      <c r="E140" s="253" t="s">
        <v>1</v>
      </c>
      <c r="F140" s="254" t="s">
        <v>401</v>
      </c>
      <c r="G140" s="252"/>
      <c r="H140" s="255">
        <v>461.10000000000002</v>
      </c>
      <c r="I140" s="256"/>
      <c r="J140" s="252"/>
      <c r="K140" s="252"/>
      <c r="L140" s="257"/>
      <c r="M140" s="258"/>
      <c r="N140" s="259"/>
      <c r="O140" s="259"/>
      <c r="P140" s="259"/>
      <c r="Q140" s="259"/>
      <c r="R140" s="259"/>
      <c r="S140" s="259"/>
      <c r="T140" s="26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1" t="s">
        <v>143</v>
      </c>
      <c r="AU140" s="261" t="s">
        <v>82</v>
      </c>
      <c r="AV140" s="14" t="s">
        <v>82</v>
      </c>
      <c r="AW140" s="14" t="s">
        <v>30</v>
      </c>
      <c r="AX140" s="14" t="s">
        <v>80</v>
      </c>
      <c r="AY140" s="261" t="s">
        <v>134</v>
      </c>
    </row>
    <row r="141" s="2" customFormat="1" ht="24.15" customHeight="1">
      <c r="A141" s="39"/>
      <c r="B141" s="40"/>
      <c r="C141" s="227" t="s">
        <v>160</v>
      </c>
      <c r="D141" s="227" t="s">
        <v>136</v>
      </c>
      <c r="E141" s="228" t="s">
        <v>402</v>
      </c>
      <c r="F141" s="229" t="s">
        <v>403</v>
      </c>
      <c r="G141" s="230" t="s">
        <v>139</v>
      </c>
      <c r="H141" s="231">
        <v>461.10000000000002</v>
      </c>
      <c r="I141" s="232"/>
      <c r="J141" s="233">
        <f>ROUND(I141*H141,2)</f>
        <v>0</v>
      </c>
      <c r="K141" s="229" t="s">
        <v>140</v>
      </c>
      <c r="L141" s="45"/>
      <c r="M141" s="234" t="s">
        <v>1</v>
      </c>
      <c r="N141" s="235" t="s">
        <v>38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0.22</v>
      </c>
      <c r="T141" s="237">
        <f>S141*H141</f>
        <v>101.44200000000001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141</v>
      </c>
      <c r="AT141" s="238" t="s">
        <v>136</v>
      </c>
      <c r="AU141" s="238" t="s">
        <v>82</v>
      </c>
      <c r="AY141" s="18" t="s">
        <v>134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80</v>
      </c>
      <c r="BK141" s="239">
        <f>ROUND(I141*H141,2)</f>
        <v>0</v>
      </c>
      <c r="BL141" s="18" t="s">
        <v>141</v>
      </c>
      <c r="BM141" s="238" t="s">
        <v>404</v>
      </c>
    </row>
    <row r="142" s="13" customFormat="1">
      <c r="A142" s="13"/>
      <c r="B142" s="240"/>
      <c r="C142" s="241"/>
      <c r="D142" s="242" t="s">
        <v>143</v>
      </c>
      <c r="E142" s="243" t="s">
        <v>1</v>
      </c>
      <c r="F142" s="244" t="s">
        <v>144</v>
      </c>
      <c r="G142" s="241"/>
      <c r="H142" s="243" t="s">
        <v>1</v>
      </c>
      <c r="I142" s="245"/>
      <c r="J142" s="241"/>
      <c r="K142" s="241"/>
      <c r="L142" s="246"/>
      <c r="M142" s="247"/>
      <c r="N142" s="248"/>
      <c r="O142" s="248"/>
      <c r="P142" s="248"/>
      <c r="Q142" s="248"/>
      <c r="R142" s="248"/>
      <c r="S142" s="248"/>
      <c r="T142" s="24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0" t="s">
        <v>143</v>
      </c>
      <c r="AU142" s="250" t="s">
        <v>82</v>
      </c>
      <c r="AV142" s="13" t="s">
        <v>80</v>
      </c>
      <c r="AW142" s="13" t="s">
        <v>30</v>
      </c>
      <c r="AX142" s="13" t="s">
        <v>73</v>
      </c>
      <c r="AY142" s="250" t="s">
        <v>134</v>
      </c>
    </row>
    <row r="143" s="14" customFormat="1">
      <c r="A143" s="14"/>
      <c r="B143" s="251"/>
      <c r="C143" s="252"/>
      <c r="D143" s="242" t="s">
        <v>143</v>
      </c>
      <c r="E143" s="253" t="s">
        <v>1</v>
      </c>
      <c r="F143" s="254" t="s">
        <v>401</v>
      </c>
      <c r="G143" s="252"/>
      <c r="H143" s="255">
        <v>461.10000000000002</v>
      </c>
      <c r="I143" s="256"/>
      <c r="J143" s="252"/>
      <c r="K143" s="252"/>
      <c r="L143" s="257"/>
      <c r="M143" s="258"/>
      <c r="N143" s="259"/>
      <c r="O143" s="259"/>
      <c r="P143" s="259"/>
      <c r="Q143" s="259"/>
      <c r="R143" s="259"/>
      <c r="S143" s="259"/>
      <c r="T143" s="260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1" t="s">
        <v>143</v>
      </c>
      <c r="AU143" s="261" t="s">
        <v>82</v>
      </c>
      <c r="AV143" s="14" t="s">
        <v>82</v>
      </c>
      <c r="AW143" s="14" t="s">
        <v>30</v>
      </c>
      <c r="AX143" s="14" t="s">
        <v>80</v>
      </c>
      <c r="AY143" s="261" t="s">
        <v>134</v>
      </c>
    </row>
    <row r="144" s="2" customFormat="1" ht="24.15" customHeight="1">
      <c r="A144" s="39"/>
      <c r="B144" s="40"/>
      <c r="C144" s="227" t="s">
        <v>167</v>
      </c>
      <c r="D144" s="227" t="s">
        <v>136</v>
      </c>
      <c r="E144" s="228" t="s">
        <v>150</v>
      </c>
      <c r="F144" s="229" t="s">
        <v>151</v>
      </c>
      <c r="G144" s="230" t="s">
        <v>152</v>
      </c>
      <c r="H144" s="231">
        <v>60</v>
      </c>
      <c r="I144" s="232"/>
      <c r="J144" s="233">
        <f>ROUND(I144*H144,2)</f>
        <v>0</v>
      </c>
      <c r="K144" s="229" t="s">
        <v>1</v>
      </c>
      <c r="L144" s="45"/>
      <c r="M144" s="234" t="s">
        <v>1</v>
      </c>
      <c r="N144" s="235" t="s">
        <v>38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141</v>
      </c>
      <c r="AT144" s="238" t="s">
        <v>136</v>
      </c>
      <c r="AU144" s="238" t="s">
        <v>82</v>
      </c>
      <c r="AY144" s="18" t="s">
        <v>134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80</v>
      </c>
      <c r="BK144" s="239">
        <f>ROUND(I144*H144,2)</f>
        <v>0</v>
      </c>
      <c r="BL144" s="18" t="s">
        <v>141</v>
      </c>
      <c r="BM144" s="238" t="s">
        <v>405</v>
      </c>
    </row>
    <row r="145" s="14" customFormat="1">
      <c r="A145" s="14"/>
      <c r="B145" s="251"/>
      <c r="C145" s="252"/>
      <c r="D145" s="242" t="s">
        <v>143</v>
      </c>
      <c r="E145" s="253" t="s">
        <v>1</v>
      </c>
      <c r="F145" s="254" t="s">
        <v>154</v>
      </c>
      <c r="G145" s="252"/>
      <c r="H145" s="255">
        <v>60</v>
      </c>
      <c r="I145" s="256"/>
      <c r="J145" s="252"/>
      <c r="K145" s="252"/>
      <c r="L145" s="257"/>
      <c r="M145" s="258"/>
      <c r="N145" s="259"/>
      <c r="O145" s="259"/>
      <c r="P145" s="259"/>
      <c r="Q145" s="259"/>
      <c r="R145" s="259"/>
      <c r="S145" s="259"/>
      <c r="T145" s="260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1" t="s">
        <v>143</v>
      </c>
      <c r="AU145" s="261" t="s">
        <v>82</v>
      </c>
      <c r="AV145" s="14" t="s">
        <v>82</v>
      </c>
      <c r="AW145" s="14" t="s">
        <v>30</v>
      </c>
      <c r="AX145" s="14" t="s">
        <v>80</v>
      </c>
      <c r="AY145" s="261" t="s">
        <v>134</v>
      </c>
    </row>
    <row r="146" s="2" customFormat="1" ht="24.15" customHeight="1">
      <c r="A146" s="39"/>
      <c r="B146" s="40"/>
      <c r="C146" s="227" t="s">
        <v>171</v>
      </c>
      <c r="D146" s="227" t="s">
        <v>136</v>
      </c>
      <c r="E146" s="228" t="s">
        <v>155</v>
      </c>
      <c r="F146" s="229" t="s">
        <v>156</v>
      </c>
      <c r="G146" s="230" t="s">
        <v>157</v>
      </c>
      <c r="H146" s="231">
        <v>30</v>
      </c>
      <c r="I146" s="232"/>
      <c r="J146" s="233">
        <f>ROUND(I146*H146,2)</f>
        <v>0</v>
      </c>
      <c r="K146" s="229" t="s">
        <v>1</v>
      </c>
      <c r="L146" s="45"/>
      <c r="M146" s="234" t="s">
        <v>1</v>
      </c>
      <c r="N146" s="235" t="s">
        <v>38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141</v>
      </c>
      <c r="AT146" s="238" t="s">
        <v>136</v>
      </c>
      <c r="AU146" s="238" t="s">
        <v>82</v>
      </c>
      <c r="AY146" s="18" t="s">
        <v>134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80</v>
      </c>
      <c r="BK146" s="239">
        <f>ROUND(I146*H146,2)</f>
        <v>0</v>
      </c>
      <c r="BL146" s="18" t="s">
        <v>141</v>
      </c>
      <c r="BM146" s="238" t="s">
        <v>406</v>
      </c>
    </row>
    <row r="147" s="14" customFormat="1">
      <c r="A147" s="14"/>
      <c r="B147" s="251"/>
      <c r="C147" s="252"/>
      <c r="D147" s="242" t="s">
        <v>143</v>
      </c>
      <c r="E147" s="253" t="s">
        <v>1</v>
      </c>
      <c r="F147" s="254" t="s">
        <v>159</v>
      </c>
      <c r="G147" s="252"/>
      <c r="H147" s="255">
        <v>30</v>
      </c>
      <c r="I147" s="256"/>
      <c r="J147" s="252"/>
      <c r="K147" s="252"/>
      <c r="L147" s="257"/>
      <c r="M147" s="258"/>
      <c r="N147" s="259"/>
      <c r="O147" s="259"/>
      <c r="P147" s="259"/>
      <c r="Q147" s="259"/>
      <c r="R147" s="259"/>
      <c r="S147" s="259"/>
      <c r="T147" s="260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1" t="s">
        <v>143</v>
      </c>
      <c r="AU147" s="261" t="s">
        <v>82</v>
      </c>
      <c r="AV147" s="14" t="s">
        <v>82</v>
      </c>
      <c r="AW147" s="14" t="s">
        <v>30</v>
      </c>
      <c r="AX147" s="14" t="s">
        <v>80</v>
      </c>
      <c r="AY147" s="261" t="s">
        <v>134</v>
      </c>
    </row>
    <row r="148" s="2" customFormat="1" ht="16.5" customHeight="1">
      <c r="A148" s="39"/>
      <c r="B148" s="40"/>
      <c r="C148" s="227" t="s">
        <v>178</v>
      </c>
      <c r="D148" s="227" t="s">
        <v>136</v>
      </c>
      <c r="E148" s="228" t="s">
        <v>161</v>
      </c>
      <c r="F148" s="229" t="s">
        <v>407</v>
      </c>
      <c r="G148" s="230" t="s">
        <v>163</v>
      </c>
      <c r="H148" s="231">
        <v>11.699999999999999</v>
      </c>
      <c r="I148" s="232"/>
      <c r="J148" s="233">
        <f>ROUND(I148*H148,2)</f>
        <v>0</v>
      </c>
      <c r="K148" s="229" t="s">
        <v>140</v>
      </c>
      <c r="L148" s="45"/>
      <c r="M148" s="234" t="s">
        <v>1</v>
      </c>
      <c r="N148" s="235" t="s">
        <v>38</v>
      </c>
      <c r="O148" s="92"/>
      <c r="P148" s="236">
        <f>O148*H148</f>
        <v>0</v>
      </c>
      <c r="Q148" s="236">
        <v>0.036900000000000002</v>
      </c>
      <c r="R148" s="236">
        <f>Q148*H148</f>
        <v>0.43173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141</v>
      </c>
      <c r="AT148" s="238" t="s">
        <v>136</v>
      </c>
      <c r="AU148" s="238" t="s">
        <v>82</v>
      </c>
      <c r="AY148" s="18" t="s">
        <v>134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80</v>
      </c>
      <c r="BK148" s="239">
        <f>ROUND(I148*H148,2)</f>
        <v>0</v>
      </c>
      <c r="BL148" s="18" t="s">
        <v>141</v>
      </c>
      <c r="BM148" s="238" t="s">
        <v>408</v>
      </c>
    </row>
    <row r="149" s="13" customFormat="1">
      <c r="A149" s="13"/>
      <c r="B149" s="240"/>
      <c r="C149" s="241"/>
      <c r="D149" s="242" t="s">
        <v>143</v>
      </c>
      <c r="E149" s="243" t="s">
        <v>1</v>
      </c>
      <c r="F149" s="244" t="s">
        <v>409</v>
      </c>
      <c r="G149" s="241"/>
      <c r="H149" s="243" t="s">
        <v>1</v>
      </c>
      <c r="I149" s="245"/>
      <c r="J149" s="241"/>
      <c r="K149" s="241"/>
      <c r="L149" s="246"/>
      <c r="M149" s="247"/>
      <c r="N149" s="248"/>
      <c r="O149" s="248"/>
      <c r="P149" s="248"/>
      <c r="Q149" s="248"/>
      <c r="R149" s="248"/>
      <c r="S149" s="248"/>
      <c r="T149" s="249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0" t="s">
        <v>143</v>
      </c>
      <c r="AU149" s="250" t="s">
        <v>82</v>
      </c>
      <c r="AV149" s="13" t="s">
        <v>80</v>
      </c>
      <c r="AW149" s="13" t="s">
        <v>30</v>
      </c>
      <c r="AX149" s="13" t="s">
        <v>73</v>
      </c>
      <c r="AY149" s="250" t="s">
        <v>134</v>
      </c>
    </row>
    <row r="150" s="14" customFormat="1">
      <c r="A150" s="14"/>
      <c r="B150" s="251"/>
      <c r="C150" s="252"/>
      <c r="D150" s="242" t="s">
        <v>143</v>
      </c>
      <c r="E150" s="253" t="s">
        <v>1</v>
      </c>
      <c r="F150" s="254" t="s">
        <v>410</v>
      </c>
      <c r="G150" s="252"/>
      <c r="H150" s="255">
        <v>11.699999999999999</v>
      </c>
      <c r="I150" s="256"/>
      <c r="J150" s="252"/>
      <c r="K150" s="252"/>
      <c r="L150" s="257"/>
      <c r="M150" s="258"/>
      <c r="N150" s="259"/>
      <c r="O150" s="259"/>
      <c r="P150" s="259"/>
      <c r="Q150" s="259"/>
      <c r="R150" s="259"/>
      <c r="S150" s="259"/>
      <c r="T150" s="260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1" t="s">
        <v>143</v>
      </c>
      <c r="AU150" s="261" t="s">
        <v>82</v>
      </c>
      <c r="AV150" s="14" t="s">
        <v>82</v>
      </c>
      <c r="AW150" s="14" t="s">
        <v>30</v>
      </c>
      <c r="AX150" s="14" t="s">
        <v>80</v>
      </c>
      <c r="AY150" s="261" t="s">
        <v>134</v>
      </c>
    </row>
    <row r="151" s="2" customFormat="1" ht="16.5" customHeight="1">
      <c r="A151" s="39"/>
      <c r="B151" s="40"/>
      <c r="C151" s="227" t="s">
        <v>188</v>
      </c>
      <c r="D151" s="227" t="s">
        <v>136</v>
      </c>
      <c r="E151" s="228" t="s">
        <v>411</v>
      </c>
      <c r="F151" s="229" t="s">
        <v>412</v>
      </c>
      <c r="G151" s="230" t="s">
        <v>163</v>
      </c>
      <c r="H151" s="231">
        <v>7.7999999999999998</v>
      </c>
      <c r="I151" s="232"/>
      <c r="J151" s="233">
        <f>ROUND(I151*H151,2)</f>
        <v>0</v>
      </c>
      <c r="K151" s="229" t="s">
        <v>140</v>
      </c>
      <c r="L151" s="45"/>
      <c r="M151" s="234" t="s">
        <v>1</v>
      </c>
      <c r="N151" s="235" t="s">
        <v>38</v>
      </c>
      <c r="O151" s="92"/>
      <c r="P151" s="236">
        <f>O151*H151</f>
        <v>0</v>
      </c>
      <c r="Q151" s="236">
        <v>0.036900000000000002</v>
      </c>
      <c r="R151" s="236">
        <f>Q151*H151</f>
        <v>0.28782000000000002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141</v>
      </c>
      <c r="AT151" s="238" t="s">
        <v>136</v>
      </c>
      <c r="AU151" s="238" t="s">
        <v>82</v>
      </c>
      <c r="AY151" s="18" t="s">
        <v>134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80</v>
      </c>
      <c r="BK151" s="239">
        <f>ROUND(I151*H151,2)</f>
        <v>0</v>
      </c>
      <c r="BL151" s="18" t="s">
        <v>141</v>
      </c>
      <c r="BM151" s="238" t="s">
        <v>413</v>
      </c>
    </row>
    <row r="152" s="13" customFormat="1">
      <c r="A152" s="13"/>
      <c r="B152" s="240"/>
      <c r="C152" s="241"/>
      <c r="D152" s="242" t="s">
        <v>143</v>
      </c>
      <c r="E152" s="243" t="s">
        <v>1</v>
      </c>
      <c r="F152" s="244" t="s">
        <v>409</v>
      </c>
      <c r="G152" s="241"/>
      <c r="H152" s="243" t="s">
        <v>1</v>
      </c>
      <c r="I152" s="245"/>
      <c r="J152" s="241"/>
      <c r="K152" s="241"/>
      <c r="L152" s="246"/>
      <c r="M152" s="247"/>
      <c r="N152" s="248"/>
      <c r="O152" s="248"/>
      <c r="P152" s="248"/>
      <c r="Q152" s="248"/>
      <c r="R152" s="248"/>
      <c r="S152" s="248"/>
      <c r="T152" s="24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0" t="s">
        <v>143</v>
      </c>
      <c r="AU152" s="250" t="s">
        <v>82</v>
      </c>
      <c r="AV152" s="13" t="s">
        <v>80</v>
      </c>
      <c r="AW152" s="13" t="s">
        <v>30</v>
      </c>
      <c r="AX152" s="13" t="s">
        <v>73</v>
      </c>
      <c r="AY152" s="250" t="s">
        <v>134</v>
      </c>
    </row>
    <row r="153" s="14" customFormat="1">
      <c r="A153" s="14"/>
      <c r="B153" s="251"/>
      <c r="C153" s="252"/>
      <c r="D153" s="242" t="s">
        <v>143</v>
      </c>
      <c r="E153" s="253" t="s">
        <v>1</v>
      </c>
      <c r="F153" s="254" t="s">
        <v>414</v>
      </c>
      <c r="G153" s="252"/>
      <c r="H153" s="255">
        <v>7.7999999999999998</v>
      </c>
      <c r="I153" s="256"/>
      <c r="J153" s="252"/>
      <c r="K153" s="252"/>
      <c r="L153" s="257"/>
      <c r="M153" s="258"/>
      <c r="N153" s="259"/>
      <c r="O153" s="259"/>
      <c r="P153" s="259"/>
      <c r="Q153" s="259"/>
      <c r="R153" s="259"/>
      <c r="S153" s="259"/>
      <c r="T153" s="260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1" t="s">
        <v>143</v>
      </c>
      <c r="AU153" s="261" t="s">
        <v>82</v>
      </c>
      <c r="AV153" s="14" t="s">
        <v>82</v>
      </c>
      <c r="AW153" s="14" t="s">
        <v>30</v>
      </c>
      <c r="AX153" s="14" t="s">
        <v>80</v>
      </c>
      <c r="AY153" s="261" t="s">
        <v>134</v>
      </c>
    </row>
    <row r="154" s="2" customFormat="1" ht="24.15" customHeight="1">
      <c r="A154" s="39"/>
      <c r="B154" s="40"/>
      <c r="C154" s="227" t="s">
        <v>193</v>
      </c>
      <c r="D154" s="227" t="s">
        <v>136</v>
      </c>
      <c r="E154" s="228" t="s">
        <v>415</v>
      </c>
      <c r="F154" s="229" t="s">
        <v>416</v>
      </c>
      <c r="G154" s="230" t="s">
        <v>174</v>
      </c>
      <c r="H154" s="231">
        <v>29.25</v>
      </c>
      <c r="I154" s="232"/>
      <c r="J154" s="233">
        <f>ROUND(I154*H154,2)</f>
        <v>0</v>
      </c>
      <c r="K154" s="229" t="s">
        <v>140</v>
      </c>
      <c r="L154" s="45"/>
      <c r="M154" s="234" t="s">
        <v>1</v>
      </c>
      <c r="N154" s="235" t="s">
        <v>38</v>
      </c>
      <c r="O154" s="92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8" t="s">
        <v>141</v>
      </c>
      <c r="AT154" s="238" t="s">
        <v>136</v>
      </c>
      <c r="AU154" s="238" t="s">
        <v>82</v>
      </c>
      <c r="AY154" s="18" t="s">
        <v>134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8" t="s">
        <v>80</v>
      </c>
      <c r="BK154" s="239">
        <f>ROUND(I154*H154,2)</f>
        <v>0</v>
      </c>
      <c r="BL154" s="18" t="s">
        <v>141</v>
      </c>
      <c r="BM154" s="238" t="s">
        <v>417</v>
      </c>
    </row>
    <row r="155" s="13" customFormat="1">
      <c r="A155" s="13"/>
      <c r="B155" s="240"/>
      <c r="C155" s="241"/>
      <c r="D155" s="242" t="s">
        <v>143</v>
      </c>
      <c r="E155" s="243" t="s">
        <v>1</v>
      </c>
      <c r="F155" s="244" t="s">
        <v>418</v>
      </c>
      <c r="G155" s="241"/>
      <c r="H155" s="243" t="s">
        <v>1</v>
      </c>
      <c r="I155" s="245"/>
      <c r="J155" s="241"/>
      <c r="K155" s="241"/>
      <c r="L155" s="246"/>
      <c r="M155" s="247"/>
      <c r="N155" s="248"/>
      <c r="O155" s="248"/>
      <c r="P155" s="248"/>
      <c r="Q155" s="248"/>
      <c r="R155" s="248"/>
      <c r="S155" s="248"/>
      <c r="T155" s="24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0" t="s">
        <v>143</v>
      </c>
      <c r="AU155" s="250" t="s">
        <v>82</v>
      </c>
      <c r="AV155" s="13" t="s">
        <v>80</v>
      </c>
      <c r="AW155" s="13" t="s">
        <v>30</v>
      </c>
      <c r="AX155" s="13" t="s">
        <v>73</v>
      </c>
      <c r="AY155" s="250" t="s">
        <v>134</v>
      </c>
    </row>
    <row r="156" s="14" customFormat="1">
      <c r="A156" s="14"/>
      <c r="B156" s="251"/>
      <c r="C156" s="252"/>
      <c r="D156" s="242" t="s">
        <v>143</v>
      </c>
      <c r="E156" s="253" t="s">
        <v>1</v>
      </c>
      <c r="F156" s="254" t="s">
        <v>419</v>
      </c>
      <c r="G156" s="252"/>
      <c r="H156" s="255">
        <v>29.25</v>
      </c>
      <c r="I156" s="256"/>
      <c r="J156" s="252"/>
      <c r="K156" s="252"/>
      <c r="L156" s="257"/>
      <c r="M156" s="258"/>
      <c r="N156" s="259"/>
      <c r="O156" s="259"/>
      <c r="P156" s="259"/>
      <c r="Q156" s="259"/>
      <c r="R156" s="259"/>
      <c r="S156" s="259"/>
      <c r="T156" s="260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1" t="s">
        <v>143</v>
      </c>
      <c r="AU156" s="261" t="s">
        <v>82</v>
      </c>
      <c r="AV156" s="14" t="s">
        <v>82</v>
      </c>
      <c r="AW156" s="14" t="s">
        <v>30</v>
      </c>
      <c r="AX156" s="14" t="s">
        <v>80</v>
      </c>
      <c r="AY156" s="261" t="s">
        <v>134</v>
      </c>
    </row>
    <row r="157" s="2" customFormat="1" ht="33" customHeight="1">
      <c r="A157" s="39"/>
      <c r="B157" s="40"/>
      <c r="C157" s="227" t="s">
        <v>199</v>
      </c>
      <c r="D157" s="227" t="s">
        <v>136</v>
      </c>
      <c r="E157" s="228" t="s">
        <v>420</v>
      </c>
      <c r="F157" s="229" t="s">
        <v>421</v>
      </c>
      <c r="G157" s="230" t="s">
        <v>174</v>
      </c>
      <c r="H157" s="231">
        <v>743.22799999999995</v>
      </c>
      <c r="I157" s="232"/>
      <c r="J157" s="233">
        <f>ROUND(I157*H157,2)</f>
        <v>0</v>
      </c>
      <c r="K157" s="229" t="s">
        <v>140</v>
      </c>
      <c r="L157" s="45"/>
      <c r="M157" s="234" t="s">
        <v>1</v>
      </c>
      <c r="N157" s="235" t="s">
        <v>38</v>
      </c>
      <c r="O157" s="92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8" t="s">
        <v>141</v>
      </c>
      <c r="AT157" s="238" t="s">
        <v>136</v>
      </c>
      <c r="AU157" s="238" t="s">
        <v>82</v>
      </c>
      <c r="AY157" s="18" t="s">
        <v>134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8" t="s">
        <v>80</v>
      </c>
      <c r="BK157" s="239">
        <f>ROUND(I157*H157,2)</f>
        <v>0</v>
      </c>
      <c r="BL157" s="18" t="s">
        <v>141</v>
      </c>
      <c r="BM157" s="238" t="s">
        <v>422</v>
      </c>
    </row>
    <row r="158" s="13" customFormat="1">
      <c r="A158" s="13"/>
      <c r="B158" s="240"/>
      <c r="C158" s="241"/>
      <c r="D158" s="242" t="s">
        <v>143</v>
      </c>
      <c r="E158" s="243" t="s">
        <v>1</v>
      </c>
      <c r="F158" s="244" t="s">
        <v>423</v>
      </c>
      <c r="G158" s="241"/>
      <c r="H158" s="243" t="s">
        <v>1</v>
      </c>
      <c r="I158" s="245"/>
      <c r="J158" s="241"/>
      <c r="K158" s="241"/>
      <c r="L158" s="246"/>
      <c r="M158" s="247"/>
      <c r="N158" s="248"/>
      <c r="O158" s="248"/>
      <c r="P158" s="248"/>
      <c r="Q158" s="248"/>
      <c r="R158" s="248"/>
      <c r="S158" s="248"/>
      <c r="T158" s="24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0" t="s">
        <v>143</v>
      </c>
      <c r="AU158" s="250" t="s">
        <v>82</v>
      </c>
      <c r="AV158" s="13" t="s">
        <v>80</v>
      </c>
      <c r="AW158" s="13" t="s">
        <v>30</v>
      </c>
      <c r="AX158" s="13" t="s">
        <v>73</v>
      </c>
      <c r="AY158" s="250" t="s">
        <v>134</v>
      </c>
    </row>
    <row r="159" s="14" customFormat="1">
      <c r="A159" s="14"/>
      <c r="B159" s="251"/>
      <c r="C159" s="252"/>
      <c r="D159" s="242" t="s">
        <v>143</v>
      </c>
      <c r="E159" s="253" t="s">
        <v>1</v>
      </c>
      <c r="F159" s="254" t="s">
        <v>424</v>
      </c>
      <c r="G159" s="252"/>
      <c r="H159" s="255">
        <v>947.70000000000005</v>
      </c>
      <c r="I159" s="256"/>
      <c r="J159" s="252"/>
      <c r="K159" s="252"/>
      <c r="L159" s="257"/>
      <c r="M159" s="258"/>
      <c r="N159" s="259"/>
      <c r="O159" s="259"/>
      <c r="P159" s="259"/>
      <c r="Q159" s="259"/>
      <c r="R159" s="259"/>
      <c r="S159" s="259"/>
      <c r="T159" s="260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1" t="s">
        <v>143</v>
      </c>
      <c r="AU159" s="261" t="s">
        <v>82</v>
      </c>
      <c r="AV159" s="14" t="s">
        <v>82</v>
      </c>
      <c r="AW159" s="14" t="s">
        <v>30</v>
      </c>
      <c r="AX159" s="14" t="s">
        <v>73</v>
      </c>
      <c r="AY159" s="261" t="s">
        <v>134</v>
      </c>
    </row>
    <row r="160" s="14" customFormat="1">
      <c r="A160" s="14"/>
      <c r="B160" s="251"/>
      <c r="C160" s="252"/>
      <c r="D160" s="242" t="s">
        <v>143</v>
      </c>
      <c r="E160" s="253" t="s">
        <v>1</v>
      </c>
      <c r="F160" s="254" t="s">
        <v>425</v>
      </c>
      <c r="G160" s="252"/>
      <c r="H160" s="255">
        <v>43.68</v>
      </c>
      <c r="I160" s="256"/>
      <c r="J160" s="252"/>
      <c r="K160" s="252"/>
      <c r="L160" s="257"/>
      <c r="M160" s="258"/>
      <c r="N160" s="259"/>
      <c r="O160" s="259"/>
      <c r="P160" s="259"/>
      <c r="Q160" s="259"/>
      <c r="R160" s="259"/>
      <c r="S160" s="259"/>
      <c r="T160" s="260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1" t="s">
        <v>143</v>
      </c>
      <c r="AU160" s="261" t="s">
        <v>82</v>
      </c>
      <c r="AV160" s="14" t="s">
        <v>82</v>
      </c>
      <c r="AW160" s="14" t="s">
        <v>30</v>
      </c>
      <c r="AX160" s="14" t="s">
        <v>73</v>
      </c>
      <c r="AY160" s="261" t="s">
        <v>134</v>
      </c>
    </row>
    <row r="161" s="14" customFormat="1">
      <c r="A161" s="14"/>
      <c r="B161" s="251"/>
      <c r="C161" s="252"/>
      <c r="D161" s="242" t="s">
        <v>143</v>
      </c>
      <c r="E161" s="253" t="s">
        <v>1</v>
      </c>
      <c r="F161" s="254" t="s">
        <v>426</v>
      </c>
      <c r="G161" s="252"/>
      <c r="H161" s="255">
        <v>-148.785</v>
      </c>
      <c r="I161" s="256"/>
      <c r="J161" s="252"/>
      <c r="K161" s="252"/>
      <c r="L161" s="257"/>
      <c r="M161" s="258"/>
      <c r="N161" s="259"/>
      <c r="O161" s="259"/>
      <c r="P161" s="259"/>
      <c r="Q161" s="259"/>
      <c r="R161" s="259"/>
      <c r="S161" s="259"/>
      <c r="T161" s="26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1" t="s">
        <v>143</v>
      </c>
      <c r="AU161" s="261" t="s">
        <v>82</v>
      </c>
      <c r="AV161" s="14" t="s">
        <v>82</v>
      </c>
      <c r="AW161" s="14" t="s">
        <v>30</v>
      </c>
      <c r="AX161" s="14" t="s">
        <v>73</v>
      </c>
      <c r="AY161" s="261" t="s">
        <v>134</v>
      </c>
    </row>
    <row r="162" s="14" customFormat="1">
      <c r="A162" s="14"/>
      <c r="B162" s="251"/>
      <c r="C162" s="252"/>
      <c r="D162" s="242" t="s">
        <v>143</v>
      </c>
      <c r="E162" s="253" t="s">
        <v>1</v>
      </c>
      <c r="F162" s="254" t="s">
        <v>427</v>
      </c>
      <c r="G162" s="252"/>
      <c r="H162" s="255">
        <v>23.039999999999999</v>
      </c>
      <c r="I162" s="256"/>
      <c r="J162" s="252"/>
      <c r="K162" s="252"/>
      <c r="L162" s="257"/>
      <c r="M162" s="258"/>
      <c r="N162" s="259"/>
      <c r="O162" s="259"/>
      <c r="P162" s="259"/>
      <c r="Q162" s="259"/>
      <c r="R162" s="259"/>
      <c r="S162" s="259"/>
      <c r="T162" s="260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1" t="s">
        <v>143</v>
      </c>
      <c r="AU162" s="261" t="s">
        <v>82</v>
      </c>
      <c r="AV162" s="14" t="s">
        <v>82</v>
      </c>
      <c r="AW162" s="14" t="s">
        <v>30</v>
      </c>
      <c r="AX162" s="14" t="s">
        <v>73</v>
      </c>
      <c r="AY162" s="261" t="s">
        <v>134</v>
      </c>
    </row>
    <row r="163" s="14" customFormat="1">
      <c r="A163" s="14"/>
      <c r="B163" s="251"/>
      <c r="C163" s="252"/>
      <c r="D163" s="242" t="s">
        <v>143</v>
      </c>
      <c r="E163" s="253" t="s">
        <v>1</v>
      </c>
      <c r="F163" s="254" t="s">
        <v>428</v>
      </c>
      <c r="G163" s="252"/>
      <c r="H163" s="255">
        <v>72</v>
      </c>
      <c r="I163" s="256"/>
      <c r="J163" s="252"/>
      <c r="K163" s="252"/>
      <c r="L163" s="257"/>
      <c r="M163" s="258"/>
      <c r="N163" s="259"/>
      <c r="O163" s="259"/>
      <c r="P163" s="259"/>
      <c r="Q163" s="259"/>
      <c r="R163" s="259"/>
      <c r="S163" s="259"/>
      <c r="T163" s="260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1" t="s">
        <v>143</v>
      </c>
      <c r="AU163" s="261" t="s">
        <v>82</v>
      </c>
      <c r="AV163" s="14" t="s">
        <v>82</v>
      </c>
      <c r="AW163" s="14" t="s">
        <v>30</v>
      </c>
      <c r="AX163" s="14" t="s">
        <v>73</v>
      </c>
      <c r="AY163" s="261" t="s">
        <v>134</v>
      </c>
    </row>
    <row r="164" s="14" customFormat="1">
      <c r="A164" s="14"/>
      <c r="B164" s="251"/>
      <c r="C164" s="252"/>
      <c r="D164" s="242" t="s">
        <v>143</v>
      </c>
      <c r="E164" s="253" t="s">
        <v>1</v>
      </c>
      <c r="F164" s="254" t="s">
        <v>429</v>
      </c>
      <c r="G164" s="252"/>
      <c r="H164" s="255">
        <v>-12.6</v>
      </c>
      <c r="I164" s="256"/>
      <c r="J164" s="252"/>
      <c r="K164" s="252"/>
      <c r="L164" s="257"/>
      <c r="M164" s="258"/>
      <c r="N164" s="259"/>
      <c r="O164" s="259"/>
      <c r="P164" s="259"/>
      <c r="Q164" s="259"/>
      <c r="R164" s="259"/>
      <c r="S164" s="259"/>
      <c r="T164" s="260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1" t="s">
        <v>143</v>
      </c>
      <c r="AU164" s="261" t="s">
        <v>82</v>
      </c>
      <c r="AV164" s="14" t="s">
        <v>82</v>
      </c>
      <c r="AW164" s="14" t="s">
        <v>30</v>
      </c>
      <c r="AX164" s="14" t="s">
        <v>73</v>
      </c>
      <c r="AY164" s="261" t="s">
        <v>134</v>
      </c>
    </row>
    <row r="165" s="14" customFormat="1">
      <c r="A165" s="14"/>
      <c r="B165" s="251"/>
      <c r="C165" s="252"/>
      <c r="D165" s="242" t="s">
        <v>143</v>
      </c>
      <c r="E165" s="253" t="s">
        <v>1</v>
      </c>
      <c r="F165" s="254" t="s">
        <v>430</v>
      </c>
      <c r="G165" s="252"/>
      <c r="H165" s="255">
        <v>4</v>
      </c>
      <c r="I165" s="256"/>
      <c r="J165" s="252"/>
      <c r="K165" s="252"/>
      <c r="L165" s="257"/>
      <c r="M165" s="258"/>
      <c r="N165" s="259"/>
      <c r="O165" s="259"/>
      <c r="P165" s="259"/>
      <c r="Q165" s="259"/>
      <c r="R165" s="259"/>
      <c r="S165" s="259"/>
      <c r="T165" s="26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1" t="s">
        <v>143</v>
      </c>
      <c r="AU165" s="261" t="s">
        <v>82</v>
      </c>
      <c r="AV165" s="14" t="s">
        <v>82</v>
      </c>
      <c r="AW165" s="14" t="s">
        <v>30</v>
      </c>
      <c r="AX165" s="14" t="s">
        <v>73</v>
      </c>
      <c r="AY165" s="261" t="s">
        <v>134</v>
      </c>
    </row>
    <row r="166" s="15" customFormat="1">
      <c r="A166" s="15"/>
      <c r="B166" s="262"/>
      <c r="C166" s="263"/>
      <c r="D166" s="242" t="s">
        <v>143</v>
      </c>
      <c r="E166" s="264" t="s">
        <v>1</v>
      </c>
      <c r="F166" s="265" t="s">
        <v>186</v>
      </c>
      <c r="G166" s="263"/>
      <c r="H166" s="266">
        <v>929.03499999999997</v>
      </c>
      <c r="I166" s="267"/>
      <c r="J166" s="263"/>
      <c r="K166" s="263"/>
      <c r="L166" s="268"/>
      <c r="M166" s="269"/>
      <c r="N166" s="270"/>
      <c r="O166" s="270"/>
      <c r="P166" s="270"/>
      <c r="Q166" s="270"/>
      <c r="R166" s="270"/>
      <c r="S166" s="270"/>
      <c r="T166" s="271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2" t="s">
        <v>143</v>
      </c>
      <c r="AU166" s="272" t="s">
        <v>82</v>
      </c>
      <c r="AV166" s="15" t="s">
        <v>149</v>
      </c>
      <c r="AW166" s="15" t="s">
        <v>30</v>
      </c>
      <c r="AX166" s="15" t="s">
        <v>73</v>
      </c>
      <c r="AY166" s="272" t="s">
        <v>134</v>
      </c>
    </row>
    <row r="167" s="14" customFormat="1">
      <c r="A167" s="14"/>
      <c r="B167" s="251"/>
      <c r="C167" s="252"/>
      <c r="D167" s="242" t="s">
        <v>143</v>
      </c>
      <c r="E167" s="253" t="s">
        <v>1</v>
      </c>
      <c r="F167" s="254" t="s">
        <v>431</v>
      </c>
      <c r="G167" s="252"/>
      <c r="H167" s="255">
        <v>743.22799999999995</v>
      </c>
      <c r="I167" s="256"/>
      <c r="J167" s="252"/>
      <c r="K167" s="252"/>
      <c r="L167" s="257"/>
      <c r="M167" s="258"/>
      <c r="N167" s="259"/>
      <c r="O167" s="259"/>
      <c r="P167" s="259"/>
      <c r="Q167" s="259"/>
      <c r="R167" s="259"/>
      <c r="S167" s="259"/>
      <c r="T167" s="260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1" t="s">
        <v>143</v>
      </c>
      <c r="AU167" s="261" t="s">
        <v>82</v>
      </c>
      <c r="AV167" s="14" t="s">
        <v>82</v>
      </c>
      <c r="AW167" s="14" t="s">
        <v>30</v>
      </c>
      <c r="AX167" s="14" t="s">
        <v>80</v>
      </c>
      <c r="AY167" s="261" t="s">
        <v>134</v>
      </c>
    </row>
    <row r="168" s="2" customFormat="1" ht="33" customHeight="1">
      <c r="A168" s="39"/>
      <c r="B168" s="40"/>
      <c r="C168" s="227" t="s">
        <v>8</v>
      </c>
      <c r="D168" s="227" t="s">
        <v>136</v>
      </c>
      <c r="E168" s="228" t="s">
        <v>189</v>
      </c>
      <c r="F168" s="229" t="s">
        <v>190</v>
      </c>
      <c r="G168" s="230" t="s">
        <v>174</v>
      </c>
      <c r="H168" s="231">
        <v>185.80699999999999</v>
      </c>
      <c r="I168" s="232"/>
      <c r="J168" s="233">
        <f>ROUND(I168*H168,2)</f>
        <v>0</v>
      </c>
      <c r="K168" s="229" t="s">
        <v>140</v>
      </c>
      <c r="L168" s="45"/>
      <c r="M168" s="234" t="s">
        <v>1</v>
      </c>
      <c r="N168" s="235" t="s">
        <v>38</v>
      </c>
      <c r="O168" s="92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141</v>
      </c>
      <c r="AT168" s="238" t="s">
        <v>136</v>
      </c>
      <c r="AU168" s="238" t="s">
        <v>82</v>
      </c>
      <c r="AY168" s="18" t="s">
        <v>134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80</v>
      </c>
      <c r="BK168" s="239">
        <f>ROUND(I168*H168,2)</f>
        <v>0</v>
      </c>
      <c r="BL168" s="18" t="s">
        <v>141</v>
      </c>
      <c r="BM168" s="238" t="s">
        <v>432</v>
      </c>
    </row>
    <row r="169" s="14" customFormat="1">
      <c r="A169" s="14"/>
      <c r="B169" s="251"/>
      <c r="C169" s="252"/>
      <c r="D169" s="242" t="s">
        <v>143</v>
      </c>
      <c r="E169" s="253" t="s">
        <v>1</v>
      </c>
      <c r="F169" s="254" t="s">
        <v>433</v>
      </c>
      <c r="G169" s="252"/>
      <c r="H169" s="255">
        <v>185.80699999999999</v>
      </c>
      <c r="I169" s="256"/>
      <c r="J169" s="252"/>
      <c r="K169" s="252"/>
      <c r="L169" s="257"/>
      <c r="M169" s="258"/>
      <c r="N169" s="259"/>
      <c r="O169" s="259"/>
      <c r="P169" s="259"/>
      <c r="Q169" s="259"/>
      <c r="R169" s="259"/>
      <c r="S169" s="259"/>
      <c r="T169" s="260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1" t="s">
        <v>143</v>
      </c>
      <c r="AU169" s="261" t="s">
        <v>82</v>
      </c>
      <c r="AV169" s="14" t="s">
        <v>82</v>
      </c>
      <c r="AW169" s="14" t="s">
        <v>30</v>
      </c>
      <c r="AX169" s="14" t="s">
        <v>80</v>
      </c>
      <c r="AY169" s="261" t="s">
        <v>134</v>
      </c>
    </row>
    <row r="170" s="2" customFormat="1" ht="21.75" customHeight="1">
      <c r="A170" s="39"/>
      <c r="B170" s="40"/>
      <c r="C170" s="227" t="s">
        <v>208</v>
      </c>
      <c r="D170" s="227" t="s">
        <v>136</v>
      </c>
      <c r="E170" s="228" t="s">
        <v>194</v>
      </c>
      <c r="F170" s="229" t="s">
        <v>195</v>
      </c>
      <c r="G170" s="230" t="s">
        <v>139</v>
      </c>
      <c r="H170" s="231">
        <v>1581.057</v>
      </c>
      <c r="I170" s="232"/>
      <c r="J170" s="233">
        <f>ROUND(I170*H170,2)</f>
        <v>0</v>
      </c>
      <c r="K170" s="229" t="s">
        <v>1</v>
      </c>
      <c r="L170" s="45"/>
      <c r="M170" s="234" t="s">
        <v>1</v>
      </c>
      <c r="N170" s="235" t="s">
        <v>38</v>
      </c>
      <c r="O170" s="92"/>
      <c r="P170" s="236">
        <f>O170*H170</f>
        <v>0</v>
      </c>
      <c r="Q170" s="236">
        <v>0.00084999999999999995</v>
      </c>
      <c r="R170" s="236">
        <f>Q170*H170</f>
        <v>1.34389845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141</v>
      </c>
      <c r="AT170" s="238" t="s">
        <v>136</v>
      </c>
      <c r="AU170" s="238" t="s">
        <v>82</v>
      </c>
      <c r="AY170" s="18" t="s">
        <v>134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80</v>
      </c>
      <c r="BK170" s="239">
        <f>ROUND(I170*H170,2)</f>
        <v>0</v>
      </c>
      <c r="BL170" s="18" t="s">
        <v>141</v>
      </c>
      <c r="BM170" s="238" t="s">
        <v>434</v>
      </c>
    </row>
    <row r="171" s="14" customFormat="1">
      <c r="A171" s="14"/>
      <c r="B171" s="251"/>
      <c r="C171" s="252"/>
      <c r="D171" s="242" t="s">
        <v>143</v>
      </c>
      <c r="E171" s="253" t="s">
        <v>1</v>
      </c>
      <c r="F171" s="254" t="s">
        <v>435</v>
      </c>
      <c r="G171" s="252"/>
      <c r="H171" s="255">
        <v>1353.857</v>
      </c>
      <c r="I171" s="256"/>
      <c r="J171" s="252"/>
      <c r="K171" s="252"/>
      <c r="L171" s="257"/>
      <c r="M171" s="258"/>
      <c r="N171" s="259"/>
      <c r="O171" s="259"/>
      <c r="P171" s="259"/>
      <c r="Q171" s="259"/>
      <c r="R171" s="259"/>
      <c r="S171" s="259"/>
      <c r="T171" s="260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1" t="s">
        <v>143</v>
      </c>
      <c r="AU171" s="261" t="s">
        <v>82</v>
      </c>
      <c r="AV171" s="14" t="s">
        <v>82</v>
      </c>
      <c r="AW171" s="14" t="s">
        <v>30</v>
      </c>
      <c r="AX171" s="14" t="s">
        <v>73</v>
      </c>
      <c r="AY171" s="261" t="s">
        <v>134</v>
      </c>
    </row>
    <row r="172" s="14" customFormat="1">
      <c r="A172" s="14"/>
      <c r="B172" s="251"/>
      <c r="C172" s="252"/>
      <c r="D172" s="242" t="s">
        <v>143</v>
      </c>
      <c r="E172" s="253" t="s">
        <v>1</v>
      </c>
      <c r="F172" s="254" t="s">
        <v>436</v>
      </c>
      <c r="G172" s="252"/>
      <c r="H172" s="255">
        <v>67.200000000000003</v>
      </c>
      <c r="I172" s="256"/>
      <c r="J172" s="252"/>
      <c r="K172" s="252"/>
      <c r="L172" s="257"/>
      <c r="M172" s="258"/>
      <c r="N172" s="259"/>
      <c r="O172" s="259"/>
      <c r="P172" s="259"/>
      <c r="Q172" s="259"/>
      <c r="R172" s="259"/>
      <c r="S172" s="259"/>
      <c r="T172" s="260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1" t="s">
        <v>143</v>
      </c>
      <c r="AU172" s="261" t="s">
        <v>82</v>
      </c>
      <c r="AV172" s="14" t="s">
        <v>82</v>
      </c>
      <c r="AW172" s="14" t="s">
        <v>30</v>
      </c>
      <c r="AX172" s="14" t="s">
        <v>73</v>
      </c>
      <c r="AY172" s="261" t="s">
        <v>134</v>
      </c>
    </row>
    <row r="173" s="14" customFormat="1">
      <c r="A173" s="14"/>
      <c r="B173" s="251"/>
      <c r="C173" s="252"/>
      <c r="D173" s="242" t="s">
        <v>143</v>
      </c>
      <c r="E173" s="253" t="s">
        <v>1</v>
      </c>
      <c r="F173" s="254" t="s">
        <v>437</v>
      </c>
      <c r="G173" s="252"/>
      <c r="H173" s="255">
        <v>160</v>
      </c>
      <c r="I173" s="256"/>
      <c r="J173" s="252"/>
      <c r="K173" s="252"/>
      <c r="L173" s="257"/>
      <c r="M173" s="258"/>
      <c r="N173" s="259"/>
      <c r="O173" s="259"/>
      <c r="P173" s="259"/>
      <c r="Q173" s="259"/>
      <c r="R173" s="259"/>
      <c r="S173" s="259"/>
      <c r="T173" s="26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1" t="s">
        <v>143</v>
      </c>
      <c r="AU173" s="261" t="s">
        <v>82</v>
      </c>
      <c r="AV173" s="14" t="s">
        <v>82</v>
      </c>
      <c r="AW173" s="14" t="s">
        <v>30</v>
      </c>
      <c r="AX173" s="14" t="s">
        <v>73</v>
      </c>
      <c r="AY173" s="261" t="s">
        <v>134</v>
      </c>
    </row>
    <row r="174" s="16" customFormat="1">
      <c r="A174" s="16"/>
      <c r="B174" s="273"/>
      <c r="C174" s="274"/>
      <c r="D174" s="242" t="s">
        <v>143</v>
      </c>
      <c r="E174" s="275" t="s">
        <v>1</v>
      </c>
      <c r="F174" s="276" t="s">
        <v>233</v>
      </c>
      <c r="G174" s="274"/>
      <c r="H174" s="277">
        <v>1581.057</v>
      </c>
      <c r="I174" s="278"/>
      <c r="J174" s="274"/>
      <c r="K174" s="274"/>
      <c r="L174" s="279"/>
      <c r="M174" s="280"/>
      <c r="N174" s="281"/>
      <c r="O174" s="281"/>
      <c r="P174" s="281"/>
      <c r="Q174" s="281"/>
      <c r="R174" s="281"/>
      <c r="S174" s="281"/>
      <c r="T174" s="282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T174" s="283" t="s">
        <v>143</v>
      </c>
      <c r="AU174" s="283" t="s">
        <v>82</v>
      </c>
      <c r="AV174" s="16" t="s">
        <v>141</v>
      </c>
      <c r="AW174" s="16" t="s">
        <v>30</v>
      </c>
      <c r="AX174" s="16" t="s">
        <v>80</v>
      </c>
      <c r="AY174" s="283" t="s">
        <v>134</v>
      </c>
    </row>
    <row r="175" s="2" customFormat="1" ht="24.15" customHeight="1">
      <c r="A175" s="39"/>
      <c r="B175" s="40"/>
      <c r="C175" s="227" t="s">
        <v>213</v>
      </c>
      <c r="D175" s="227" t="s">
        <v>136</v>
      </c>
      <c r="E175" s="228" t="s">
        <v>200</v>
      </c>
      <c r="F175" s="229" t="s">
        <v>201</v>
      </c>
      <c r="G175" s="230" t="s">
        <v>139</v>
      </c>
      <c r="H175" s="231">
        <v>1581.057</v>
      </c>
      <c r="I175" s="232"/>
      <c r="J175" s="233">
        <f>ROUND(I175*H175,2)</f>
        <v>0</v>
      </c>
      <c r="K175" s="229" t="s">
        <v>1</v>
      </c>
      <c r="L175" s="45"/>
      <c r="M175" s="234" t="s">
        <v>1</v>
      </c>
      <c r="N175" s="235" t="s">
        <v>38</v>
      </c>
      <c r="O175" s="92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8" t="s">
        <v>141</v>
      </c>
      <c r="AT175" s="238" t="s">
        <v>136</v>
      </c>
      <c r="AU175" s="238" t="s">
        <v>82</v>
      </c>
      <c r="AY175" s="18" t="s">
        <v>134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8" t="s">
        <v>80</v>
      </c>
      <c r="BK175" s="239">
        <f>ROUND(I175*H175,2)</f>
        <v>0</v>
      </c>
      <c r="BL175" s="18" t="s">
        <v>141</v>
      </c>
      <c r="BM175" s="238" t="s">
        <v>438</v>
      </c>
    </row>
    <row r="176" s="14" customFormat="1">
      <c r="A176" s="14"/>
      <c r="B176" s="251"/>
      <c r="C176" s="252"/>
      <c r="D176" s="242" t="s">
        <v>143</v>
      </c>
      <c r="E176" s="253" t="s">
        <v>1</v>
      </c>
      <c r="F176" s="254" t="s">
        <v>439</v>
      </c>
      <c r="G176" s="252"/>
      <c r="H176" s="255">
        <v>1581.057</v>
      </c>
      <c r="I176" s="256"/>
      <c r="J176" s="252"/>
      <c r="K176" s="252"/>
      <c r="L176" s="257"/>
      <c r="M176" s="258"/>
      <c r="N176" s="259"/>
      <c r="O176" s="259"/>
      <c r="P176" s="259"/>
      <c r="Q176" s="259"/>
      <c r="R176" s="259"/>
      <c r="S176" s="259"/>
      <c r="T176" s="260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1" t="s">
        <v>143</v>
      </c>
      <c r="AU176" s="261" t="s">
        <v>82</v>
      </c>
      <c r="AV176" s="14" t="s">
        <v>82</v>
      </c>
      <c r="AW176" s="14" t="s">
        <v>30</v>
      </c>
      <c r="AX176" s="14" t="s">
        <v>80</v>
      </c>
      <c r="AY176" s="261" t="s">
        <v>134</v>
      </c>
    </row>
    <row r="177" s="2" customFormat="1" ht="33" customHeight="1">
      <c r="A177" s="39"/>
      <c r="B177" s="40"/>
      <c r="C177" s="227" t="s">
        <v>219</v>
      </c>
      <c r="D177" s="227" t="s">
        <v>136</v>
      </c>
      <c r="E177" s="228" t="s">
        <v>204</v>
      </c>
      <c r="F177" s="229" t="s">
        <v>205</v>
      </c>
      <c r="G177" s="230" t="s">
        <v>174</v>
      </c>
      <c r="H177" s="231">
        <v>666.70000000000005</v>
      </c>
      <c r="I177" s="232"/>
      <c r="J177" s="233">
        <f>ROUND(I177*H177,2)</f>
        <v>0</v>
      </c>
      <c r="K177" s="229" t="s">
        <v>140</v>
      </c>
      <c r="L177" s="45"/>
      <c r="M177" s="234" t="s">
        <v>1</v>
      </c>
      <c r="N177" s="235" t="s">
        <v>38</v>
      </c>
      <c r="O177" s="92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8" t="s">
        <v>141</v>
      </c>
      <c r="AT177" s="238" t="s">
        <v>136</v>
      </c>
      <c r="AU177" s="238" t="s">
        <v>82</v>
      </c>
      <c r="AY177" s="18" t="s">
        <v>134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8" t="s">
        <v>80</v>
      </c>
      <c r="BK177" s="239">
        <f>ROUND(I177*H177,2)</f>
        <v>0</v>
      </c>
      <c r="BL177" s="18" t="s">
        <v>141</v>
      </c>
      <c r="BM177" s="238" t="s">
        <v>440</v>
      </c>
    </row>
    <row r="178" s="14" customFormat="1">
      <c r="A178" s="14"/>
      <c r="B178" s="251"/>
      <c r="C178" s="252"/>
      <c r="D178" s="242" t="s">
        <v>143</v>
      </c>
      <c r="E178" s="253" t="s">
        <v>1</v>
      </c>
      <c r="F178" s="254" t="s">
        <v>441</v>
      </c>
      <c r="G178" s="252"/>
      <c r="H178" s="255">
        <v>666.70000000000005</v>
      </c>
      <c r="I178" s="256"/>
      <c r="J178" s="252"/>
      <c r="K178" s="252"/>
      <c r="L178" s="257"/>
      <c r="M178" s="258"/>
      <c r="N178" s="259"/>
      <c r="O178" s="259"/>
      <c r="P178" s="259"/>
      <c r="Q178" s="259"/>
      <c r="R178" s="259"/>
      <c r="S178" s="259"/>
      <c r="T178" s="260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1" t="s">
        <v>143</v>
      </c>
      <c r="AU178" s="261" t="s">
        <v>82</v>
      </c>
      <c r="AV178" s="14" t="s">
        <v>82</v>
      </c>
      <c r="AW178" s="14" t="s">
        <v>30</v>
      </c>
      <c r="AX178" s="14" t="s">
        <v>80</v>
      </c>
      <c r="AY178" s="261" t="s">
        <v>134</v>
      </c>
    </row>
    <row r="179" s="2" customFormat="1" ht="37.8" customHeight="1">
      <c r="A179" s="39"/>
      <c r="B179" s="40"/>
      <c r="C179" s="227" t="s">
        <v>225</v>
      </c>
      <c r="D179" s="227" t="s">
        <v>136</v>
      </c>
      <c r="E179" s="228" t="s">
        <v>209</v>
      </c>
      <c r="F179" s="229" t="s">
        <v>210</v>
      </c>
      <c r="G179" s="230" t="s">
        <v>174</v>
      </c>
      <c r="H179" s="231">
        <v>3333.5</v>
      </c>
      <c r="I179" s="232"/>
      <c r="J179" s="233">
        <f>ROUND(I179*H179,2)</f>
        <v>0</v>
      </c>
      <c r="K179" s="229" t="s">
        <v>140</v>
      </c>
      <c r="L179" s="45"/>
      <c r="M179" s="234" t="s">
        <v>1</v>
      </c>
      <c r="N179" s="235" t="s">
        <v>38</v>
      </c>
      <c r="O179" s="92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8" t="s">
        <v>141</v>
      </c>
      <c r="AT179" s="238" t="s">
        <v>136</v>
      </c>
      <c r="AU179" s="238" t="s">
        <v>82</v>
      </c>
      <c r="AY179" s="18" t="s">
        <v>134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8" t="s">
        <v>80</v>
      </c>
      <c r="BK179" s="239">
        <f>ROUND(I179*H179,2)</f>
        <v>0</v>
      </c>
      <c r="BL179" s="18" t="s">
        <v>141</v>
      </c>
      <c r="BM179" s="238" t="s">
        <v>442</v>
      </c>
    </row>
    <row r="180" s="14" customFormat="1">
      <c r="A180" s="14"/>
      <c r="B180" s="251"/>
      <c r="C180" s="252"/>
      <c r="D180" s="242" t="s">
        <v>143</v>
      </c>
      <c r="E180" s="253" t="s">
        <v>1</v>
      </c>
      <c r="F180" s="254" t="s">
        <v>443</v>
      </c>
      <c r="G180" s="252"/>
      <c r="H180" s="255">
        <v>3333.5</v>
      </c>
      <c r="I180" s="256"/>
      <c r="J180" s="252"/>
      <c r="K180" s="252"/>
      <c r="L180" s="257"/>
      <c r="M180" s="258"/>
      <c r="N180" s="259"/>
      <c r="O180" s="259"/>
      <c r="P180" s="259"/>
      <c r="Q180" s="259"/>
      <c r="R180" s="259"/>
      <c r="S180" s="259"/>
      <c r="T180" s="26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1" t="s">
        <v>143</v>
      </c>
      <c r="AU180" s="261" t="s">
        <v>82</v>
      </c>
      <c r="AV180" s="14" t="s">
        <v>82</v>
      </c>
      <c r="AW180" s="14" t="s">
        <v>30</v>
      </c>
      <c r="AX180" s="14" t="s">
        <v>80</v>
      </c>
      <c r="AY180" s="261" t="s">
        <v>134</v>
      </c>
    </row>
    <row r="181" s="2" customFormat="1" ht="16.5" customHeight="1">
      <c r="A181" s="39"/>
      <c r="B181" s="40"/>
      <c r="C181" s="227" t="s">
        <v>234</v>
      </c>
      <c r="D181" s="227" t="s">
        <v>136</v>
      </c>
      <c r="E181" s="228" t="s">
        <v>214</v>
      </c>
      <c r="F181" s="229" t="s">
        <v>215</v>
      </c>
      <c r="G181" s="230" t="s">
        <v>216</v>
      </c>
      <c r="H181" s="231">
        <v>2</v>
      </c>
      <c r="I181" s="232"/>
      <c r="J181" s="233">
        <f>ROUND(I181*H181,2)</f>
        <v>0</v>
      </c>
      <c r="K181" s="229" t="s">
        <v>1</v>
      </c>
      <c r="L181" s="45"/>
      <c r="M181" s="234" t="s">
        <v>1</v>
      </c>
      <c r="N181" s="235" t="s">
        <v>38</v>
      </c>
      <c r="O181" s="92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141</v>
      </c>
      <c r="AT181" s="238" t="s">
        <v>136</v>
      </c>
      <c r="AU181" s="238" t="s">
        <v>82</v>
      </c>
      <c r="AY181" s="18" t="s">
        <v>134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80</v>
      </c>
      <c r="BK181" s="239">
        <f>ROUND(I181*H181,2)</f>
        <v>0</v>
      </c>
      <c r="BL181" s="18" t="s">
        <v>141</v>
      </c>
      <c r="BM181" s="238" t="s">
        <v>444</v>
      </c>
    </row>
    <row r="182" s="14" customFormat="1">
      <c r="A182" s="14"/>
      <c r="B182" s="251"/>
      <c r="C182" s="252"/>
      <c r="D182" s="242" t="s">
        <v>143</v>
      </c>
      <c r="E182" s="253" t="s">
        <v>1</v>
      </c>
      <c r="F182" s="254" t="s">
        <v>218</v>
      </c>
      <c r="G182" s="252"/>
      <c r="H182" s="255">
        <v>2</v>
      </c>
      <c r="I182" s="256"/>
      <c r="J182" s="252"/>
      <c r="K182" s="252"/>
      <c r="L182" s="257"/>
      <c r="M182" s="258"/>
      <c r="N182" s="259"/>
      <c r="O182" s="259"/>
      <c r="P182" s="259"/>
      <c r="Q182" s="259"/>
      <c r="R182" s="259"/>
      <c r="S182" s="259"/>
      <c r="T182" s="260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1" t="s">
        <v>143</v>
      </c>
      <c r="AU182" s="261" t="s">
        <v>82</v>
      </c>
      <c r="AV182" s="14" t="s">
        <v>82</v>
      </c>
      <c r="AW182" s="14" t="s">
        <v>30</v>
      </c>
      <c r="AX182" s="14" t="s">
        <v>80</v>
      </c>
      <c r="AY182" s="261" t="s">
        <v>134</v>
      </c>
    </row>
    <row r="183" s="2" customFormat="1" ht="33" customHeight="1">
      <c r="A183" s="39"/>
      <c r="B183" s="40"/>
      <c r="C183" s="227" t="s">
        <v>240</v>
      </c>
      <c r="D183" s="227" t="s">
        <v>136</v>
      </c>
      <c r="E183" s="228" t="s">
        <v>220</v>
      </c>
      <c r="F183" s="229" t="s">
        <v>221</v>
      </c>
      <c r="G183" s="230" t="s">
        <v>222</v>
      </c>
      <c r="H183" s="231">
        <v>1066.72</v>
      </c>
      <c r="I183" s="232"/>
      <c r="J183" s="233">
        <f>ROUND(I183*H183,2)</f>
        <v>0</v>
      </c>
      <c r="K183" s="229" t="s">
        <v>140</v>
      </c>
      <c r="L183" s="45"/>
      <c r="M183" s="234" t="s">
        <v>1</v>
      </c>
      <c r="N183" s="235" t="s">
        <v>38</v>
      </c>
      <c r="O183" s="92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8" t="s">
        <v>141</v>
      </c>
      <c r="AT183" s="238" t="s">
        <v>136</v>
      </c>
      <c r="AU183" s="238" t="s">
        <v>82</v>
      </c>
      <c r="AY183" s="18" t="s">
        <v>134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8" t="s">
        <v>80</v>
      </c>
      <c r="BK183" s="239">
        <f>ROUND(I183*H183,2)</f>
        <v>0</v>
      </c>
      <c r="BL183" s="18" t="s">
        <v>141</v>
      </c>
      <c r="BM183" s="238" t="s">
        <v>445</v>
      </c>
    </row>
    <row r="184" s="14" customFormat="1">
      <c r="A184" s="14"/>
      <c r="B184" s="251"/>
      <c r="C184" s="252"/>
      <c r="D184" s="242" t="s">
        <v>143</v>
      </c>
      <c r="E184" s="253" t="s">
        <v>1</v>
      </c>
      <c r="F184" s="254" t="s">
        <v>446</v>
      </c>
      <c r="G184" s="252"/>
      <c r="H184" s="255">
        <v>1066.72</v>
      </c>
      <c r="I184" s="256"/>
      <c r="J184" s="252"/>
      <c r="K184" s="252"/>
      <c r="L184" s="257"/>
      <c r="M184" s="258"/>
      <c r="N184" s="259"/>
      <c r="O184" s="259"/>
      <c r="P184" s="259"/>
      <c r="Q184" s="259"/>
      <c r="R184" s="259"/>
      <c r="S184" s="259"/>
      <c r="T184" s="26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1" t="s">
        <v>143</v>
      </c>
      <c r="AU184" s="261" t="s">
        <v>82</v>
      </c>
      <c r="AV184" s="14" t="s">
        <v>82</v>
      </c>
      <c r="AW184" s="14" t="s">
        <v>30</v>
      </c>
      <c r="AX184" s="14" t="s">
        <v>80</v>
      </c>
      <c r="AY184" s="261" t="s">
        <v>134</v>
      </c>
    </row>
    <row r="185" s="2" customFormat="1" ht="24.15" customHeight="1">
      <c r="A185" s="39"/>
      <c r="B185" s="40"/>
      <c r="C185" s="227" t="s">
        <v>247</v>
      </c>
      <c r="D185" s="227" t="s">
        <v>136</v>
      </c>
      <c r="E185" s="228" t="s">
        <v>226</v>
      </c>
      <c r="F185" s="229" t="s">
        <v>227</v>
      </c>
      <c r="G185" s="230" t="s">
        <v>174</v>
      </c>
      <c r="H185" s="231">
        <v>524.60500000000002</v>
      </c>
      <c r="I185" s="232"/>
      <c r="J185" s="233">
        <f>ROUND(I185*H185,2)</f>
        <v>0</v>
      </c>
      <c r="K185" s="229" t="s">
        <v>1</v>
      </c>
      <c r="L185" s="45"/>
      <c r="M185" s="234" t="s">
        <v>1</v>
      </c>
      <c r="N185" s="235" t="s">
        <v>38</v>
      </c>
      <c r="O185" s="92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8" t="s">
        <v>141</v>
      </c>
      <c r="AT185" s="238" t="s">
        <v>136</v>
      </c>
      <c r="AU185" s="238" t="s">
        <v>82</v>
      </c>
      <c r="AY185" s="18" t="s">
        <v>134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8" t="s">
        <v>80</v>
      </c>
      <c r="BK185" s="239">
        <f>ROUND(I185*H185,2)</f>
        <v>0</v>
      </c>
      <c r="BL185" s="18" t="s">
        <v>141</v>
      </c>
      <c r="BM185" s="238" t="s">
        <v>447</v>
      </c>
    </row>
    <row r="186" s="14" customFormat="1">
      <c r="A186" s="14"/>
      <c r="B186" s="251"/>
      <c r="C186" s="252"/>
      <c r="D186" s="242" t="s">
        <v>143</v>
      </c>
      <c r="E186" s="253" t="s">
        <v>1</v>
      </c>
      <c r="F186" s="254" t="s">
        <v>448</v>
      </c>
      <c r="G186" s="252"/>
      <c r="H186" s="255">
        <v>929.03499999999997</v>
      </c>
      <c r="I186" s="256"/>
      <c r="J186" s="252"/>
      <c r="K186" s="252"/>
      <c r="L186" s="257"/>
      <c r="M186" s="258"/>
      <c r="N186" s="259"/>
      <c r="O186" s="259"/>
      <c r="P186" s="259"/>
      <c r="Q186" s="259"/>
      <c r="R186" s="259"/>
      <c r="S186" s="259"/>
      <c r="T186" s="260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1" t="s">
        <v>143</v>
      </c>
      <c r="AU186" s="261" t="s">
        <v>82</v>
      </c>
      <c r="AV186" s="14" t="s">
        <v>82</v>
      </c>
      <c r="AW186" s="14" t="s">
        <v>30</v>
      </c>
      <c r="AX186" s="14" t="s">
        <v>73</v>
      </c>
      <c r="AY186" s="261" t="s">
        <v>134</v>
      </c>
    </row>
    <row r="187" s="14" customFormat="1">
      <c r="A187" s="14"/>
      <c r="B187" s="251"/>
      <c r="C187" s="252"/>
      <c r="D187" s="242" t="s">
        <v>143</v>
      </c>
      <c r="E187" s="253" t="s">
        <v>1</v>
      </c>
      <c r="F187" s="254" t="s">
        <v>449</v>
      </c>
      <c r="G187" s="252"/>
      <c r="H187" s="255">
        <v>-88.620000000000005</v>
      </c>
      <c r="I187" s="256"/>
      <c r="J187" s="252"/>
      <c r="K187" s="252"/>
      <c r="L187" s="257"/>
      <c r="M187" s="258"/>
      <c r="N187" s="259"/>
      <c r="O187" s="259"/>
      <c r="P187" s="259"/>
      <c r="Q187" s="259"/>
      <c r="R187" s="259"/>
      <c r="S187" s="259"/>
      <c r="T187" s="26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1" t="s">
        <v>143</v>
      </c>
      <c r="AU187" s="261" t="s">
        <v>82</v>
      </c>
      <c r="AV187" s="14" t="s">
        <v>82</v>
      </c>
      <c r="AW187" s="14" t="s">
        <v>30</v>
      </c>
      <c r="AX187" s="14" t="s">
        <v>73</v>
      </c>
      <c r="AY187" s="261" t="s">
        <v>134</v>
      </c>
    </row>
    <row r="188" s="14" customFormat="1">
      <c r="A188" s="14"/>
      <c r="B188" s="251"/>
      <c r="C188" s="252"/>
      <c r="D188" s="242" t="s">
        <v>143</v>
      </c>
      <c r="E188" s="253" t="s">
        <v>1</v>
      </c>
      <c r="F188" s="254" t="s">
        <v>450</v>
      </c>
      <c r="G188" s="252"/>
      <c r="H188" s="255">
        <v>-286.64999999999998</v>
      </c>
      <c r="I188" s="256"/>
      <c r="J188" s="252"/>
      <c r="K188" s="252"/>
      <c r="L188" s="257"/>
      <c r="M188" s="258"/>
      <c r="N188" s="259"/>
      <c r="O188" s="259"/>
      <c r="P188" s="259"/>
      <c r="Q188" s="259"/>
      <c r="R188" s="259"/>
      <c r="S188" s="259"/>
      <c r="T188" s="260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1" t="s">
        <v>143</v>
      </c>
      <c r="AU188" s="261" t="s">
        <v>82</v>
      </c>
      <c r="AV188" s="14" t="s">
        <v>82</v>
      </c>
      <c r="AW188" s="14" t="s">
        <v>30</v>
      </c>
      <c r="AX188" s="14" t="s">
        <v>73</v>
      </c>
      <c r="AY188" s="261" t="s">
        <v>134</v>
      </c>
    </row>
    <row r="189" s="14" customFormat="1">
      <c r="A189" s="14"/>
      <c r="B189" s="251"/>
      <c r="C189" s="252"/>
      <c r="D189" s="242" t="s">
        <v>143</v>
      </c>
      <c r="E189" s="253" t="s">
        <v>1</v>
      </c>
      <c r="F189" s="254" t="s">
        <v>451</v>
      </c>
      <c r="G189" s="252"/>
      <c r="H189" s="255">
        <v>-9.3599999999999994</v>
      </c>
      <c r="I189" s="256"/>
      <c r="J189" s="252"/>
      <c r="K189" s="252"/>
      <c r="L189" s="257"/>
      <c r="M189" s="258"/>
      <c r="N189" s="259"/>
      <c r="O189" s="259"/>
      <c r="P189" s="259"/>
      <c r="Q189" s="259"/>
      <c r="R189" s="259"/>
      <c r="S189" s="259"/>
      <c r="T189" s="260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1" t="s">
        <v>143</v>
      </c>
      <c r="AU189" s="261" t="s">
        <v>82</v>
      </c>
      <c r="AV189" s="14" t="s">
        <v>82</v>
      </c>
      <c r="AW189" s="14" t="s">
        <v>30</v>
      </c>
      <c r="AX189" s="14" t="s">
        <v>73</v>
      </c>
      <c r="AY189" s="261" t="s">
        <v>134</v>
      </c>
    </row>
    <row r="190" s="14" customFormat="1">
      <c r="A190" s="14"/>
      <c r="B190" s="251"/>
      <c r="C190" s="252"/>
      <c r="D190" s="242" t="s">
        <v>143</v>
      </c>
      <c r="E190" s="253" t="s">
        <v>1</v>
      </c>
      <c r="F190" s="254" t="s">
        <v>452</v>
      </c>
      <c r="G190" s="252"/>
      <c r="H190" s="255">
        <v>-19.800000000000001</v>
      </c>
      <c r="I190" s="256"/>
      <c r="J190" s="252"/>
      <c r="K190" s="252"/>
      <c r="L190" s="257"/>
      <c r="M190" s="258"/>
      <c r="N190" s="259"/>
      <c r="O190" s="259"/>
      <c r="P190" s="259"/>
      <c r="Q190" s="259"/>
      <c r="R190" s="259"/>
      <c r="S190" s="259"/>
      <c r="T190" s="260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1" t="s">
        <v>143</v>
      </c>
      <c r="AU190" s="261" t="s">
        <v>82</v>
      </c>
      <c r="AV190" s="14" t="s">
        <v>82</v>
      </c>
      <c r="AW190" s="14" t="s">
        <v>30</v>
      </c>
      <c r="AX190" s="14" t="s">
        <v>73</v>
      </c>
      <c r="AY190" s="261" t="s">
        <v>134</v>
      </c>
    </row>
    <row r="191" s="15" customFormat="1">
      <c r="A191" s="15"/>
      <c r="B191" s="262"/>
      <c r="C191" s="263"/>
      <c r="D191" s="242" t="s">
        <v>143</v>
      </c>
      <c r="E191" s="264" t="s">
        <v>1</v>
      </c>
      <c r="F191" s="265" t="s">
        <v>186</v>
      </c>
      <c r="G191" s="263"/>
      <c r="H191" s="266">
        <v>524.60500000000002</v>
      </c>
      <c r="I191" s="267"/>
      <c r="J191" s="263"/>
      <c r="K191" s="263"/>
      <c r="L191" s="268"/>
      <c r="M191" s="269"/>
      <c r="N191" s="270"/>
      <c r="O191" s="270"/>
      <c r="P191" s="270"/>
      <c r="Q191" s="270"/>
      <c r="R191" s="270"/>
      <c r="S191" s="270"/>
      <c r="T191" s="271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2" t="s">
        <v>143</v>
      </c>
      <c r="AU191" s="272" t="s">
        <v>82</v>
      </c>
      <c r="AV191" s="15" t="s">
        <v>149</v>
      </c>
      <c r="AW191" s="15" t="s">
        <v>30</v>
      </c>
      <c r="AX191" s="15" t="s">
        <v>73</v>
      </c>
      <c r="AY191" s="272" t="s">
        <v>134</v>
      </c>
    </row>
    <row r="192" s="13" customFormat="1">
      <c r="A192" s="13"/>
      <c r="B192" s="240"/>
      <c r="C192" s="241"/>
      <c r="D192" s="242" t="s">
        <v>143</v>
      </c>
      <c r="E192" s="243" t="s">
        <v>1</v>
      </c>
      <c r="F192" s="244" t="s">
        <v>453</v>
      </c>
      <c r="G192" s="241"/>
      <c r="H192" s="243" t="s">
        <v>1</v>
      </c>
      <c r="I192" s="245"/>
      <c r="J192" s="241"/>
      <c r="K192" s="241"/>
      <c r="L192" s="246"/>
      <c r="M192" s="247"/>
      <c r="N192" s="248"/>
      <c r="O192" s="248"/>
      <c r="P192" s="248"/>
      <c r="Q192" s="248"/>
      <c r="R192" s="248"/>
      <c r="S192" s="248"/>
      <c r="T192" s="24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0" t="s">
        <v>143</v>
      </c>
      <c r="AU192" s="250" t="s">
        <v>82</v>
      </c>
      <c r="AV192" s="13" t="s">
        <v>80</v>
      </c>
      <c r="AW192" s="13" t="s">
        <v>30</v>
      </c>
      <c r="AX192" s="13" t="s">
        <v>73</v>
      </c>
      <c r="AY192" s="250" t="s">
        <v>134</v>
      </c>
    </row>
    <row r="193" s="16" customFormat="1">
      <c r="A193" s="16"/>
      <c r="B193" s="273"/>
      <c r="C193" s="274"/>
      <c r="D193" s="242" t="s">
        <v>143</v>
      </c>
      <c r="E193" s="275" t="s">
        <v>1</v>
      </c>
      <c r="F193" s="276" t="s">
        <v>233</v>
      </c>
      <c r="G193" s="274"/>
      <c r="H193" s="277">
        <v>524.60500000000002</v>
      </c>
      <c r="I193" s="278"/>
      <c r="J193" s="274"/>
      <c r="K193" s="274"/>
      <c r="L193" s="279"/>
      <c r="M193" s="280"/>
      <c r="N193" s="281"/>
      <c r="O193" s="281"/>
      <c r="P193" s="281"/>
      <c r="Q193" s="281"/>
      <c r="R193" s="281"/>
      <c r="S193" s="281"/>
      <c r="T193" s="282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T193" s="283" t="s">
        <v>143</v>
      </c>
      <c r="AU193" s="283" t="s">
        <v>82</v>
      </c>
      <c r="AV193" s="16" t="s">
        <v>141</v>
      </c>
      <c r="AW193" s="16" t="s">
        <v>30</v>
      </c>
      <c r="AX193" s="16" t="s">
        <v>80</v>
      </c>
      <c r="AY193" s="283" t="s">
        <v>134</v>
      </c>
    </row>
    <row r="194" s="2" customFormat="1" ht="24.15" customHeight="1">
      <c r="A194" s="39"/>
      <c r="B194" s="40"/>
      <c r="C194" s="227" t="s">
        <v>254</v>
      </c>
      <c r="D194" s="227" t="s">
        <v>136</v>
      </c>
      <c r="E194" s="228" t="s">
        <v>235</v>
      </c>
      <c r="F194" s="229" t="s">
        <v>236</v>
      </c>
      <c r="G194" s="230" t="s">
        <v>174</v>
      </c>
      <c r="H194" s="231">
        <v>276.94499999999999</v>
      </c>
      <c r="I194" s="232"/>
      <c r="J194" s="233">
        <f>ROUND(I194*H194,2)</f>
        <v>0</v>
      </c>
      <c r="K194" s="229" t="s">
        <v>140</v>
      </c>
      <c r="L194" s="45"/>
      <c r="M194" s="234" t="s">
        <v>1</v>
      </c>
      <c r="N194" s="235" t="s">
        <v>38</v>
      </c>
      <c r="O194" s="92"/>
      <c r="P194" s="236">
        <f>O194*H194</f>
        <v>0</v>
      </c>
      <c r="Q194" s="236">
        <v>0</v>
      </c>
      <c r="R194" s="236">
        <f>Q194*H194</f>
        <v>0</v>
      </c>
      <c r="S194" s="236">
        <v>0</v>
      </c>
      <c r="T194" s="23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8" t="s">
        <v>141</v>
      </c>
      <c r="AT194" s="238" t="s">
        <v>136</v>
      </c>
      <c r="AU194" s="238" t="s">
        <v>82</v>
      </c>
      <c r="AY194" s="18" t="s">
        <v>134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8" t="s">
        <v>80</v>
      </c>
      <c r="BK194" s="239">
        <f>ROUND(I194*H194,2)</f>
        <v>0</v>
      </c>
      <c r="BL194" s="18" t="s">
        <v>141</v>
      </c>
      <c r="BM194" s="238" t="s">
        <v>454</v>
      </c>
    </row>
    <row r="195" s="14" customFormat="1">
      <c r="A195" s="14"/>
      <c r="B195" s="251"/>
      <c r="C195" s="252"/>
      <c r="D195" s="242" t="s">
        <v>143</v>
      </c>
      <c r="E195" s="253" t="s">
        <v>1</v>
      </c>
      <c r="F195" s="254" t="s">
        <v>455</v>
      </c>
      <c r="G195" s="252"/>
      <c r="H195" s="255">
        <v>286.64999999999998</v>
      </c>
      <c r="I195" s="256"/>
      <c r="J195" s="252"/>
      <c r="K195" s="252"/>
      <c r="L195" s="257"/>
      <c r="M195" s="258"/>
      <c r="N195" s="259"/>
      <c r="O195" s="259"/>
      <c r="P195" s="259"/>
      <c r="Q195" s="259"/>
      <c r="R195" s="259"/>
      <c r="S195" s="259"/>
      <c r="T195" s="260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1" t="s">
        <v>143</v>
      </c>
      <c r="AU195" s="261" t="s">
        <v>82</v>
      </c>
      <c r="AV195" s="14" t="s">
        <v>82</v>
      </c>
      <c r="AW195" s="14" t="s">
        <v>30</v>
      </c>
      <c r="AX195" s="14" t="s">
        <v>73</v>
      </c>
      <c r="AY195" s="261" t="s">
        <v>134</v>
      </c>
    </row>
    <row r="196" s="14" customFormat="1">
      <c r="A196" s="14"/>
      <c r="B196" s="251"/>
      <c r="C196" s="252"/>
      <c r="D196" s="242" t="s">
        <v>143</v>
      </c>
      <c r="E196" s="253" t="s">
        <v>1</v>
      </c>
      <c r="F196" s="254" t="s">
        <v>456</v>
      </c>
      <c r="G196" s="252"/>
      <c r="H196" s="255">
        <v>9.3599999999999994</v>
      </c>
      <c r="I196" s="256"/>
      <c r="J196" s="252"/>
      <c r="K196" s="252"/>
      <c r="L196" s="257"/>
      <c r="M196" s="258"/>
      <c r="N196" s="259"/>
      <c r="O196" s="259"/>
      <c r="P196" s="259"/>
      <c r="Q196" s="259"/>
      <c r="R196" s="259"/>
      <c r="S196" s="259"/>
      <c r="T196" s="260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1" t="s">
        <v>143</v>
      </c>
      <c r="AU196" s="261" t="s">
        <v>82</v>
      </c>
      <c r="AV196" s="14" t="s">
        <v>82</v>
      </c>
      <c r="AW196" s="14" t="s">
        <v>30</v>
      </c>
      <c r="AX196" s="14" t="s">
        <v>73</v>
      </c>
      <c r="AY196" s="261" t="s">
        <v>134</v>
      </c>
    </row>
    <row r="197" s="14" customFormat="1">
      <c r="A197" s="14"/>
      <c r="B197" s="251"/>
      <c r="C197" s="252"/>
      <c r="D197" s="242" t="s">
        <v>143</v>
      </c>
      <c r="E197" s="253" t="s">
        <v>1</v>
      </c>
      <c r="F197" s="254" t="s">
        <v>457</v>
      </c>
      <c r="G197" s="252"/>
      <c r="H197" s="255">
        <v>-38.865000000000002</v>
      </c>
      <c r="I197" s="256"/>
      <c r="J197" s="252"/>
      <c r="K197" s="252"/>
      <c r="L197" s="257"/>
      <c r="M197" s="258"/>
      <c r="N197" s="259"/>
      <c r="O197" s="259"/>
      <c r="P197" s="259"/>
      <c r="Q197" s="259"/>
      <c r="R197" s="259"/>
      <c r="S197" s="259"/>
      <c r="T197" s="260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1" t="s">
        <v>143</v>
      </c>
      <c r="AU197" s="261" t="s">
        <v>82</v>
      </c>
      <c r="AV197" s="14" t="s">
        <v>82</v>
      </c>
      <c r="AW197" s="14" t="s">
        <v>30</v>
      </c>
      <c r="AX197" s="14" t="s">
        <v>73</v>
      </c>
      <c r="AY197" s="261" t="s">
        <v>134</v>
      </c>
    </row>
    <row r="198" s="14" customFormat="1">
      <c r="A198" s="14"/>
      <c r="B198" s="251"/>
      <c r="C198" s="252"/>
      <c r="D198" s="242" t="s">
        <v>143</v>
      </c>
      <c r="E198" s="253" t="s">
        <v>1</v>
      </c>
      <c r="F198" s="254" t="s">
        <v>458</v>
      </c>
      <c r="G198" s="252"/>
      <c r="H198" s="255">
        <v>19.800000000000001</v>
      </c>
      <c r="I198" s="256"/>
      <c r="J198" s="252"/>
      <c r="K198" s="252"/>
      <c r="L198" s="257"/>
      <c r="M198" s="258"/>
      <c r="N198" s="259"/>
      <c r="O198" s="259"/>
      <c r="P198" s="259"/>
      <c r="Q198" s="259"/>
      <c r="R198" s="259"/>
      <c r="S198" s="259"/>
      <c r="T198" s="260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1" t="s">
        <v>143</v>
      </c>
      <c r="AU198" s="261" t="s">
        <v>82</v>
      </c>
      <c r="AV198" s="14" t="s">
        <v>82</v>
      </c>
      <c r="AW198" s="14" t="s">
        <v>30</v>
      </c>
      <c r="AX198" s="14" t="s">
        <v>73</v>
      </c>
      <c r="AY198" s="261" t="s">
        <v>134</v>
      </c>
    </row>
    <row r="199" s="16" customFormat="1">
      <c r="A199" s="16"/>
      <c r="B199" s="273"/>
      <c r="C199" s="274"/>
      <c r="D199" s="242" t="s">
        <v>143</v>
      </c>
      <c r="E199" s="275" t="s">
        <v>1</v>
      </c>
      <c r="F199" s="276" t="s">
        <v>233</v>
      </c>
      <c r="G199" s="274"/>
      <c r="H199" s="277">
        <v>276.94499999999999</v>
      </c>
      <c r="I199" s="278"/>
      <c r="J199" s="274"/>
      <c r="K199" s="274"/>
      <c r="L199" s="279"/>
      <c r="M199" s="280"/>
      <c r="N199" s="281"/>
      <c r="O199" s="281"/>
      <c r="P199" s="281"/>
      <c r="Q199" s="281"/>
      <c r="R199" s="281"/>
      <c r="S199" s="281"/>
      <c r="T199" s="282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T199" s="283" t="s">
        <v>143</v>
      </c>
      <c r="AU199" s="283" t="s">
        <v>82</v>
      </c>
      <c r="AV199" s="16" t="s">
        <v>141</v>
      </c>
      <c r="AW199" s="16" t="s">
        <v>30</v>
      </c>
      <c r="AX199" s="16" t="s">
        <v>80</v>
      </c>
      <c r="AY199" s="283" t="s">
        <v>134</v>
      </c>
    </row>
    <row r="200" s="2" customFormat="1" ht="16.5" customHeight="1">
      <c r="A200" s="39"/>
      <c r="B200" s="40"/>
      <c r="C200" s="284" t="s">
        <v>7</v>
      </c>
      <c r="D200" s="284" t="s">
        <v>241</v>
      </c>
      <c r="E200" s="285" t="s">
        <v>242</v>
      </c>
      <c r="F200" s="286" t="s">
        <v>243</v>
      </c>
      <c r="G200" s="287" t="s">
        <v>222</v>
      </c>
      <c r="H200" s="288">
        <v>862.79200000000003</v>
      </c>
      <c r="I200" s="289"/>
      <c r="J200" s="290">
        <f>ROUND(I200*H200,2)</f>
        <v>0</v>
      </c>
      <c r="K200" s="286" t="s">
        <v>140</v>
      </c>
      <c r="L200" s="291"/>
      <c r="M200" s="292" t="s">
        <v>1</v>
      </c>
      <c r="N200" s="293" t="s">
        <v>38</v>
      </c>
      <c r="O200" s="92"/>
      <c r="P200" s="236">
        <f>O200*H200</f>
        <v>0</v>
      </c>
      <c r="Q200" s="236">
        <v>1</v>
      </c>
      <c r="R200" s="236">
        <f>Q200*H200</f>
        <v>862.79200000000003</v>
      </c>
      <c r="S200" s="236">
        <v>0</v>
      </c>
      <c r="T200" s="237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8" t="s">
        <v>178</v>
      </c>
      <c r="AT200" s="238" t="s">
        <v>241</v>
      </c>
      <c r="AU200" s="238" t="s">
        <v>82</v>
      </c>
      <c r="AY200" s="18" t="s">
        <v>134</v>
      </c>
      <c r="BE200" s="239">
        <f>IF(N200="základní",J200,0)</f>
        <v>0</v>
      </c>
      <c r="BF200" s="239">
        <f>IF(N200="snížená",J200,0)</f>
        <v>0</v>
      </c>
      <c r="BG200" s="239">
        <f>IF(N200="zákl. přenesená",J200,0)</f>
        <v>0</v>
      </c>
      <c r="BH200" s="239">
        <f>IF(N200="sníž. přenesená",J200,0)</f>
        <v>0</v>
      </c>
      <c r="BI200" s="239">
        <f>IF(N200="nulová",J200,0)</f>
        <v>0</v>
      </c>
      <c r="BJ200" s="18" t="s">
        <v>80</v>
      </c>
      <c r="BK200" s="239">
        <f>ROUND(I200*H200,2)</f>
        <v>0</v>
      </c>
      <c r="BL200" s="18" t="s">
        <v>141</v>
      </c>
      <c r="BM200" s="238" t="s">
        <v>459</v>
      </c>
    </row>
    <row r="201" s="14" customFormat="1">
      <c r="A201" s="14"/>
      <c r="B201" s="251"/>
      <c r="C201" s="252"/>
      <c r="D201" s="242" t="s">
        <v>143</v>
      </c>
      <c r="E201" s="253" t="s">
        <v>1</v>
      </c>
      <c r="F201" s="254" t="s">
        <v>460</v>
      </c>
      <c r="G201" s="252"/>
      <c r="H201" s="255">
        <v>862.79200000000003</v>
      </c>
      <c r="I201" s="256"/>
      <c r="J201" s="252"/>
      <c r="K201" s="252"/>
      <c r="L201" s="257"/>
      <c r="M201" s="258"/>
      <c r="N201" s="259"/>
      <c r="O201" s="259"/>
      <c r="P201" s="259"/>
      <c r="Q201" s="259"/>
      <c r="R201" s="259"/>
      <c r="S201" s="259"/>
      <c r="T201" s="260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1" t="s">
        <v>143</v>
      </c>
      <c r="AU201" s="261" t="s">
        <v>82</v>
      </c>
      <c r="AV201" s="14" t="s">
        <v>82</v>
      </c>
      <c r="AW201" s="14" t="s">
        <v>30</v>
      </c>
      <c r="AX201" s="14" t="s">
        <v>80</v>
      </c>
      <c r="AY201" s="261" t="s">
        <v>134</v>
      </c>
    </row>
    <row r="202" s="12" customFormat="1" ht="22.8" customHeight="1">
      <c r="A202" s="12"/>
      <c r="B202" s="211"/>
      <c r="C202" s="212"/>
      <c r="D202" s="213" t="s">
        <v>72</v>
      </c>
      <c r="E202" s="225" t="s">
        <v>141</v>
      </c>
      <c r="F202" s="225" t="s">
        <v>246</v>
      </c>
      <c r="G202" s="212"/>
      <c r="H202" s="212"/>
      <c r="I202" s="215"/>
      <c r="J202" s="226">
        <f>BK202</f>
        <v>0</v>
      </c>
      <c r="K202" s="212"/>
      <c r="L202" s="217"/>
      <c r="M202" s="218"/>
      <c r="N202" s="219"/>
      <c r="O202" s="219"/>
      <c r="P202" s="220">
        <f>SUM(P203:P209)</f>
        <v>0</v>
      </c>
      <c r="Q202" s="219"/>
      <c r="R202" s="220">
        <f>SUM(R203:R209)</f>
        <v>0</v>
      </c>
      <c r="S202" s="219"/>
      <c r="T202" s="221">
        <f>SUM(T203:T209)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22" t="s">
        <v>80</v>
      </c>
      <c r="AT202" s="223" t="s">
        <v>72</v>
      </c>
      <c r="AU202" s="223" t="s">
        <v>80</v>
      </c>
      <c r="AY202" s="222" t="s">
        <v>134</v>
      </c>
      <c r="BK202" s="224">
        <f>SUM(BK203:BK209)</f>
        <v>0</v>
      </c>
    </row>
    <row r="203" s="2" customFormat="1" ht="16.5" customHeight="1">
      <c r="A203" s="39"/>
      <c r="B203" s="40"/>
      <c r="C203" s="227" t="s">
        <v>263</v>
      </c>
      <c r="D203" s="227" t="s">
        <v>136</v>
      </c>
      <c r="E203" s="228" t="s">
        <v>248</v>
      </c>
      <c r="F203" s="229" t="s">
        <v>249</v>
      </c>
      <c r="G203" s="230" t="s">
        <v>174</v>
      </c>
      <c r="H203" s="231">
        <v>88.219999999999999</v>
      </c>
      <c r="I203" s="232"/>
      <c r="J203" s="233">
        <f>ROUND(I203*H203,2)</f>
        <v>0</v>
      </c>
      <c r="K203" s="229" t="s">
        <v>1</v>
      </c>
      <c r="L203" s="45"/>
      <c r="M203" s="234" t="s">
        <v>1</v>
      </c>
      <c r="N203" s="235" t="s">
        <v>38</v>
      </c>
      <c r="O203" s="92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8" t="s">
        <v>141</v>
      </c>
      <c r="AT203" s="238" t="s">
        <v>136</v>
      </c>
      <c r="AU203" s="238" t="s">
        <v>82</v>
      </c>
      <c r="AY203" s="18" t="s">
        <v>134</v>
      </c>
      <c r="BE203" s="239">
        <f>IF(N203="základní",J203,0)</f>
        <v>0</v>
      </c>
      <c r="BF203" s="239">
        <f>IF(N203="snížená",J203,0)</f>
        <v>0</v>
      </c>
      <c r="BG203" s="239">
        <f>IF(N203="zákl. přenesená",J203,0)</f>
        <v>0</v>
      </c>
      <c r="BH203" s="239">
        <f>IF(N203="sníž. přenesená",J203,0)</f>
        <v>0</v>
      </c>
      <c r="BI203" s="239">
        <f>IF(N203="nulová",J203,0)</f>
        <v>0</v>
      </c>
      <c r="BJ203" s="18" t="s">
        <v>80</v>
      </c>
      <c r="BK203" s="239">
        <f>ROUND(I203*H203,2)</f>
        <v>0</v>
      </c>
      <c r="BL203" s="18" t="s">
        <v>141</v>
      </c>
      <c r="BM203" s="238" t="s">
        <v>461</v>
      </c>
    </row>
    <row r="204" s="14" customFormat="1">
      <c r="A204" s="14"/>
      <c r="B204" s="251"/>
      <c r="C204" s="252"/>
      <c r="D204" s="242" t="s">
        <v>143</v>
      </c>
      <c r="E204" s="253" t="s">
        <v>1</v>
      </c>
      <c r="F204" s="254" t="s">
        <v>462</v>
      </c>
      <c r="G204" s="252"/>
      <c r="H204" s="255">
        <v>85.019999999999996</v>
      </c>
      <c r="I204" s="256"/>
      <c r="J204" s="252"/>
      <c r="K204" s="252"/>
      <c r="L204" s="257"/>
      <c r="M204" s="258"/>
      <c r="N204" s="259"/>
      <c r="O204" s="259"/>
      <c r="P204" s="259"/>
      <c r="Q204" s="259"/>
      <c r="R204" s="259"/>
      <c r="S204" s="259"/>
      <c r="T204" s="260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1" t="s">
        <v>143</v>
      </c>
      <c r="AU204" s="261" t="s">
        <v>82</v>
      </c>
      <c r="AV204" s="14" t="s">
        <v>82</v>
      </c>
      <c r="AW204" s="14" t="s">
        <v>30</v>
      </c>
      <c r="AX204" s="14" t="s">
        <v>73</v>
      </c>
      <c r="AY204" s="261" t="s">
        <v>134</v>
      </c>
    </row>
    <row r="205" s="14" customFormat="1">
      <c r="A205" s="14"/>
      <c r="B205" s="251"/>
      <c r="C205" s="252"/>
      <c r="D205" s="242" t="s">
        <v>143</v>
      </c>
      <c r="E205" s="253" t="s">
        <v>1</v>
      </c>
      <c r="F205" s="254" t="s">
        <v>463</v>
      </c>
      <c r="G205" s="252"/>
      <c r="H205" s="255">
        <v>3.2000000000000002</v>
      </c>
      <c r="I205" s="256"/>
      <c r="J205" s="252"/>
      <c r="K205" s="252"/>
      <c r="L205" s="257"/>
      <c r="M205" s="258"/>
      <c r="N205" s="259"/>
      <c r="O205" s="259"/>
      <c r="P205" s="259"/>
      <c r="Q205" s="259"/>
      <c r="R205" s="259"/>
      <c r="S205" s="259"/>
      <c r="T205" s="260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1" t="s">
        <v>143</v>
      </c>
      <c r="AU205" s="261" t="s">
        <v>82</v>
      </c>
      <c r="AV205" s="14" t="s">
        <v>82</v>
      </c>
      <c r="AW205" s="14" t="s">
        <v>30</v>
      </c>
      <c r="AX205" s="14" t="s">
        <v>73</v>
      </c>
      <c r="AY205" s="261" t="s">
        <v>134</v>
      </c>
    </row>
    <row r="206" s="16" customFormat="1">
      <c r="A206" s="16"/>
      <c r="B206" s="273"/>
      <c r="C206" s="274"/>
      <c r="D206" s="242" t="s">
        <v>143</v>
      </c>
      <c r="E206" s="275" t="s">
        <v>1</v>
      </c>
      <c r="F206" s="276" t="s">
        <v>233</v>
      </c>
      <c r="G206" s="274"/>
      <c r="H206" s="277">
        <v>88.219999999999999</v>
      </c>
      <c r="I206" s="278"/>
      <c r="J206" s="274"/>
      <c r="K206" s="274"/>
      <c r="L206" s="279"/>
      <c r="M206" s="280"/>
      <c r="N206" s="281"/>
      <c r="O206" s="281"/>
      <c r="P206" s="281"/>
      <c r="Q206" s="281"/>
      <c r="R206" s="281"/>
      <c r="S206" s="281"/>
      <c r="T206" s="282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T206" s="283" t="s">
        <v>143</v>
      </c>
      <c r="AU206" s="283" t="s">
        <v>82</v>
      </c>
      <c r="AV206" s="16" t="s">
        <v>141</v>
      </c>
      <c r="AW206" s="16" t="s">
        <v>30</v>
      </c>
      <c r="AX206" s="16" t="s">
        <v>80</v>
      </c>
      <c r="AY206" s="283" t="s">
        <v>134</v>
      </c>
    </row>
    <row r="207" s="2" customFormat="1" ht="24.15" customHeight="1">
      <c r="A207" s="39"/>
      <c r="B207" s="40"/>
      <c r="C207" s="227" t="s">
        <v>268</v>
      </c>
      <c r="D207" s="227" t="s">
        <v>136</v>
      </c>
      <c r="E207" s="228" t="s">
        <v>464</v>
      </c>
      <c r="F207" s="229" t="s">
        <v>465</v>
      </c>
      <c r="G207" s="230" t="s">
        <v>174</v>
      </c>
      <c r="H207" s="231">
        <v>0.064000000000000001</v>
      </c>
      <c r="I207" s="232"/>
      <c r="J207" s="233">
        <f>ROUND(I207*H207,2)</f>
        <v>0</v>
      </c>
      <c r="K207" s="229" t="s">
        <v>1</v>
      </c>
      <c r="L207" s="45"/>
      <c r="M207" s="234" t="s">
        <v>1</v>
      </c>
      <c r="N207" s="235" t="s">
        <v>38</v>
      </c>
      <c r="O207" s="92"/>
      <c r="P207" s="236">
        <f>O207*H207</f>
        <v>0</v>
      </c>
      <c r="Q207" s="236">
        <v>0</v>
      </c>
      <c r="R207" s="236">
        <f>Q207*H207</f>
        <v>0</v>
      </c>
      <c r="S207" s="236">
        <v>0</v>
      </c>
      <c r="T207" s="23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8" t="s">
        <v>141</v>
      </c>
      <c r="AT207" s="238" t="s">
        <v>136</v>
      </c>
      <c r="AU207" s="238" t="s">
        <v>82</v>
      </c>
      <c r="AY207" s="18" t="s">
        <v>134</v>
      </c>
      <c r="BE207" s="239">
        <f>IF(N207="základní",J207,0)</f>
        <v>0</v>
      </c>
      <c r="BF207" s="239">
        <f>IF(N207="snížená",J207,0)</f>
        <v>0</v>
      </c>
      <c r="BG207" s="239">
        <f>IF(N207="zákl. přenesená",J207,0)</f>
        <v>0</v>
      </c>
      <c r="BH207" s="239">
        <f>IF(N207="sníž. přenesená",J207,0)</f>
        <v>0</v>
      </c>
      <c r="BI207" s="239">
        <f>IF(N207="nulová",J207,0)</f>
        <v>0</v>
      </c>
      <c r="BJ207" s="18" t="s">
        <v>80</v>
      </c>
      <c r="BK207" s="239">
        <f>ROUND(I207*H207,2)</f>
        <v>0</v>
      </c>
      <c r="BL207" s="18" t="s">
        <v>141</v>
      </c>
      <c r="BM207" s="238" t="s">
        <v>466</v>
      </c>
    </row>
    <row r="208" s="13" customFormat="1">
      <c r="A208" s="13"/>
      <c r="B208" s="240"/>
      <c r="C208" s="241"/>
      <c r="D208" s="242" t="s">
        <v>143</v>
      </c>
      <c r="E208" s="243" t="s">
        <v>1</v>
      </c>
      <c r="F208" s="244" t="s">
        <v>467</v>
      </c>
      <c r="G208" s="241"/>
      <c r="H208" s="243" t="s">
        <v>1</v>
      </c>
      <c r="I208" s="245"/>
      <c r="J208" s="241"/>
      <c r="K208" s="241"/>
      <c r="L208" s="246"/>
      <c r="M208" s="247"/>
      <c r="N208" s="248"/>
      <c r="O208" s="248"/>
      <c r="P208" s="248"/>
      <c r="Q208" s="248"/>
      <c r="R208" s="248"/>
      <c r="S208" s="248"/>
      <c r="T208" s="249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0" t="s">
        <v>143</v>
      </c>
      <c r="AU208" s="250" t="s">
        <v>82</v>
      </c>
      <c r="AV208" s="13" t="s">
        <v>80</v>
      </c>
      <c r="AW208" s="13" t="s">
        <v>30</v>
      </c>
      <c r="AX208" s="13" t="s">
        <v>73</v>
      </c>
      <c r="AY208" s="250" t="s">
        <v>134</v>
      </c>
    </row>
    <row r="209" s="14" customFormat="1">
      <c r="A209" s="14"/>
      <c r="B209" s="251"/>
      <c r="C209" s="252"/>
      <c r="D209" s="242" t="s">
        <v>143</v>
      </c>
      <c r="E209" s="253" t="s">
        <v>1</v>
      </c>
      <c r="F209" s="254" t="s">
        <v>468</v>
      </c>
      <c r="G209" s="252"/>
      <c r="H209" s="255">
        <v>0.064000000000000001</v>
      </c>
      <c r="I209" s="256"/>
      <c r="J209" s="252"/>
      <c r="K209" s="252"/>
      <c r="L209" s="257"/>
      <c r="M209" s="258"/>
      <c r="N209" s="259"/>
      <c r="O209" s="259"/>
      <c r="P209" s="259"/>
      <c r="Q209" s="259"/>
      <c r="R209" s="259"/>
      <c r="S209" s="259"/>
      <c r="T209" s="260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1" t="s">
        <v>143</v>
      </c>
      <c r="AU209" s="261" t="s">
        <v>82</v>
      </c>
      <c r="AV209" s="14" t="s">
        <v>82</v>
      </c>
      <c r="AW209" s="14" t="s">
        <v>30</v>
      </c>
      <c r="AX209" s="14" t="s">
        <v>80</v>
      </c>
      <c r="AY209" s="261" t="s">
        <v>134</v>
      </c>
    </row>
    <row r="210" s="12" customFormat="1" ht="22.8" customHeight="1">
      <c r="A210" s="12"/>
      <c r="B210" s="211"/>
      <c r="C210" s="212"/>
      <c r="D210" s="213" t="s">
        <v>72</v>
      </c>
      <c r="E210" s="225" t="s">
        <v>160</v>
      </c>
      <c r="F210" s="225" t="s">
        <v>469</v>
      </c>
      <c r="G210" s="212"/>
      <c r="H210" s="212"/>
      <c r="I210" s="215"/>
      <c r="J210" s="226">
        <f>BK210</f>
        <v>0</v>
      </c>
      <c r="K210" s="212"/>
      <c r="L210" s="217"/>
      <c r="M210" s="218"/>
      <c r="N210" s="219"/>
      <c r="O210" s="219"/>
      <c r="P210" s="220">
        <f>SUM(P211:P224)</f>
        <v>0</v>
      </c>
      <c r="Q210" s="219"/>
      <c r="R210" s="220">
        <f>SUM(R211:R224)</f>
        <v>0.0144</v>
      </c>
      <c r="S210" s="219"/>
      <c r="T210" s="221">
        <f>SUM(T211:T224)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22" t="s">
        <v>80</v>
      </c>
      <c r="AT210" s="223" t="s">
        <v>72</v>
      </c>
      <c r="AU210" s="223" t="s">
        <v>80</v>
      </c>
      <c r="AY210" s="222" t="s">
        <v>134</v>
      </c>
      <c r="BK210" s="224">
        <f>SUM(BK211:BK224)</f>
        <v>0</v>
      </c>
    </row>
    <row r="211" s="2" customFormat="1" ht="16.5" customHeight="1">
      <c r="A211" s="39"/>
      <c r="B211" s="40"/>
      <c r="C211" s="227" t="s">
        <v>273</v>
      </c>
      <c r="D211" s="227" t="s">
        <v>136</v>
      </c>
      <c r="E211" s="228" t="s">
        <v>470</v>
      </c>
      <c r="F211" s="229" t="s">
        <v>471</v>
      </c>
      <c r="G211" s="230" t="s">
        <v>139</v>
      </c>
      <c r="H211" s="231">
        <v>228</v>
      </c>
      <c r="I211" s="232"/>
      <c r="J211" s="233">
        <f>ROUND(I211*H211,2)</f>
        <v>0</v>
      </c>
      <c r="K211" s="229" t="s">
        <v>140</v>
      </c>
      <c r="L211" s="45"/>
      <c r="M211" s="234" t="s">
        <v>1</v>
      </c>
      <c r="N211" s="235" t="s">
        <v>38</v>
      </c>
      <c r="O211" s="92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8" t="s">
        <v>141</v>
      </c>
      <c r="AT211" s="238" t="s">
        <v>136</v>
      </c>
      <c r="AU211" s="238" t="s">
        <v>82</v>
      </c>
      <c r="AY211" s="18" t="s">
        <v>134</v>
      </c>
      <c r="BE211" s="239">
        <f>IF(N211="základní",J211,0)</f>
        <v>0</v>
      </c>
      <c r="BF211" s="239">
        <f>IF(N211="snížená",J211,0)</f>
        <v>0</v>
      </c>
      <c r="BG211" s="239">
        <f>IF(N211="zákl. přenesená",J211,0)</f>
        <v>0</v>
      </c>
      <c r="BH211" s="239">
        <f>IF(N211="sníž. přenesená",J211,0)</f>
        <v>0</v>
      </c>
      <c r="BI211" s="239">
        <f>IF(N211="nulová",J211,0)</f>
        <v>0</v>
      </c>
      <c r="BJ211" s="18" t="s">
        <v>80</v>
      </c>
      <c r="BK211" s="239">
        <f>ROUND(I211*H211,2)</f>
        <v>0</v>
      </c>
      <c r="BL211" s="18" t="s">
        <v>141</v>
      </c>
      <c r="BM211" s="238" t="s">
        <v>472</v>
      </c>
    </row>
    <row r="212" s="13" customFormat="1">
      <c r="A212" s="13"/>
      <c r="B212" s="240"/>
      <c r="C212" s="241"/>
      <c r="D212" s="242" t="s">
        <v>143</v>
      </c>
      <c r="E212" s="243" t="s">
        <v>1</v>
      </c>
      <c r="F212" s="244" t="s">
        <v>473</v>
      </c>
      <c r="G212" s="241"/>
      <c r="H212" s="243" t="s">
        <v>1</v>
      </c>
      <c r="I212" s="245"/>
      <c r="J212" s="241"/>
      <c r="K212" s="241"/>
      <c r="L212" s="246"/>
      <c r="M212" s="247"/>
      <c r="N212" s="248"/>
      <c r="O212" s="248"/>
      <c r="P212" s="248"/>
      <c r="Q212" s="248"/>
      <c r="R212" s="248"/>
      <c r="S212" s="248"/>
      <c r="T212" s="249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0" t="s">
        <v>143</v>
      </c>
      <c r="AU212" s="250" t="s">
        <v>82</v>
      </c>
      <c r="AV212" s="13" t="s">
        <v>80</v>
      </c>
      <c r="AW212" s="13" t="s">
        <v>30</v>
      </c>
      <c r="AX212" s="13" t="s">
        <v>73</v>
      </c>
      <c r="AY212" s="250" t="s">
        <v>134</v>
      </c>
    </row>
    <row r="213" s="14" customFormat="1">
      <c r="A213" s="14"/>
      <c r="B213" s="251"/>
      <c r="C213" s="252"/>
      <c r="D213" s="242" t="s">
        <v>143</v>
      </c>
      <c r="E213" s="253" t="s">
        <v>1</v>
      </c>
      <c r="F213" s="254" t="s">
        <v>474</v>
      </c>
      <c r="G213" s="252"/>
      <c r="H213" s="255">
        <v>228</v>
      </c>
      <c r="I213" s="256"/>
      <c r="J213" s="252"/>
      <c r="K213" s="252"/>
      <c r="L213" s="257"/>
      <c r="M213" s="258"/>
      <c r="N213" s="259"/>
      <c r="O213" s="259"/>
      <c r="P213" s="259"/>
      <c r="Q213" s="259"/>
      <c r="R213" s="259"/>
      <c r="S213" s="259"/>
      <c r="T213" s="260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1" t="s">
        <v>143</v>
      </c>
      <c r="AU213" s="261" t="s">
        <v>82</v>
      </c>
      <c r="AV213" s="14" t="s">
        <v>82</v>
      </c>
      <c r="AW213" s="14" t="s">
        <v>30</v>
      </c>
      <c r="AX213" s="14" t="s">
        <v>80</v>
      </c>
      <c r="AY213" s="261" t="s">
        <v>134</v>
      </c>
    </row>
    <row r="214" s="2" customFormat="1" ht="33" customHeight="1">
      <c r="A214" s="39"/>
      <c r="B214" s="40"/>
      <c r="C214" s="227" t="s">
        <v>278</v>
      </c>
      <c r="D214" s="227" t="s">
        <v>136</v>
      </c>
      <c r="E214" s="228" t="s">
        <v>475</v>
      </c>
      <c r="F214" s="229" t="s">
        <v>476</v>
      </c>
      <c r="G214" s="230" t="s">
        <v>139</v>
      </c>
      <c r="H214" s="231">
        <v>456</v>
      </c>
      <c r="I214" s="232"/>
      <c r="J214" s="233">
        <f>ROUND(I214*H214,2)</f>
        <v>0</v>
      </c>
      <c r="K214" s="229" t="s">
        <v>1</v>
      </c>
      <c r="L214" s="45"/>
      <c r="M214" s="234" t="s">
        <v>1</v>
      </c>
      <c r="N214" s="235" t="s">
        <v>38</v>
      </c>
      <c r="O214" s="92"/>
      <c r="P214" s="236">
        <f>O214*H214</f>
        <v>0</v>
      </c>
      <c r="Q214" s="236">
        <v>0</v>
      </c>
      <c r="R214" s="236">
        <f>Q214*H214</f>
        <v>0</v>
      </c>
      <c r="S214" s="236">
        <v>0</v>
      </c>
      <c r="T214" s="237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8" t="s">
        <v>141</v>
      </c>
      <c r="AT214" s="238" t="s">
        <v>136</v>
      </c>
      <c r="AU214" s="238" t="s">
        <v>82</v>
      </c>
      <c r="AY214" s="18" t="s">
        <v>134</v>
      </c>
      <c r="BE214" s="239">
        <f>IF(N214="základní",J214,0)</f>
        <v>0</v>
      </c>
      <c r="BF214" s="239">
        <f>IF(N214="snížená",J214,0)</f>
        <v>0</v>
      </c>
      <c r="BG214" s="239">
        <f>IF(N214="zákl. přenesená",J214,0)</f>
        <v>0</v>
      </c>
      <c r="BH214" s="239">
        <f>IF(N214="sníž. přenesená",J214,0)</f>
        <v>0</v>
      </c>
      <c r="BI214" s="239">
        <f>IF(N214="nulová",J214,0)</f>
        <v>0</v>
      </c>
      <c r="BJ214" s="18" t="s">
        <v>80</v>
      </c>
      <c r="BK214" s="239">
        <f>ROUND(I214*H214,2)</f>
        <v>0</v>
      </c>
      <c r="BL214" s="18" t="s">
        <v>141</v>
      </c>
      <c r="BM214" s="238" t="s">
        <v>477</v>
      </c>
    </row>
    <row r="215" s="13" customFormat="1">
      <c r="A215" s="13"/>
      <c r="B215" s="240"/>
      <c r="C215" s="241"/>
      <c r="D215" s="242" t="s">
        <v>143</v>
      </c>
      <c r="E215" s="243" t="s">
        <v>1</v>
      </c>
      <c r="F215" s="244" t="s">
        <v>473</v>
      </c>
      <c r="G215" s="241"/>
      <c r="H215" s="243" t="s">
        <v>1</v>
      </c>
      <c r="I215" s="245"/>
      <c r="J215" s="241"/>
      <c r="K215" s="241"/>
      <c r="L215" s="246"/>
      <c r="M215" s="247"/>
      <c r="N215" s="248"/>
      <c r="O215" s="248"/>
      <c r="P215" s="248"/>
      <c r="Q215" s="248"/>
      <c r="R215" s="248"/>
      <c r="S215" s="248"/>
      <c r="T215" s="249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0" t="s">
        <v>143</v>
      </c>
      <c r="AU215" s="250" t="s">
        <v>82</v>
      </c>
      <c r="AV215" s="13" t="s">
        <v>80</v>
      </c>
      <c r="AW215" s="13" t="s">
        <v>30</v>
      </c>
      <c r="AX215" s="13" t="s">
        <v>73</v>
      </c>
      <c r="AY215" s="250" t="s">
        <v>134</v>
      </c>
    </row>
    <row r="216" s="14" customFormat="1">
      <c r="A216" s="14"/>
      <c r="B216" s="251"/>
      <c r="C216" s="252"/>
      <c r="D216" s="242" t="s">
        <v>143</v>
      </c>
      <c r="E216" s="253" t="s">
        <v>1</v>
      </c>
      <c r="F216" s="254" t="s">
        <v>478</v>
      </c>
      <c r="G216" s="252"/>
      <c r="H216" s="255">
        <v>456</v>
      </c>
      <c r="I216" s="256"/>
      <c r="J216" s="252"/>
      <c r="K216" s="252"/>
      <c r="L216" s="257"/>
      <c r="M216" s="258"/>
      <c r="N216" s="259"/>
      <c r="O216" s="259"/>
      <c r="P216" s="259"/>
      <c r="Q216" s="259"/>
      <c r="R216" s="259"/>
      <c r="S216" s="259"/>
      <c r="T216" s="260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1" t="s">
        <v>143</v>
      </c>
      <c r="AU216" s="261" t="s">
        <v>82</v>
      </c>
      <c r="AV216" s="14" t="s">
        <v>82</v>
      </c>
      <c r="AW216" s="14" t="s">
        <v>30</v>
      </c>
      <c r="AX216" s="14" t="s">
        <v>80</v>
      </c>
      <c r="AY216" s="261" t="s">
        <v>134</v>
      </c>
    </row>
    <row r="217" s="2" customFormat="1" ht="33" customHeight="1">
      <c r="A217" s="39"/>
      <c r="B217" s="40"/>
      <c r="C217" s="227" t="s">
        <v>283</v>
      </c>
      <c r="D217" s="227" t="s">
        <v>136</v>
      </c>
      <c r="E217" s="228" t="s">
        <v>479</v>
      </c>
      <c r="F217" s="229" t="s">
        <v>480</v>
      </c>
      <c r="G217" s="230" t="s">
        <v>139</v>
      </c>
      <c r="H217" s="231">
        <v>288</v>
      </c>
      <c r="I217" s="232"/>
      <c r="J217" s="233">
        <f>ROUND(I217*H217,2)</f>
        <v>0</v>
      </c>
      <c r="K217" s="229" t="s">
        <v>1</v>
      </c>
      <c r="L217" s="45"/>
      <c r="M217" s="234" t="s">
        <v>1</v>
      </c>
      <c r="N217" s="235" t="s">
        <v>38</v>
      </c>
      <c r="O217" s="92"/>
      <c r="P217" s="236">
        <f>O217*H217</f>
        <v>0</v>
      </c>
      <c r="Q217" s="236">
        <v>0</v>
      </c>
      <c r="R217" s="236">
        <f>Q217*H217</f>
        <v>0</v>
      </c>
      <c r="S217" s="236">
        <v>0</v>
      </c>
      <c r="T217" s="237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8" t="s">
        <v>141</v>
      </c>
      <c r="AT217" s="238" t="s">
        <v>136</v>
      </c>
      <c r="AU217" s="238" t="s">
        <v>82</v>
      </c>
      <c r="AY217" s="18" t="s">
        <v>134</v>
      </c>
      <c r="BE217" s="239">
        <f>IF(N217="základní",J217,0)</f>
        <v>0</v>
      </c>
      <c r="BF217" s="239">
        <f>IF(N217="snížená",J217,0)</f>
        <v>0</v>
      </c>
      <c r="BG217" s="239">
        <f>IF(N217="zákl. přenesená",J217,0)</f>
        <v>0</v>
      </c>
      <c r="BH217" s="239">
        <f>IF(N217="sníž. přenesená",J217,0)</f>
        <v>0</v>
      </c>
      <c r="BI217" s="239">
        <f>IF(N217="nulová",J217,0)</f>
        <v>0</v>
      </c>
      <c r="BJ217" s="18" t="s">
        <v>80</v>
      </c>
      <c r="BK217" s="239">
        <f>ROUND(I217*H217,2)</f>
        <v>0</v>
      </c>
      <c r="BL217" s="18" t="s">
        <v>141</v>
      </c>
      <c r="BM217" s="238" t="s">
        <v>481</v>
      </c>
    </row>
    <row r="218" s="13" customFormat="1">
      <c r="A218" s="13"/>
      <c r="B218" s="240"/>
      <c r="C218" s="241"/>
      <c r="D218" s="242" t="s">
        <v>143</v>
      </c>
      <c r="E218" s="243" t="s">
        <v>1</v>
      </c>
      <c r="F218" s="244" t="s">
        <v>473</v>
      </c>
      <c r="G218" s="241"/>
      <c r="H218" s="243" t="s">
        <v>1</v>
      </c>
      <c r="I218" s="245"/>
      <c r="J218" s="241"/>
      <c r="K218" s="241"/>
      <c r="L218" s="246"/>
      <c r="M218" s="247"/>
      <c r="N218" s="248"/>
      <c r="O218" s="248"/>
      <c r="P218" s="248"/>
      <c r="Q218" s="248"/>
      <c r="R218" s="248"/>
      <c r="S218" s="248"/>
      <c r="T218" s="249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0" t="s">
        <v>143</v>
      </c>
      <c r="AU218" s="250" t="s">
        <v>82</v>
      </c>
      <c r="AV218" s="13" t="s">
        <v>80</v>
      </c>
      <c r="AW218" s="13" t="s">
        <v>30</v>
      </c>
      <c r="AX218" s="13" t="s">
        <v>73</v>
      </c>
      <c r="AY218" s="250" t="s">
        <v>134</v>
      </c>
    </row>
    <row r="219" s="14" customFormat="1">
      <c r="A219" s="14"/>
      <c r="B219" s="251"/>
      <c r="C219" s="252"/>
      <c r="D219" s="242" t="s">
        <v>143</v>
      </c>
      <c r="E219" s="253" t="s">
        <v>1</v>
      </c>
      <c r="F219" s="254" t="s">
        <v>482</v>
      </c>
      <c r="G219" s="252"/>
      <c r="H219" s="255">
        <v>288</v>
      </c>
      <c r="I219" s="256"/>
      <c r="J219" s="252"/>
      <c r="K219" s="252"/>
      <c r="L219" s="257"/>
      <c r="M219" s="258"/>
      <c r="N219" s="259"/>
      <c r="O219" s="259"/>
      <c r="P219" s="259"/>
      <c r="Q219" s="259"/>
      <c r="R219" s="259"/>
      <c r="S219" s="259"/>
      <c r="T219" s="260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1" t="s">
        <v>143</v>
      </c>
      <c r="AU219" s="261" t="s">
        <v>82</v>
      </c>
      <c r="AV219" s="14" t="s">
        <v>82</v>
      </c>
      <c r="AW219" s="14" t="s">
        <v>30</v>
      </c>
      <c r="AX219" s="14" t="s">
        <v>80</v>
      </c>
      <c r="AY219" s="261" t="s">
        <v>134</v>
      </c>
    </row>
    <row r="220" s="2" customFormat="1" ht="24.15" customHeight="1">
      <c r="A220" s="39"/>
      <c r="B220" s="40"/>
      <c r="C220" s="227" t="s">
        <v>287</v>
      </c>
      <c r="D220" s="227" t="s">
        <v>136</v>
      </c>
      <c r="E220" s="228" t="s">
        <v>483</v>
      </c>
      <c r="F220" s="229" t="s">
        <v>484</v>
      </c>
      <c r="G220" s="230" t="s">
        <v>139</v>
      </c>
      <c r="H220" s="231">
        <v>228</v>
      </c>
      <c r="I220" s="232"/>
      <c r="J220" s="233">
        <f>ROUND(I220*H220,2)</f>
        <v>0</v>
      </c>
      <c r="K220" s="229" t="s">
        <v>1</v>
      </c>
      <c r="L220" s="45"/>
      <c r="M220" s="234" t="s">
        <v>1</v>
      </c>
      <c r="N220" s="235" t="s">
        <v>38</v>
      </c>
      <c r="O220" s="92"/>
      <c r="P220" s="236">
        <f>O220*H220</f>
        <v>0</v>
      </c>
      <c r="Q220" s="236">
        <v>0</v>
      </c>
      <c r="R220" s="236">
        <f>Q220*H220</f>
        <v>0</v>
      </c>
      <c r="S220" s="236">
        <v>0</v>
      </c>
      <c r="T220" s="237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8" t="s">
        <v>141</v>
      </c>
      <c r="AT220" s="238" t="s">
        <v>136</v>
      </c>
      <c r="AU220" s="238" t="s">
        <v>82</v>
      </c>
      <c r="AY220" s="18" t="s">
        <v>134</v>
      </c>
      <c r="BE220" s="239">
        <f>IF(N220="základní",J220,0)</f>
        <v>0</v>
      </c>
      <c r="BF220" s="239">
        <f>IF(N220="snížená",J220,0)</f>
        <v>0</v>
      </c>
      <c r="BG220" s="239">
        <f>IF(N220="zákl. přenesená",J220,0)</f>
        <v>0</v>
      </c>
      <c r="BH220" s="239">
        <f>IF(N220="sníž. přenesená",J220,0)</f>
        <v>0</v>
      </c>
      <c r="BI220" s="239">
        <f>IF(N220="nulová",J220,0)</f>
        <v>0</v>
      </c>
      <c r="BJ220" s="18" t="s">
        <v>80</v>
      </c>
      <c r="BK220" s="239">
        <f>ROUND(I220*H220,2)</f>
        <v>0</v>
      </c>
      <c r="BL220" s="18" t="s">
        <v>141</v>
      </c>
      <c r="BM220" s="238" t="s">
        <v>485</v>
      </c>
    </row>
    <row r="221" s="13" customFormat="1">
      <c r="A221" s="13"/>
      <c r="B221" s="240"/>
      <c r="C221" s="241"/>
      <c r="D221" s="242" t="s">
        <v>143</v>
      </c>
      <c r="E221" s="243" t="s">
        <v>1</v>
      </c>
      <c r="F221" s="244" t="s">
        <v>473</v>
      </c>
      <c r="G221" s="241"/>
      <c r="H221" s="243" t="s">
        <v>1</v>
      </c>
      <c r="I221" s="245"/>
      <c r="J221" s="241"/>
      <c r="K221" s="241"/>
      <c r="L221" s="246"/>
      <c r="M221" s="247"/>
      <c r="N221" s="248"/>
      <c r="O221" s="248"/>
      <c r="P221" s="248"/>
      <c r="Q221" s="248"/>
      <c r="R221" s="248"/>
      <c r="S221" s="248"/>
      <c r="T221" s="249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0" t="s">
        <v>143</v>
      </c>
      <c r="AU221" s="250" t="s">
        <v>82</v>
      </c>
      <c r="AV221" s="13" t="s">
        <v>80</v>
      </c>
      <c r="AW221" s="13" t="s">
        <v>30</v>
      </c>
      <c r="AX221" s="13" t="s">
        <v>73</v>
      </c>
      <c r="AY221" s="250" t="s">
        <v>134</v>
      </c>
    </row>
    <row r="222" s="14" customFormat="1">
      <c r="A222" s="14"/>
      <c r="B222" s="251"/>
      <c r="C222" s="252"/>
      <c r="D222" s="242" t="s">
        <v>143</v>
      </c>
      <c r="E222" s="253" t="s">
        <v>1</v>
      </c>
      <c r="F222" s="254" t="s">
        <v>486</v>
      </c>
      <c r="G222" s="252"/>
      <c r="H222" s="255">
        <v>228</v>
      </c>
      <c r="I222" s="256"/>
      <c r="J222" s="252"/>
      <c r="K222" s="252"/>
      <c r="L222" s="257"/>
      <c r="M222" s="258"/>
      <c r="N222" s="259"/>
      <c r="O222" s="259"/>
      <c r="P222" s="259"/>
      <c r="Q222" s="259"/>
      <c r="R222" s="259"/>
      <c r="S222" s="259"/>
      <c r="T222" s="260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1" t="s">
        <v>143</v>
      </c>
      <c r="AU222" s="261" t="s">
        <v>82</v>
      </c>
      <c r="AV222" s="14" t="s">
        <v>82</v>
      </c>
      <c r="AW222" s="14" t="s">
        <v>30</v>
      </c>
      <c r="AX222" s="14" t="s">
        <v>80</v>
      </c>
      <c r="AY222" s="261" t="s">
        <v>134</v>
      </c>
    </row>
    <row r="223" s="2" customFormat="1" ht="16.5" customHeight="1">
      <c r="A223" s="39"/>
      <c r="B223" s="40"/>
      <c r="C223" s="227" t="s">
        <v>292</v>
      </c>
      <c r="D223" s="227" t="s">
        <v>136</v>
      </c>
      <c r="E223" s="228" t="s">
        <v>487</v>
      </c>
      <c r="F223" s="229" t="s">
        <v>488</v>
      </c>
      <c r="G223" s="230" t="s">
        <v>163</v>
      </c>
      <c r="H223" s="231">
        <v>240</v>
      </c>
      <c r="I223" s="232"/>
      <c r="J223" s="233">
        <f>ROUND(I223*H223,2)</f>
        <v>0</v>
      </c>
      <c r="K223" s="229" t="s">
        <v>1</v>
      </c>
      <c r="L223" s="45"/>
      <c r="M223" s="234" t="s">
        <v>1</v>
      </c>
      <c r="N223" s="235" t="s">
        <v>38</v>
      </c>
      <c r="O223" s="92"/>
      <c r="P223" s="236">
        <f>O223*H223</f>
        <v>0</v>
      </c>
      <c r="Q223" s="236">
        <v>6.0000000000000002E-05</v>
      </c>
      <c r="R223" s="236">
        <f>Q223*H223</f>
        <v>0.0144</v>
      </c>
      <c r="S223" s="236">
        <v>0</v>
      </c>
      <c r="T223" s="237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8" t="s">
        <v>141</v>
      </c>
      <c r="AT223" s="238" t="s">
        <v>136</v>
      </c>
      <c r="AU223" s="238" t="s">
        <v>82</v>
      </c>
      <c r="AY223" s="18" t="s">
        <v>134</v>
      </c>
      <c r="BE223" s="239">
        <f>IF(N223="základní",J223,0)</f>
        <v>0</v>
      </c>
      <c r="BF223" s="239">
        <f>IF(N223="snížená",J223,0)</f>
        <v>0</v>
      </c>
      <c r="BG223" s="239">
        <f>IF(N223="zákl. přenesená",J223,0)</f>
        <v>0</v>
      </c>
      <c r="BH223" s="239">
        <f>IF(N223="sníž. přenesená",J223,0)</f>
        <v>0</v>
      </c>
      <c r="BI223" s="239">
        <f>IF(N223="nulová",J223,0)</f>
        <v>0</v>
      </c>
      <c r="BJ223" s="18" t="s">
        <v>80</v>
      </c>
      <c r="BK223" s="239">
        <f>ROUND(I223*H223,2)</f>
        <v>0</v>
      </c>
      <c r="BL223" s="18" t="s">
        <v>141</v>
      </c>
      <c r="BM223" s="238" t="s">
        <v>489</v>
      </c>
    </row>
    <row r="224" s="14" customFormat="1">
      <c r="A224" s="14"/>
      <c r="B224" s="251"/>
      <c r="C224" s="252"/>
      <c r="D224" s="242" t="s">
        <v>143</v>
      </c>
      <c r="E224" s="253" t="s">
        <v>1</v>
      </c>
      <c r="F224" s="254" t="s">
        <v>490</v>
      </c>
      <c r="G224" s="252"/>
      <c r="H224" s="255">
        <v>240</v>
      </c>
      <c r="I224" s="256"/>
      <c r="J224" s="252"/>
      <c r="K224" s="252"/>
      <c r="L224" s="257"/>
      <c r="M224" s="258"/>
      <c r="N224" s="259"/>
      <c r="O224" s="259"/>
      <c r="P224" s="259"/>
      <c r="Q224" s="259"/>
      <c r="R224" s="259"/>
      <c r="S224" s="259"/>
      <c r="T224" s="260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1" t="s">
        <v>143</v>
      </c>
      <c r="AU224" s="261" t="s">
        <v>82</v>
      </c>
      <c r="AV224" s="14" t="s">
        <v>82</v>
      </c>
      <c r="AW224" s="14" t="s">
        <v>30</v>
      </c>
      <c r="AX224" s="14" t="s">
        <v>80</v>
      </c>
      <c r="AY224" s="261" t="s">
        <v>134</v>
      </c>
    </row>
    <row r="225" s="12" customFormat="1" ht="22.8" customHeight="1">
      <c r="A225" s="12"/>
      <c r="B225" s="211"/>
      <c r="C225" s="212"/>
      <c r="D225" s="213" t="s">
        <v>72</v>
      </c>
      <c r="E225" s="225" t="s">
        <v>178</v>
      </c>
      <c r="F225" s="225" t="s">
        <v>253</v>
      </c>
      <c r="G225" s="212"/>
      <c r="H225" s="212"/>
      <c r="I225" s="215"/>
      <c r="J225" s="226">
        <f>BK225</f>
        <v>0</v>
      </c>
      <c r="K225" s="212"/>
      <c r="L225" s="217"/>
      <c r="M225" s="218"/>
      <c r="N225" s="219"/>
      <c r="O225" s="219"/>
      <c r="P225" s="220">
        <f>SUM(P226:P296)</f>
        <v>0</v>
      </c>
      <c r="Q225" s="219"/>
      <c r="R225" s="220">
        <f>SUM(R226:R296)</f>
        <v>53.25654999999999</v>
      </c>
      <c r="S225" s="219"/>
      <c r="T225" s="221">
        <f>SUM(T226:T296)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22" t="s">
        <v>80</v>
      </c>
      <c r="AT225" s="223" t="s">
        <v>72</v>
      </c>
      <c r="AU225" s="223" t="s">
        <v>80</v>
      </c>
      <c r="AY225" s="222" t="s">
        <v>134</v>
      </c>
      <c r="BK225" s="224">
        <f>SUM(BK226:BK296)</f>
        <v>0</v>
      </c>
    </row>
    <row r="226" s="2" customFormat="1" ht="21.75" customHeight="1">
      <c r="A226" s="39"/>
      <c r="B226" s="40"/>
      <c r="C226" s="227" t="s">
        <v>297</v>
      </c>
      <c r="D226" s="227" t="s">
        <v>136</v>
      </c>
      <c r="E226" s="228" t="s">
        <v>255</v>
      </c>
      <c r="F226" s="229" t="s">
        <v>256</v>
      </c>
      <c r="G226" s="230" t="s">
        <v>163</v>
      </c>
      <c r="H226" s="231">
        <v>304.5</v>
      </c>
      <c r="I226" s="232"/>
      <c r="J226" s="233">
        <f>ROUND(I226*H226,2)</f>
        <v>0</v>
      </c>
      <c r="K226" s="229" t="s">
        <v>140</v>
      </c>
      <c r="L226" s="45"/>
      <c r="M226" s="234" t="s">
        <v>1</v>
      </c>
      <c r="N226" s="235" t="s">
        <v>38</v>
      </c>
      <c r="O226" s="92"/>
      <c r="P226" s="236">
        <f>O226*H226</f>
        <v>0</v>
      </c>
      <c r="Q226" s="236">
        <v>0</v>
      </c>
      <c r="R226" s="236">
        <f>Q226*H226</f>
        <v>0</v>
      </c>
      <c r="S226" s="236">
        <v>0</v>
      </c>
      <c r="T226" s="237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8" t="s">
        <v>141</v>
      </c>
      <c r="AT226" s="238" t="s">
        <v>136</v>
      </c>
      <c r="AU226" s="238" t="s">
        <v>82</v>
      </c>
      <c r="AY226" s="18" t="s">
        <v>134</v>
      </c>
      <c r="BE226" s="239">
        <f>IF(N226="základní",J226,0)</f>
        <v>0</v>
      </c>
      <c r="BF226" s="239">
        <f>IF(N226="snížená",J226,0)</f>
        <v>0</v>
      </c>
      <c r="BG226" s="239">
        <f>IF(N226="zákl. přenesená",J226,0)</f>
        <v>0</v>
      </c>
      <c r="BH226" s="239">
        <f>IF(N226="sníž. přenesená",J226,0)</f>
        <v>0</v>
      </c>
      <c r="BI226" s="239">
        <f>IF(N226="nulová",J226,0)</f>
        <v>0</v>
      </c>
      <c r="BJ226" s="18" t="s">
        <v>80</v>
      </c>
      <c r="BK226" s="239">
        <f>ROUND(I226*H226,2)</f>
        <v>0</v>
      </c>
      <c r="BL226" s="18" t="s">
        <v>141</v>
      </c>
      <c r="BM226" s="238" t="s">
        <v>491</v>
      </c>
    </row>
    <row r="227" s="14" customFormat="1">
      <c r="A227" s="14"/>
      <c r="B227" s="251"/>
      <c r="C227" s="252"/>
      <c r="D227" s="242" t="s">
        <v>143</v>
      </c>
      <c r="E227" s="253" t="s">
        <v>1</v>
      </c>
      <c r="F227" s="254" t="s">
        <v>492</v>
      </c>
      <c r="G227" s="252"/>
      <c r="H227" s="255">
        <v>304.5</v>
      </c>
      <c r="I227" s="256"/>
      <c r="J227" s="252"/>
      <c r="K227" s="252"/>
      <c r="L227" s="257"/>
      <c r="M227" s="258"/>
      <c r="N227" s="259"/>
      <c r="O227" s="259"/>
      <c r="P227" s="259"/>
      <c r="Q227" s="259"/>
      <c r="R227" s="259"/>
      <c r="S227" s="259"/>
      <c r="T227" s="260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1" t="s">
        <v>143</v>
      </c>
      <c r="AU227" s="261" t="s">
        <v>82</v>
      </c>
      <c r="AV227" s="14" t="s">
        <v>82</v>
      </c>
      <c r="AW227" s="14" t="s">
        <v>30</v>
      </c>
      <c r="AX227" s="14" t="s">
        <v>80</v>
      </c>
      <c r="AY227" s="261" t="s">
        <v>134</v>
      </c>
    </row>
    <row r="228" s="2" customFormat="1" ht="33" customHeight="1">
      <c r="A228" s="39"/>
      <c r="B228" s="40"/>
      <c r="C228" s="227" t="s">
        <v>302</v>
      </c>
      <c r="D228" s="227" t="s">
        <v>136</v>
      </c>
      <c r="E228" s="228" t="s">
        <v>493</v>
      </c>
      <c r="F228" s="229" t="s">
        <v>494</v>
      </c>
      <c r="G228" s="230" t="s">
        <v>163</v>
      </c>
      <c r="H228" s="231">
        <v>40</v>
      </c>
      <c r="I228" s="232"/>
      <c r="J228" s="233">
        <f>ROUND(I228*H228,2)</f>
        <v>0</v>
      </c>
      <c r="K228" s="229" t="s">
        <v>140</v>
      </c>
      <c r="L228" s="45"/>
      <c r="M228" s="234" t="s">
        <v>1</v>
      </c>
      <c r="N228" s="235" t="s">
        <v>38</v>
      </c>
      <c r="O228" s="92"/>
      <c r="P228" s="236">
        <f>O228*H228</f>
        <v>0</v>
      </c>
      <c r="Q228" s="236">
        <v>1.0000000000000001E-05</v>
      </c>
      <c r="R228" s="236">
        <f>Q228*H228</f>
        <v>0.00040000000000000002</v>
      </c>
      <c r="S228" s="236">
        <v>0</v>
      </c>
      <c r="T228" s="237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8" t="s">
        <v>141</v>
      </c>
      <c r="AT228" s="238" t="s">
        <v>136</v>
      </c>
      <c r="AU228" s="238" t="s">
        <v>82</v>
      </c>
      <c r="AY228" s="18" t="s">
        <v>134</v>
      </c>
      <c r="BE228" s="239">
        <f>IF(N228="základní",J228,0)</f>
        <v>0</v>
      </c>
      <c r="BF228" s="239">
        <f>IF(N228="snížená",J228,0)</f>
        <v>0</v>
      </c>
      <c r="BG228" s="239">
        <f>IF(N228="zákl. přenesená",J228,0)</f>
        <v>0</v>
      </c>
      <c r="BH228" s="239">
        <f>IF(N228="sníž. přenesená",J228,0)</f>
        <v>0</v>
      </c>
      <c r="BI228" s="239">
        <f>IF(N228="nulová",J228,0)</f>
        <v>0</v>
      </c>
      <c r="BJ228" s="18" t="s">
        <v>80</v>
      </c>
      <c r="BK228" s="239">
        <f>ROUND(I228*H228,2)</f>
        <v>0</v>
      </c>
      <c r="BL228" s="18" t="s">
        <v>141</v>
      </c>
      <c r="BM228" s="238" t="s">
        <v>495</v>
      </c>
    </row>
    <row r="229" s="14" customFormat="1">
      <c r="A229" s="14"/>
      <c r="B229" s="251"/>
      <c r="C229" s="252"/>
      <c r="D229" s="242" t="s">
        <v>143</v>
      </c>
      <c r="E229" s="253" t="s">
        <v>1</v>
      </c>
      <c r="F229" s="254" t="s">
        <v>496</v>
      </c>
      <c r="G229" s="252"/>
      <c r="H229" s="255">
        <v>40</v>
      </c>
      <c r="I229" s="256"/>
      <c r="J229" s="252"/>
      <c r="K229" s="252"/>
      <c r="L229" s="257"/>
      <c r="M229" s="258"/>
      <c r="N229" s="259"/>
      <c r="O229" s="259"/>
      <c r="P229" s="259"/>
      <c r="Q229" s="259"/>
      <c r="R229" s="259"/>
      <c r="S229" s="259"/>
      <c r="T229" s="260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1" t="s">
        <v>143</v>
      </c>
      <c r="AU229" s="261" t="s">
        <v>82</v>
      </c>
      <c r="AV229" s="14" t="s">
        <v>82</v>
      </c>
      <c r="AW229" s="14" t="s">
        <v>30</v>
      </c>
      <c r="AX229" s="14" t="s">
        <v>80</v>
      </c>
      <c r="AY229" s="261" t="s">
        <v>134</v>
      </c>
    </row>
    <row r="230" s="2" customFormat="1" ht="16.5" customHeight="1">
      <c r="A230" s="39"/>
      <c r="B230" s="40"/>
      <c r="C230" s="284" t="s">
        <v>306</v>
      </c>
      <c r="D230" s="284" t="s">
        <v>241</v>
      </c>
      <c r="E230" s="285" t="s">
        <v>497</v>
      </c>
      <c r="F230" s="286" t="s">
        <v>498</v>
      </c>
      <c r="G230" s="287" t="s">
        <v>163</v>
      </c>
      <c r="H230" s="288">
        <v>40</v>
      </c>
      <c r="I230" s="289"/>
      <c r="J230" s="290">
        <f>ROUND(I230*H230,2)</f>
        <v>0</v>
      </c>
      <c r="K230" s="286" t="s">
        <v>140</v>
      </c>
      <c r="L230" s="291"/>
      <c r="M230" s="292" t="s">
        <v>1</v>
      </c>
      <c r="N230" s="293" t="s">
        <v>38</v>
      </c>
      <c r="O230" s="92"/>
      <c r="P230" s="236">
        <f>O230*H230</f>
        <v>0</v>
      </c>
      <c r="Q230" s="236">
        <v>0.0024099999999999998</v>
      </c>
      <c r="R230" s="236">
        <f>Q230*H230</f>
        <v>0.096399999999999986</v>
      </c>
      <c r="S230" s="236">
        <v>0</v>
      </c>
      <c r="T230" s="237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8" t="s">
        <v>178</v>
      </c>
      <c r="AT230" s="238" t="s">
        <v>241</v>
      </c>
      <c r="AU230" s="238" t="s">
        <v>82</v>
      </c>
      <c r="AY230" s="18" t="s">
        <v>134</v>
      </c>
      <c r="BE230" s="239">
        <f>IF(N230="základní",J230,0)</f>
        <v>0</v>
      </c>
      <c r="BF230" s="239">
        <f>IF(N230="snížená",J230,0)</f>
        <v>0</v>
      </c>
      <c r="BG230" s="239">
        <f>IF(N230="zákl. přenesená",J230,0)</f>
        <v>0</v>
      </c>
      <c r="BH230" s="239">
        <f>IF(N230="sníž. přenesená",J230,0)</f>
        <v>0</v>
      </c>
      <c r="BI230" s="239">
        <f>IF(N230="nulová",J230,0)</f>
        <v>0</v>
      </c>
      <c r="BJ230" s="18" t="s">
        <v>80</v>
      </c>
      <c r="BK230" s="239">
        <f>ROUND(I230*H230,2)</f>
        <v>0</v>
      </c>
      <c r="BL230" s="18" t="s">
        <v>141</v>
      </c>
      <c r="BM230" s="238" t="s">
        <v>499</v>
      </c>
    </row>
    <row r="231" s="14" customFormat="1">
      <c r="A231" s="14"/>
      <c r="B231" s="251"/>
      <c r="C231" s="252"/>
      <c r="D231" s="242" t="s">
        <v>143</v>
      </c>
      <c r="E231" s="253" t="s">
        <v>1</v>
      </c>
      <c r="F231" s="254" t="s">
        <v>500</v>
      </c>
      <c r="G231" s="252"/>
      <c r="H231" s="255">
        <v>40</v>
      </c>
      <c r="I231" s="256"/>
      <c r="J231" s="252"/>
      <c r="K231" s="252"/>
      <c r="L231" s="257"/>
      <c r="M231" s="258"/>
      <c r="N231" s="259"/>
      <c r="O231" s="259"/>
      <c r="P231" s="259"/>
      <c r="Q231" s="259"/>
      <c r="R231" s="259"/>
      <c r="S231" s="259"/>
      <c r="T231" s="260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1" t="s">
        <v>143</v>
      </c>
      <c r="AU231" s="261" t="s">
        <v>82</v>
      </c>
      <c r="AV231" s="14" t="s">
        <v>82</v>
      </c>
      <c r="AW231" s="14" t="s">
        <v>30</v>
      </c>
      <c r="AX231" s="14" t="s">
        <v>80</v>
      </c>
      <c r="AY231" s="261" t="s">
        <v>134</v>
      </c>
    </row>
    <row r="232" s="2" customFormat="1" ht="33" customHeight="1">
      <c r="A232" s="39"/>
      <c r="B232" s="40"/>
      <c r="C232" s="227" t="s">
        <v>310</v>
      </c>
      <c r="D232" s="227" t="s">
        <v>136</v>
      </c>
      <c r="E232" s="228" t="s">
        <v>501</v>
      </c>
      <c r="F232" s="229" t="s">
        <v>502</v>
      </c>
      <c r="G232" s="230" t="s">
        <v>163</v>
      </c>
      <c r="H232" s="231">
        <v>12</v>
      </c>
      <c r="I232" s="232"/>
      <c r="J232" s="233">
        <f>ROUND(I232*H232,2)</f>
        <v>0</v>
      </c>
      <c r="K232" s="229" t="s">
        <v>140</v>
      </c>
      <c r="L232" s="45"/>
      <c r="M232" s="234" t="s">
        <v>1</v>
      </c>
      <c r="N232" s="235" t="s">
        <v>38</v>
      </c>
      <c r="O232" s="92"/>
      <c r="P232" s="236">
        <f>O232*H232</f>
        <v>0</v>
      </c>
      <c r="Q232" s="236">
        <v>2.0000000000000002E-05</v>
      </c>
      <c r="R232" s="236">
        <f>Q232*H232</f>
        <v>0.00024000000000000003</v>
      </c>
      <c r="S232" s="236">
        <v>0</v>
      </c>
      <c r="T232" s="237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8" t="s">
        <v>141</v>
      </c>
      <c r="AT232" s="238" t="s">
        <v>136</v>
      </c>
      <c r="AU232" s="238" t="s">
        <v>82</v>
      </c>
      <c r="AY232" s="18" t="s">
        <v>134</v>
      </c>
      <c r="BE232" s="239">
        <f>IF(N232="základní",J232,0)</f>
        <v>0</v>
      </c>
      <c r="BF232" s="239">
        <f>IF(N232="snížená",J232,0)</f>
        <v>0</v>
      </c>
      <c r="BG232" s="239">
        <f>IF(N232="zákl. přenesená",J232,0)</f>
        <v>0</v>
      </c>
      <c r="BH232" s="239">
        <f>IF(N232="sníž. přenesená",J232,0)</f>
        <v>0</v>
      </c>
      <c r="BI232" s="239">
        <f>IF(N232="nulová",J232,0)</f>
        <v>0</v>
      </c>
      <c r="BJ232" s="18" t="s">
        <v>80</v>
      </c>
      <c r="BK232" s="239">
        <f>ROUND(I232*H232,2)</f>
        <v>0</v>
      </c>
      <c r="BL232" s="18" t="s">
        <v>141</v>
      </c>
      <c r="BM232" s="238" t="s">
        <v>503</v>
      </c>
    </row>
    <row r="233" s="14" customFormat="1">
      <c r="A233" s="14"/>
      <c r="B233" s="251"/>
      <c r="C233" s="252"/>
      <c r="D233" s="242" t="s">
        <v>143</v>
      </c>
      <c r="E233" s="253" t="s">
        <v>1</v>
      </c>
      <c r="F233" s="254" t="s">
        <v>504</v>
      </c>
      <c r="G233" s="252"/>
      <c r="H233" s="255">
        <v>12</v>
      </c>
      <c r="I233" s="256"/>
      <c r="J233" s="252"/>
      <c r="K233" s="252"/>
      <c r="L233" s="257"/>
      <c r="M233" s="258"/>
      <c r="N233" s="259"/>
      <c r="O233" s="259"/>
      <c r="P233" s="259"/>
      <c r="Q233" s="259"/>
      <c r="R233" s="259"/>
      <c r="S233" s="259"/>
      <c r="T233" s="260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1" t="s">
        <v>143</v>
      </c>
      <c r="AU233" s="261" t="s">
        <v>82</v>
      </c>
      <c r="AV233" s="14" t="s">
        <v>82</v>
      </c>
      <c r="AW233" s="14" t="s">
        <v>30</v>
      </c>
      <c r="AX233" s="14" t="s">
        <v>80</v>
      </c>
      <c r="AY233" s="261" t="s">
        <v>134</v>
      </c>
    </row>
    <row r="234" s="2" customFormat="1" ht="21.75" customHeight="1">
      <c r="A234" s="39"/>
      <c r="B234" s="40"/>
      <c r="C234" s="284" t="s">
        <v>314</v>
      </c>
      <c r="D234" s="284" t="s">
        <v>241</v>
      </c>
      <c r="E234" s="285" t="s">
        <v>505</v>
      </c>
      <c r="F234" s="286" t="s">
        <v>506</v>
      </c>
      <c r="G234" s="287" t="s">
        <v>163</v>
      </c>
      <c r="H234" s="288">
        <v>12</v>
      </c>
      <c r="I234" s="289"/>
      <c r="J234" s="290">
        <f>ROUND(I234*H234,2)</f>
        <v>0</v>
      </c>
      <c r="K234" s="286" t="s">
        <v>140</v>
      </c>
      <c r="L234" s="291"/>
      <c r="M234" s="292" t="s">
        <v>1</v>
      </c>
      <c r="N234" s="293" t="s">
        <v>38</v>
      </c>
      <c r="O234" s="92"/>
      <c r="P234" s="236">
        <f>O234*H234</f>
        <v>0</v>
      </c>
      <c r="Q234" s="236">
        <v>0.016619999999999999</v>
      </c>
      <c r="R234" s="236">
        <f>Q234*H234</f>
        <v>0.19944000000000001</v>
      </c>
      <c r="S234" s="236">
        <v>0</v>
      </c>
      <c r="T234" s="237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8" t="s">
        <v>178</v>
      </c>
      <c r="AT234" s="238" t="s">
        <v>241</v>
      </c>
      <c r="AU234" s="238" t="s">
        <v>82</v>
      </c>
      <c r="AY234" s="18" t="s">
        <v>134</v>
      </c>
      <c r="BE234" s="239">
        <f>IF(N234="základní",J234,0)</f>
        <v>0</v>
      </c>
      <c r="BF234" s="239">
        <f>IF(N234="snížená",J234,0)</f>
        <v>0</v>
      </c>
      <c r="BG234" s="239">
        <f>IF(N234="zákl. přenesená",J234,0)</f>
        <v>0</v>
      </c>
      <c r="BH234" s="239">
        <f>IF(N234="sníž. přenesená",J234,0)</f>
        <v>0</v>
      </c>
      <c r="BI234" s="239">
        <f>IF(N234="nulová",J234,0)</f>
        <v>0</v>
      </c>
      <c r="BJ234" s="18" t="s">
        <v>80</v>
      </c>
      <c r="BK234" s="239">
        <f>ROUND(I234*H234,2)</f>
        <v>0</v>
      </c>
      <c r="BL234" s="18" t="s">
        <v>141</v>
      </c>
      <c r="BM234" s="238" t="s">
        <v>507</v>
      </c>
    </row>
    <row r="235" s="14" customFormat="1">
      <c r="A235" s="14"/>
      <c r="B235" s="251"/>
      <c r="C235" s="252"/>
      <c r="D235" s="242" t="s">
        <v>143</v>
      </c>
      <c r="E235" s="253" t="s">
        <v>1</v>
      </c>
      <c r="F235" s="254" t="s">
        <v>508</v>
      </c>
      <c r="G235" s="252"/>
      <c r="H235" s="255">
        <v>12</v>
      </c>
      <c r="I235" s="256"/>
      <c r="J235" s="252"/>
      <c r="K235" s="252"/>
      <c r="L235" s="257"/>
      <c r="M235" s="258"/>
      <c r="N235" s="259"/>
      <c r="O235" s="259"/>
      <c r="P235" s="259"/>
      <c r="Q235" s="259"/>
      <c r="R235" s="259"/>
      <c r="S235" s="259"/>
      <c r="T235" s="260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1" t="s">
        <v>143</v>
      </c>
      <c r="AU235" s="261" t="s">
        <v>82</v>
      </c>
      <c r="AV235" s="14" t="s">
        <v>82</v>
      </c>
      <c r="AW235" s="14" t="s">
        <v>30</v>
      </c>
      <c r="AX235" s="14" t="s">
        <v>80</v>
      </c>
      <c r="AY235" s="261" t="s">
        <v>134</v>
      </c>
    </row>
    <row r="236" s="2" customFormat="1" ht="33" customHeight="1">
      <c r="A236" s="39"/>
      <c r="B236" s="40"/>
      <c r="C236" s="227" t="s">
        <v>319</v>
      </c>
      <c r="D236" s="227" t="s">
        <v>136</v>
      </c>
      <c r="E236" s="228" t="s">
        <v>509</v>
      </c>
      <c r="F236" s="229" t="s">
        <v>510</v>
      </c>
      <c r="G236" s="230" t="s">
        <v>163</v>
      </c>
      <c r="H236" s="231">
        <v>292.5</v>
      </c>
      <c r="I236" s="232"/>
      <c r="J236" s="233">
        <f>ROUND(I236*H236,2)</f>
        <v>0</v>
      </c>
      <c r="K236" s="229" t="s">
        <v>140</v>
      </c>
      <c r="L236" s="45"/>
      <c r="M236" s="234" t="s">
        <v>1</v>
      </c>
      <c r="N236" s="235" t="s">
        <v>38</v>
      </c>
      <c r="O236" s="92"/>
      <c r="P236" s="236">
        <f>O236*H236</f>
        <v>0</v>
      </c>
      <c r="Q236" s="236">
        <v>3.0000000000000001E-05</v>
      </c>
      <c r="R236" s="236">
        <f>Q236*H236</f>
        <v>0.0087749999999999998</v>
      </c>
      <c r="S236" s="236">
        <v>0</v>
      </c>
      <c r="T236" s="237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8" t="s">
        <v>141</v>
      </c>
      <c r="AT236" s="238" t="s">
        <v>136</v>
      </c>
      <c r="AU236" s="238" t="s">
        <v>82</v>
      </c>
      <c r="AY236" s="18" t="s">
        <v>134</v>
      </c>
      <c r="BE236" s="239">
        <f>IF(N236="základní",J236,0)</f>
        <v>0</v>
      </c>
      <c r="BF236" s="239">
        <f>IF(N236="snížená",J236,0)</f>
        <v>0</v>
      </c>
      <c r="BG236" s="239">
        <f>IF(N236="zákl. přenesená",J236,0)</f>
        <v>0</v>
      </c>
      <c r="BH236" s="239">
        <f>IF(N236="sníž. přenesená",J236,0)</f>
        <v>0</v>
      </c>
      <c r="BI236" s="239">
        <f>IF(N236="nulová",J236,0)</f>
        <v>0</v>
      </c>
      <c r="BJ236" s="18" t="s">
        <v>80</v>
      </c>
      <c r="BK236" s="239">
        <f>ROUND(I236*H236,2)</f>
        <v>0</v>
      </c>
      <c r="BL236" s="18" t="s">
        <v>141</v>
      </c>
      <c r="BM236" s="238" t="s">
        <v>511</v>
      </c>
    </row>
    <row r="237" s="14" customFormat="1">
      <c r="A237" s="14"/>
      <c r="B237" s="251"/>
      <c r="C237" s="252"/>
      <c r="D237" s="242" t="s">
        <v>143</v>
      </c>
      <c r="E237" s="253" t="s">
        <v>1</v>
      </c>
      <c r="F237" s="254" t="s">
        <v>512</v>
      </c>
      <c r="G237" s="252"/>
      <c r="H237" s="255">
        <v>292.5</v>
      </c>
      <c r="I237" s="256"/>
      <c r="J237" s="252"/>
      <c r="K237" s="252"/>
      <c r="L237" s="257"/>
      <c r="M237" s="258"/>
      <c r="N237" s="259"/>
      <c r="O237" s="259"/>
      <c r="P237" s="259"/>
      <c r="Q237" s="259"/>
      <c r="R237" s="259"/>
      <c r="S237" s="259"/>
      <c r="T237" s="260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1" t="s">
        <v>143</v>
      </c>
      <c r="AU237" s="261" t="s">
        <v>82</v>
      </c>
      <c r="AV237" s="14" t="s">
        <v>82</v>
      </c>
      <c r="AW237" s="14" t="s">
        <v>30</v>
      </c>
      <c r="AX237" s="14" t="s">
        <v>80</v>
      </c>
      <c r="AY237" s="261" t="s">
        <v>134</v>
      </c>
    </row>
    <row r="238" s="2" customFormat="1" ht="21.75" customHeight="1">
      <c r="A238" s="39"/>
      <c r="B238" s="40"/>
      <c r="C238" s="284" t="s">
        <v>323</v>
      </c>
      <c r="D238" s="284" t="s">
        <v>241</v>
      </c>
      <c r="E238" s="285" t="s">
        <v>513</v>
      </c>
      <c r="F238" s="286" t="s">
        <v>514</v>
      </c>
      <c r="G238" s="287" t="s">
        <v>163</v>
      </c>
      <c r="H238" s="288">
        <v>292.5</v>
      </c>
      <c r="I238" s="289"/>
      <c r="J238" s="290">
        <f>ROUND(I238*H238,2)</f>
        <v>0</v>
      </c>
      <c r="K238" s="286" t="s">
        <v>140</v>
      </c>
      <c r="L238" s="291"/>
      <c r="M238" s="292" t="s">
        <v>1</v>
      </c>
      <c r="N238" s="293" t="s">
        <v>38</v>
      </c>
      <c r="O238" s="92"/>
      <c r="P238" s="236">
        <f>O238*H238</f>
        <v>0</v>
      </c>
      <c r="Q238" s="236">
        <v>0.02683</v>
      </c>
      <c r="R238" s="236">
        <f>Q238*H238</f>
        <v>7.8477749999999995</v>
      </c>
      <c r="S238" s="236">
        <v>0</v>
      </c>
      <c r="T238" s="237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8" t="s">
        <v>178</v>
      </c>
      <c r="AT238" s="238" t="s">
        <v>241</v>
      </c>
      <c r="AU238" s="238" t="s">
        <v>82</v>
      </c>
      <c r="AY238" s="18" t="s">
        <v>134</v>
      </c>
      <c r="BE238" s="239">
        <f>IF(N238="základní",J238,0)</f>
        <v>0</v>
      </c>
      <c r="BF238" s="239">
        <f>IF(N238="snížená",J238,0)</f>
        <v>0</v>
      </c>
      <c r="BG238" s="239">
        <f>IF(N238="zákl. přenesená",J238,0)</f>
        <v>0</v>
      </c>
      <c r="BH238" s="239">
        <f>IF(N238="sníž. přenesená",J238,0)</f>
        <v>0</v>
      </c>
      <c r="BI238" s="239">
        <f>IF(N238="nulová",J238,0)</f>
        <v>0</v>
      </c>
      <c r="BJ238" s="18" t="s">
        <v>80</v>
      </c>
      <c r="BK238" s="239">
        <f>ROUND(I238*H238,2)</f>
        <v>0</v>
      </c>
      <c r="BL238" s="18" t="s">
        <v>141</v>
      </c>
      <c r="BM238" s="238" t="s">
        <v>515</v>
      </c>
    </row>
    <row r="239" s="14" customFormat="1">
      <c r="A239" s="14"/>
      <c r="B239" s="251"/>
      <c r="C239" s="252"/>
      <c r="D239" s="242" t="s">
        <v>143</v>
      </c>
      <c r="E239" s="253" t="s">
        <v>1</v>
      </c>
      <c r="F239" s="254" t="s">
        <v>512</v>
      </c>
      <c r="G239" s="252"/>
      <c r="H239" s="255">
        <v>292.5</v>
      </c>
      <c r="I239" s="256"/>
      <c r="J239" s="252"/>
      <c r="K239" s="252"/>
      <c r="L239" s="257"/>
      <c r="M239" s="258"/>
      <c r="N239" s="259"/>
      <c r="O239" s="259"/>
      <c r="P239" s="259"/>
      <c r="Q239" s="259"/>
      <c r="R239" s="259"/>
      <c r="S239" s="259"/>
      <c r="T239" s="260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1" t="s">
        <v>143</v>
      </c>
      <c r="AU239" s="261" t="s">
        <v>82</v>
      </c>
      <c r="AV239" s="14" t="s">
        <v>82</v>
      </c>
      <c r="AW239" s="14" t="s">
        <v>30</v>
      </c>
      <c r="AX239" s="14" t="s">
        <v>80</v>
      </c>
      <c r="AY239" s="261" t="s">
        <v>134</v>
      </c>
    </row>
    <row r="240" s="2" customFormat="1" ht="33" customHeight="1">
      <c r="A240" s="39"/>
      <c r="B240" s="40"/>
      <c r="C240" s="227" t="s">
        <v>327</v>
      </c>
      <c r="D240" s="227" t="s">
        <v>136</v>
      </c>
      <c r="E240" s="228" t="s">
        <v>269</v>
      </c>
      <c r="F240" s="229" t="s">
        <v>270</v>
      </c>
      <c r="G240" s="230" t="s">
        <v>216</v>
      </c>
      <c r="H240" s="231">
        <v>10</v>
      </c>
      <c r="I240" s="232"/>
      <c r="J240" s="233">
        <f>ROUND(I240*H240,2)</f>
        <v>0</v>
      </c>
      <c r="K240" s="229" t="s">
        <v>140</v>
      </c>
      <c r="L240" s="45"/>
      <c r="M240" s="234" t="s">
        <v>1</v>
      </c>
      <c r="N240" s="235" t="s">
        <v>38</v>
      </c>
      <c r="O240" s="92"/>
      <c r="P240" s="236">
        <f>O240*H240</f>
        <v>0</v>
      </c>
      <c r="Q240" s="236">
        <v>0</v>
      </c>
      <c r="R240" s="236">
        <f>Q240*H240</f>
        <v>0</v>
      </c>
      <c r="S240" s="236">
        <v>0</v>
      </c>
      <c r="T240" s="237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8" t="s">
        <v>141</v>
      </c>
      <c r="AT240" s="238" t="s">
        <v>136</v>
      </c>
      <c r="AU240" s="238" t="s">
        <v>82</v>
      </c>
      <c r="AY240" s="18" t="s">
        <v>134</v>
      </c>
      <c r="BE240" s="239">
        <f>IF(N240="základní",J240,0)</f>
        <v>0</v>
      </c>
      <c r="BF240" s="239">
        <f>IF(N240="snížená",J240,0)</f>
        <v>0</v>
      </c>
      <c r="BG240" s="239">
        <f>IF(N240="zákl. přenesená",J240,0)</f>
        <v>0</v>
      </c>
      <c r="BH240" s="239">
        <f>IF(N240="sníž. přenesená",J240,0)</f>
        <v>0</v>
      </c>
      <c r="BI240" s="239">
        <f>IF(N240="nulová",J240,0)</f>
        <v>0</v>
      </c>
      <c r="BJ240" s="18" t="s">
        <v>80</v>
      </c>
      <c r="BK240" s="239">
        <f>ROUND(I240*H240,2)</f>
        <v>0</v>
      </c>
      <c r="BL240" s="18" t="s">
        <v>141</v>
      </c>
      <c r="BM240" s="238" t="s">
        <v>516</v>
      </c>
    </row>
    <row r="241" s="14" customFormat="1">
      <c r="A241" s="14"/>
      <c r="B241" s="251"/>
      <c r="C241" s="252"/>
      <c r="D241" s="242" t="s">
        <v>143</v>
      </c>
      <c r="E241" s="253" t="s">
        <v>1</v>
      </c>
      <c r="F241" s="254" t="s">
        <v>517</v>
      </c>
      <c r="G241" s="252"/>
      <c r="H241" s="255">
        <v>10</v>
      </c>
      <c r="I241" s="256"/>
      <c r="J241" s="252"/>
      <c r="K241" s="252"/>
      <c r="L241" s="257"/>
      <c r="M241" s="258"/>
      <c r="N241" s="259"/>
      <c r="O241" s="259"/>
      <c r="P241" s="259"/>
      <c r="Q241" s="259"/>
      <c r="R241" s="259"/>
      <c r="S241" s="259"/>
      <c r="T241" s="260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1" t="s">
        <v>143</v>
      </c>
      <c r="AU241" s="261" t="s">
        <v>82</v>
      </c>
      <c r="AV241" s="14" t="s">
        <v>82</v>
      </c>
      <c r="AW241" s="14" t="s">
        <v>30</v>
      </c>
      <c r="AX241" s="14" t="s">
        <v>80</v>
      </c>
      <c r="AY241" s="261" t="s">
        <v>134</v>
      </c>
    </row>
    <row r="242" s="2" customFormat="1" ht="24.15" customHeight="1">
      <c r="A242" s="39"/>
      <c r="B242" s="40"/>
      <c r="C242" s="284" t="s">
        <v>332</v>
      </c>
      <c r="D242" s="284" t="s">
        <v>241</v>
      </c>
      <c r="E242" s="285" t="s">
        <v>274</v>
      </c>
      <c r="F242" s="286" t="s">
        <v>275</v>
      </c>
      <c r="G242" s="287" t="s">
        <v>216</v>
      </c>
      <c r="H242" s="288">
        <v>10</v>
      </c>
      <c r="I242" s="289"/>
      <c r="J242" s="290">
        <f>ROUND(I242*H242,2)</f>
        <v>0</v>
      </c>
      <c r="K242" s="286" t="s">
        <v>140</v>
      </c>
      <c r="L242" s="291"/>
      <c r="M242" s="292" t="s">
        <v>1</v>
      </c>
      <c r="N242" s="293" t="s">
        <v>38</v>
      </c>
      <c r="O242" s="92"/>
      <c r="P242" s="236">
        <f>O242*H242</f>
        <v>0</v>
      </c>
      <c r="Q242" s="236">
        <v>0.0014</v>
      </c>
      <c r="R242" s="236">
        <f>Q242*H242</f>
        <v>0.014</v>
      </c>
      <c r="S242" s="236">
        <v>0</v>
      </c>
      <c r="T242" s="237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8" t="s">
        <v>178</v>
      </c>
      <c r="AT242" s="238" t="s">
        <v>241</v>
      </c>
      <c r="AU242" s="238" t="s">
        <v>82</v>
      </c>
      <c r="AY242" s="18" t="s">
        <v>134</v>
      </c>
      <c r="BE242" s="239">
        <f>IF(N242="základní",J242,0)</f>
        <v>0</v>
      </c>
      <c r="BF242" s="239">
        <f>IF(N242="snížená",J242,0)</f>
        <v>0</v>
      </c>
      <c r="BG242" s="239">
        <f>IF(N242="zákl. přenesená",J242,0)</f>
        <v>0</v>
      </c>
      <c r="BH242" s="239">
        <f>IF(N242="sníž. přenesená",J242,0)</f>
        <v>0</v>
      </c>
      <c r="BI242" s="239">
        <f>IF(N242="nulová",J242,0)</f>
        <v>0</v>
      </c>
      <c r="BJ242" s="18" t="s">
        <v>80</v>
      </c>
      <c r="BK242" s="239">
        <f>ROUND(I242*H242,2)</f>
        <v>0</v>
      </c>
      <c r="BL242" s="18" t="s">
        <v>141</v>
      </c>
      <c r="BM242" s="238" t="s">
        <v>518</v>
      </c>
    </row>
    <row r="243" s="14" customFormat="1">
      <c r="A243" s="14"/>
      <c r="B243" s="251"/>
      <c r="C243" s="252"/>
      <c r="D243" s="242" t="s">
        <v>143</v>
      </c>
      <c r="E243" s="253" t="s">
        <v>1</v>
      </c>
      <c r="F243" s="254" t="s">
        <v>519</v>
      </c>
      <c r="G243" s="252"/>
      <c r="H243" s="255">
        <v>10</v>
      </c>
      <c r="I243" s="256"/>
      <c r="J243" s="252"/>
      <c r="K243" s="252"/>
      <c r="L243" s="257"/>
      <c r="M243" s="258"/>
      <c r="N243" s="259"/>
      <c r="O243" s="259"/>
      <c r="P243" s="259"/>
      <c r="Q243" s="259"/>
      <c r="R243" s="259"/>
      <c r="S243" s="259"/>
      <c r="T243" s="260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1" t="s">
        <v>143</v>
      </c>
      <c r="AU243" s="261" t="s">
        <v>82</v>
      </c>
      <c r="AV243" s="14" t="s">
        <v>82</v>
      </c>
      <c r="AW243" s="14" t="s">
        <v>30</v>
      </c>
      <c r="AX243" s="14" t="s">
        <v>80</v>
      </c>
      <c r="AY243" s="261" t="s">
        <v>134</v>
      </c>
    </row>
    <row r="244" s="2" customFormat="1" ht="33" customHeight="1">
      <c r="A244" s="39"/>
      <c r="B244" s="40"/>
      <c r="C244" s="227" t="s">
        <v>339</v>
      </c>
      <c r="D244" s="227" t="s">
        <v>136</v>
      </c>
      <c r="E244" s="228" t="s">
        <v>520</v>
      </c>
      <c r="F244" s="229" t="s">
        <v>521</v>
      </c>
      <c r="G244" s="230" t="s">
        <v>216</v>
      </c>
      <c r="H244" s="231">
        <v>1</v>
      </c>
      <c r="I244" s="232"/>
      <c r="J244" s="233">
        <f>ROUND(I244*H244,2)</f>
        <v>0</v>
      </c>
      <c r="K244" s="229" t="s">
        <v>140</v>
      </c>
      <c r="L244" s="45"/>
      <c r="M244" s="234" t="s">
        <v>1</v>
      </c>
      <c r="N244" s="235" t="s">
        <v>38</v>
      </c>
      <c r="O244" s="92"/>
      <c r="P244" s="236">
        <f>O244*H244</f>
        <v>0</v>
      </c>
      <c r="Q244" s="236">
        <v>2.0000000000000002E-05</v>
      </c>
      <c r="R244" s="236">
        <f>Q244*H244</f>
        <v>2.0000000000000002E-05</v>
      </c>
      <c r="S244" s="236">
        <v>0</v>
      </c>
      <c r="T244" s="237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8" t="s">
        <v>141</v>
      </c>
      <c r="AT244" s="238" t="s">
        <v>136</v>
      </c>
      <c r="AU244" s="238" t="s">
        <v>82</v>
      </c>
      <c r="AY244" s="18" t="s">
        <v>134</v>
      </c>
      <c r="BE244" s="239">
        <f>IF(N244="základní",J244,0)</f>
        <v>0</v>
      </c>
      <c r="BF244" s="239">
        <f>IF(N244="snížená",J244,0)</f>
        <v>0</v>
      </c>
      <c r="BG244" s="239">
        <f>IF(N244="zákl. přenesená",J244,0)</f>
        <v>0</v>
      </c>
      <c r="BH244" s="239">
        <f>IF(N244="sníž. přenesená",J244,0)</f>
        <v>0</v>
      </c>
      <c r="BI244" s="239">
        <f>IF(N244="nulová",J244,0)</f>
        <v>0</v>
      </c>
      <c r="BJ244" s="18" t="s">
        <v>80</v>
      </c>
      <c r="BK244" s="239">
        <f>ROUND(I244*H244,2)</f>
        <v>0</v>
      </c>
      <c r="BL244" s="18" t="s">
        <v>141</v>
      </c>
      <c r="BM244" s="238" t="s">
        <v>522</v>
      </c>
    </row>
    <row r="245" s="14" customFormat="1">
      <c r="A245" s="14"/>
      <c r="B245" s="251"/>
      <c r="C245" s="252"/>
      <c r="D245" s="242" t="s">
        <v>143</v>
      </c>
      <c r="E245" s="253" t="s">
        <v>1</v>
      </c>
      <c r="F245" s="254" t="s">
        <v>301</v>
      </c>
      <c r="G245" s="252"/>
      <c r="H245" s="255">
        <v>1</v>
      </c>
      <c r="I245" s="256"/>
      <c r="J245" s="252"/>
      <c r="K245" s="252"/>
      <c r="L245" s="257"/>
      <c r="M245" s="258"/>
      <c r="N245" s="259"/>
      <c r="O245" s="259"/>
      <c r="P245" s="259"/>
      <c r="Q245" s="259"/>
      <c r="R245" s="259"/>
      <c r="S245" s="259"/>
      <c r="T245" s="260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1" t="s">
        <v>143</v>
      </c>
      <c r="AU245" s="261" t="s">
        <v>82</v>
      </c>
      <c r="AV245" s="14" t="s">
        <v>82</v>
      </c>
      <c r="AW245" s="14" t="s">
        <v>30</v>
      </c>
      <c r="AX245" s="14" t="s">
        <v>80</v>
      </c>
      <c r="AY245" s="261" t="s">
        <v>134</v>
      </c>
    </row>
    <row r="246" s="2" customFormat="1" ht="24.15" customHeight="1">
      <c r="A246" s="39"/>
      <c r="B246" s="40"/>
      <c r="C246" s="284" t="s">
        <v>343</v>
      </c>
      <c r="D246" s="284" t="s">
        <v>241</v>
      </c>
      <c r="E246" s="285" t="s">
        <v>523</v>
      </c>
      <c r="F246" s="286" t="s">
        <v>524</v>
      </c>
      <c r="G246" s="287" t="s">
        <v>216</v>
      </c>
      <c r="H246" s="288">
        <v>1</v>
      </c>
      <c r="I246" s="289"/>
      <c r="J246" s="290">
        <f>ROUND(I246*H246,2)</f>
        <v>0</v>
      </c>
      <c r="K246" s="286" t="s">
        <v>140</v>
      </c>
      <c r="L246" s="291"/>
      <c r="M246" s="292" t="s">
        <v>1</v>
      </c>
      <c r="N246" s="293" t="s">
        <v>38</v>
      </c>
      <c r="O246" s="92"/>
      <c r="P246" s="236">
        <f>O246*H246</f>
        <v>0</v>
      </c>
      <c r="Q246" s="236">
        <v>0.0071999999999999998</v>
      </c>
      <c r="R246" s="236">
        <f>Q246*H246</f>
        <v>0.0071999999999999998</v>
      </c>
      <c r="S246" s="236">
        <v>0</v>
      </c>
      <c r="T246" s="237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8" t="s">
        <v>178</v>
      </c>
      <c r="AT246" s="238" t="s">
        <v>241</v>
      </c>
      <c r="AU246" s="238" t="s">
        <v>82</v>
      </c>
      <c r="AY246" s="18" t="s">
        <v>134</v>
      </c>
      <c r="BE246" s="239">
        <f>IF(N246="základní",J246,0)</f>
        <v>0</v>
      </c>
      <c r="BF246" s="239">
        <f>IF(N246="snížená",J246,0)</f>
        <v>0</v>
      </c>
      <c r="BG246" s="239">
        <f>IF(N246="zákl. přenesená",J246,0)</f>
        <v>0</v>
      </c>
      <c r="BH246" s="239">
        <f>IF(N246="sníž. přenesená",J246,0)</f>
        <v>0</v>
      </c>
      <c r="BI246" s="239">
        <f>IF(N246="nulová",J246,0)</f>
        <v>0</v>
      </c>
      <c r="BJ246" s="18" t="s">
        <v>80</v>
      </c>
      <c r="BK246" s="239">
        <f>ROUND(I246*H246,2)</f>
        <v>0</v>
      </c>
      <c r="BL246" s="18" t="s">
        <v>141</v>
      </c>
      <c r="BM246" s="238" t="s">
        <v>525</v>
      </c>
    </row>
    <row r="247" s="14" customFormat="1">
      <c r="A247" s="14"/>
      <c r="B247" s="251"/>
      <c r="C247" s="252"/>
      <c r="D247" s="242" t="s">
        <v>143</v>
      </c>
      <c r="E247" s="253" t="s">
        <v>1</v>
      </c>
      <c r="F247" s="254" t="s">
        <v>301</v>
      </c>
      <c r="G247" s="252"/>
      <c r="H247" s="255">
        <v>1</v>
      </c>
      <c r="I247" s="256"/>
      <c r="J247" s="252"/>
      <c r="K247" s="252"/>
      <c r="L247" s="257"/>
      <c r="M247" s="258"/>
      <c r="N247" s="259"/>
      <c r="O247" s="259"/>
      <c r="P247" s="259"/>
      <c r="Q247" s="259"/>
      <c r="R247" s="259"/>
      <c r="S247" s="259"/>
      <c r="T247" s="260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1" t="s">
        <v>143</v>
      </c>
      <c r="AU247" s="261" t="s">
        <v>82</v>
      </c>
      <c r="AV247" s="14" t="s">
        <v>82</v>
      </c>
      <c r="AW247" s="14" t="s">
        <v>30</v>
      </c>
      <c r="AX247" s="14" t="s">
        <v>80</v>
      </c>
      <c r="AY247" s="261" t="s">
        <v>134</v>
      </c>
    </row>
    <row r="248" s="2" customFormat="1" ht="33" customHeight="1">
      <c r="A248" s="39"/>
      <c r="B248" s="40"/>
      <c r="C248" s="227" t="s">
        <v>348</v>
      </c>
      <c r="D248" s="227" t="s">
        <v>136</v>
      </c>
      <c r="E248" s="228" t="s">
        <v>526</v>
      </c>
      <c r="F248" s="229" t="s">
        <v>527</v>
      </c>
      <c r="G248" s="230" t="s">
        <v>216</v>
      </c>
      <c r="H248" s="231">
        <v>4</v>
      </c>
      <c r="I248" s="232"/>
      <c r="J248" s="233">
        <f>ROUND(I248*H248,2)</f>
        <v>0</v>
      </c>
      <c r="K248" s="229" t="s">
        <v>140</v>
      </c>
      <c r="L248" s="45"/>
      <c r="M248" s="234" t="s">
        <v>1</v>
      </c>
      <c r="N248" s="235" t="s">
        <v>38</v>
      </c>
      <c r="O248" s="92"/>
      <c r="P248" s="236">
        <f>O248*H248</f>
        <v>0</v>
      </c>
      <c r="Q248" s="236">
        <v>3.0000000000000001E-05</v>
      </c>
      <c r="R248" s="236">
        <f>Q248*H248</f>
        <v>0.00012</v>
      </c>
      <c r="S248" s="236">
        <v>0</v>
      </c>
      <c r="T248" s="237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8" t="s">
        <v>141</v>
      </c>
      <c r="AT248" s="238" t="s">
        <v>136</v>
      </c>
      <c r="AU248" s="238" t="s">
        <v>82</v>
      </c>
      <c r="AY248" s="18" t="s">
        <v>134</v>
      </c>
      <c r="BE248" s="239">
        <f>IF(N248="základní",J248,0)</f>
        <v>0</v>
      </c>
      <c r="BF248" s="239">
        <f>IF(N248="snížená",J248,0)</f>
        <v>0</v>
      </c>
      <c r="BG248" s="239">
        <f>IF(N248="zákl. přenesená",J248,0)</f>
        <v>0</v>
      </c>
      <c r="BH248" s="239">
        <f>IF(N248="sníž. přenesená",J248,0)</f>
        <v>0</v>
      </c>
      <c r="BI248" s="239">
        <f>IF(N248="nulová",J248,0)</f>
        <v>0</v>
      </c>
      <c r="BJ248" s="18" t="s">
        <v>80</v>
      </c>
      <c r="BK248" s="239">
        <f>ROUND(I248*H248,2)</f>
        <v>0</v>
      </c>
      <c r="BL248" s="18" t="s">
        <v>141</v>
      </c>
      <c r="BM248" s="238" t="s">
        <v>528</v>
      </c>
    </row>
    <row r="249" s="14" customFormat="1">
      <c r="A249" s="14"/>
      <c r="B249" s="251"/>
      <c r="C249" s="252"/>
      <c r="D249" s="242" t="s">
        <v>143</v>
      </c>
      <c r="E249" s="253" t="s">
        <v>1</v>
      </c>
      <c r="F249" s="254" t="s">
        <v>318</v>
      </c>
      <c r="G249" s="252"/>
      <c r="H249" s="255">
        <v>4</v>
      </c>
      <c r="I249" s="256"/>
      <c r="J249" s="252"/>
      <c r="K249" s="252"/>
      <c r="L249" s="257"/>
      <c r="M249" s="258"/>
      <c r="N249" s="259"/>
      <c r="O249" s="259"/>
      <c r="P249" s="259"/>
      <c r="Q249" s="259"/>
      <c r="R249" s="259"/>
      <c r="S249" s="259"/>
      <c r="T249" s="260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1" t="s">
        <v>143</v>
      </c>
      <c r="AU249" s="261" t="s">
        <v>82</v>
      </c>
      <c r="AV249" s="14" t="s">
        <v>82</v>
      </c>
      <c r="AW249" s="14" t="s">
        <v>30</v>
      </c>
      <c r="AX249" s="14" t="s">
        <v>80</v>
      </c>
      <c r="AY249" s="261" t="s">
        <v>134</v>
      </c>
    </row>
    <row r="250" s="2" customFormat="1" ht="24.15" customHeight="1">
      <c r="A250" s="39"/>
      <c r="B250" s="40"/>
      <c r="C250" s="284" t="s">
        <v>355</v>
      </c>
      <c r="D250" s="284" t="s">
        <v>241</v>
      </c>
      <c r="E250" s="285" t="s">
        <v>529</v>
      </c>
      <c r="F250" s="286" t="s">
        <v>530</v>
      </c>
      <c r="G250" s="287" t="s">
        <v>216</v>
      </c>
      <c r="H250" s="288">
        <v>4</v>
      </c>
      <c r="I250" s="289"/>
      <c r="J250" s="290">
        <f>ROUND(I250*H250,2)</f>
        <v>0</v>
      </c>
      <c r="K250" s="286" t="s">
        <v>140</v>
      </c>
      <c r="L250" s="291"/>
      <c r="M250" s="292" t="s">
        <v>1</v>
      </c>
      <c r="N250" s="293" t="s">
        <v>38</v>
      </c>
      <c r="O250" s="92"/>
      <c r="P250" s="236">
        <f>O250*H250</f>
        <v>0</v>
      </c>
      <c r="Q250" s="236">
        <v>0.0123</v>
      </c>
      <c r="R250" s="236">
        <f>Q250*H250</f>
        <v>0.049200000000000001</v>
      </c>
      <c r="S250" s="236">
        <v>0</v>
      </c>
      <c r="T250" s="237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8" t="s">
        <v>178</v>
      </c>
      <c r="AT250" s="238" t="s">
        <v>241</v>
      </c>
      <c r="AU250" s="238" t="s">
        <v>82</v>
      </c>
      <c r="AY250" s="18" t="s">
        <v>134</v>
      </c>
      <c r="BE250" s="239">
        <f>IF(N250="základní",J250,0)</f>
        <v>0</v>
      </c>
      <c r="BF250" s="239">
        <f>IF(N250="snížená",J250,0)</f>
        <v>0</v>
      </c>
      <c r="BG250" s="239">
        <f>IF(N250="zákl. přenesená",J250,0)</f>
        <v>0</v>
      </c>
      <c r="BH250" s="239">
        <f>IF(N250="sníž. přenesená",J250,0)</f>
        <v>0</v>
      </c>
      <c r="BI250" s="239">
        <f>IF(N250="nulová",J250,0)</f>
        <v>0</v>
      </c>
      <c r="BJ250" s="18" t="s">
        <v>80</v>
      </c>
      <c r="BK250" s="239">
        <f>ROUND(I250*H250,2)</f>
        <v>0</v>
      </c>
      <c r="BL250" s="18" t="s">
        <v>141</v>
      </c>
      <c r="BM250" s="238" t="s">
        <v>531</v>
      </c>
    </row>
    <row r="251" s="14" customFormat="1">
      <c r="A251" s="14"/>
      <c r="B251" s="251"/>
      <c r="C251" s="252"/>
      <c r="D251" s="242" t="s">
        <v>143</v>
      </c>
      <c r="E251" s="253" t="s">
        <v>1</v>
      </c>
      <c r="F251" s="254" t="s">
        <v>318</v>
      </c>
      <c r="G251" s="252"/>
      <c r="H251" s="255">
        <v>4</v>
      </c>
      <c r="I251" s="256"/>
      <c r="J251" s="252"/>
      <c r="K251" s="252"/>
      <c r="L251" s="257"/>
      <c r="M251" s="258"/>
      <c r="N251" s="259"/>
      <c r="O251" s="259"/>
      <c r="P251" s="259"/>
      <c r="Q251" s="259"/>
      <c r="R251" s="259"/>
      <c r="S251" s="259"/>
      <c r="T251" s="260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1" t="s">
        <v>143</v>
      </c>
      <c r="AU251" s="261" t="s">
        <v>82</v>
      </c>
      <c r="AV251" s="14" t="s">
        <v>82</v>
      </c>
      <c r="AW251" s="14" t="s">
        <v>30</v>
      </c>
      <c r="AX251" s="14" t="s">
        <v>80</v>
      </c>
      <c r="AY251" s="261" t="s">
        <v>134</v>
      </c>
    </row>
    <row r="252" s="2" customFormat="1" ht="24.15" customHeight="1">
      <c r="A252" s="39"/>
      <c r="B252" s="40"/>
      <c r="C252" s="227" t="s">
        <v>361</v>
      </c>
      <c r="D252" s="227" t="s">
        <v>136</v>
      </c>
      <c r="E252" s="228" t="s">
        <v>532</v>
      </c>
      <c r="F252" s="229" t="s">
        <v>533</v>
      </c>
      <c r="G252" s="230" t="s">
        <v>290</v>
      </c>
      <c r="H252" s="231">
        <v>1</v>
      </c>
      <c r="I252" s="232"/>
      <c r="J252" s="233">
        <f>ROUND(I252*H252,2)</f>
        <v>0</v>
      </c>
      <c r="K252" s="229" t="s">
        <v>140</v>
      </c>
      <c r="L252" s="45"/>
      <c r="M252" s="234" t="s">
        <v>1</v>
      </c>
      <c r="N252" s="235" t="s">
        <v>38</v>
      </c>
      <c r="O252" s="92"/>
      <c r="P252" s="236">
        <f>O252*H252</f>
        <v>0</v>
      </c>
      <c r="Q252" s="236">
        <v>0.00031</v>
      </c>
      <c r="R252" s="236">
        <f>Q252*H252</f>
        <v>0.00031</v>
      </c>
      <c r="S252" s="236">
        <v>0</v>
      </c>
      <c r="T252" s="237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8" t="s">
        <v>141</v>
      </c>
      <c r="AT252" s="238" t="s">
        <v>136</v>
      </c>
      <c r="AU252" s="238" t="s">
        <v>82</v>
      </c>
      <c r="AY252" s="18" t="s">
        <v>134</v>
      </c>
      <c r="BE252" s="239">
        <f>IF(N252="základní",J252,0)</f>
        <v>0</v>
      </c>
      <c r="BF252" s="239">
        <f>IF(N252="snížená",J252,0)</f>
        <v>0</v>
      </c>
      <c r="BG252" s="239">
        <f>IF(N252="zákl. přenesená",J252,0)</f>
        <v>0</v>
      </c>
      <c r="BH252" s="239">
        <f>IF(N252="sníž. přenesená",J252,0)</f>
        <v>0</v>
      </c>
      <c r="BI252" s="239">
        <f>IF(N252="nulová",J252,0)</f>
        <v>0</v>
      </c>
      <c r="BJ252" s="18" t="s">
        <v>80</v>
      </c>
      <c r="BK252" s="239">
        <f>ROUND(I252*H252,2)</f>
        <v>0</v>
      </c>
      <c r="BL252" s="18" t="s">
        <v>141</v>
      </c>
      <c r="BM252" s="238" t="s">
        <v>534</v>
      </c>
    </row>
    <row r="253" s="14" customFormat="1">
      <c r="A253" s="14"/>
      <c r="B253" s="251"/>
      <c r="C253" s="252"/>
      <c r="D253" s="242" t="s">
        <v>143</v>
      </c>
      <c r="E253" s="253" t="s">
        <v>1</v>
      </c>
      <c r="F253" s="254" t="s">
        <v>301</v>
      </c>
      <c r="G253" s="252"/>
      <c r="H253" s="255">
        <v>1</v>
      </c>
      <c r="I253" s="256"/>
      <c r="J253" s="252"/>
      <c r="K253" s="252"/>
      <c r="L253" s="257"/>
      <c r="M253" s="258"/>
      <c r="N253" s="259"/>
      <c r="O253" s="259"/>
      <c r="P253" s="259"/>
      <c r="Q253" s="259"/>
      <c r="R253" s="259"/>
      <c r="S253" s="259"/>
      <c r="T253" s="260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1" t="s">
        <v>143</v>
      </c>
      <c r="AU253" s="261" t="s">
        <v>82</v>
      </c>
      <c r="AV253" s="14" t="s">
        <v>82</v>
      </c>
      <c r="AW253" s="14" t="s">
        <v>30</v>
      </c>
      <c r="AX253" s="14" t="s">
        <v>80</v>
      </c>
      <c r="AY253" s="261" t="s">
        <v>134</v>
      </c>
    </row>
    <row r="254" s="2" customFormat="1" ht="24.15" customHeight="1">
      <c r="A254" s="39"/>
      <c r="B254" s="40"/>
      <c r="C254" s="227" t="s">
        <v>367</v>
      </c>
      <c r="D254" s="227" t="s">
        <v>136</v>
      </c>
      <c r="E254" s="228" t="s">
        <v>535</v>
      </c>
      <c r="F254" s="229" t="s">
        <v>536</v>
      </c>
      <c r="G254" s="230" t="s">
        <v>290</v>
      </c>
      <c r="H254" s="231">
        <v>8</v>
      </c>
      <c r="I254" s="232"/>
      <c r="J254" s="233">
        <f>ROUND(I254*H254,2)</f>
        <v>0</v>
      </c>
      <c r="K254" s="229" t="s">
        <v>140</v>
      </c>
      <c r="L254" s="45"/>
      <c r="M254" s="234" t="s">
        <v>1</v>
      </c>
      <c r="N254" s="235" t="s">
        <v>38</v>
      </c>
      <c r="O254" s="92"/>
      <c r="P254" s="236">
        <f>O254*H254</f>
        <v>0</v>
      </c>
      <c r="Q254" s="236">
        <v>0.00025000000000000001</v>
      </c>
      <c r="R254" s="236">
        <f>Q254*H254</f>
        <v>0.002</v>
      </c>
      <c r="S254" s="236">
        <v>0</v>
      </c>
      <c r="T254" s="237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8" t="s">
        <v>141</v>
      </c>
      <c r="AT254" s="238" t="s">
        <v>136</v>
      </c>
      <c r="AU254" s="238" t="s">
        <v>82</v>
      </c>
      <c r="AY254" s="18" t="s">
        <v>134</v>
      </c>
      <c r="BE254" s="239">
        <f>IF(N254="základní",J254,0)</f>
        <v>0</v>
      </c>
      <c r="BF254" s="239">
        <f>IF(N254="snížená",J254,0)</f>
        <v>0</v>
      </c>
      <c r="BG254" s="239">
        <f>IF(N254="zákl. přenesená",J254,0)</f>
        <v>0</v>
      </c>
      <c r="BH254" s="239">
        <f>IF(N254="sníž. přenesená",J254,0)</f>
        <v>0</v>
      </c>
      <c r="BI254" s="239">
        <f>IF(N254="nulová",J254,0)</f>
        <v>0</v>
      </c>
      <c r="BJ254" s="18" t="s">
        <v>80</v>
      </c>
      <c r="BK254" s="239">
        <f>ROUND(I254*H254,2)</f>
        <v>0</v>
      </c>
      <c r="BL254" s="18" t="s">
        <v>141</v>
      </c>
      <c r="BM254" s="238" t="s">
        <v>537</v>
      </c>
    </row>
    <row r="255" s="14" customFormat="1">
      <c r="A255" s="14"/>
      <c r="B255" s="251"/>
      <c r="C255" s="252"/>
      <c r="D255" s="242" t="s">
        <v>143</v>
      </c>
      <c r="E255" s="253" t="s">
        <v>1</v>
      </c>
      <c r="F255" s="254" t="s">
        <v>538</v>
      </c>
      <c r="G255" s="252"/>
      <c r="H255" s="255">
        <v>8</v>
      </c>
      <c r="I255" s="256"/>
      <c r="J255" s="252"/>
      <c r="K255" s="252"/>
      <c r="L255" s="257"/>
      <c r="M255" s="258"/>
      <c r="N255" s="259"/>
      <c r="O255" s="259"/>
      <c r="P255" s="259"/>
      <c r="Q255" s="259"/>
      <c r="R255" s="259"/>
      <c r="S255" s="259"/>
      <c r="T255" s="260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1" t="s">
        <v>143</v>
      </c>
      <c r="AU255" s="261" t="s">
        <v>82</v>
      </c>
      <c r="AV255" s="14" t="s">
        <v>82</v>
      </c>
      <c r="AW255" s="14" t="s">
        <v>30</v>
      </c>
      <c r="AX255" s="14" t="s">
        <v>80</v>
      </c>
      <c r="AY255" s="261" t="s">
        <v>134</v>
      </c>
    </row>
    <row r="256" s="2" customFormat="1" ht="33" customHeight="1">
      <c r="A256" s="39"/>
      <c r="B256" s="40"/>
      <c r="C256" s="227" t="s">
        <v>372</v>
      </c>
      <c r="D256" s="227" t="s">
        <v>136</v>
      </c>
      <c r="E256" s="228" t="s">
        <v>293</v>
      </c>
      <c r="F256" s="229" t="s">
        <v>294</v>
      </c>
      <c r="G256" s="230" t="s">
        <v>216</v>
      </c>
      <c r="H256" s="231">
        <v>9</v>
      </c>
      <c r="I256" s="232"/>
      <c r="J256" s="233">
        <f>ROUND(I256*H256,2)</f>
        <v>0</v>
      </c>
      <c r="K256" s="229" t="s">
        <v>140</v>
      </c>
      <c r="L256" s="45"/>
      <c r="M256" s="234" t="s">
        <v>1</v>
      </c>
      <c r="N256" s="235" t="s">
        <v>38</v>
      </c>
      <c r="O256" s="92"/>
      <c r="P256" s="236">
        <f>O256*H256</f>
        <v>0</v>
      </c>
      <c r="Q256" s="236">
        <v>2.2568899999999998</v>
      </c>
      <c r="R256" s="236">
        <f>Q256*H256</f>
        <v>20.312009999999997</v>
      </c>
      <c r="S256" s="236">
        <v>0</v>
      </c>
      <c r="T256" s="237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8" t="s">
        <v>141</v>
      </c>
      <c r="AT256" s="238" t="s">
        <v>136</v>
      </c>
      <c r="AU256" s="238" t="s">
        <v>82</v>
      </c>
      <c r="AY256" s="18" t="s">
        <v>134</v>
      </c>
      <c r="BE256" s="239">
        <f>IF(N256="základní",J256,0)</f>
        <v>0</v>
      </c>
      <c r="BF256" s="239">
        <f>IF(N256="snížená",J256,0)</f>
        <v>0</v>
      </c>
      <c r="BG256" s="239">
        <f>IF(N256="zákl. přenesená",J256,0)</f>
        <v>0</v>
      </c>
      <c r="BH256" s="239">
        <f>IF(N256="sníž. přenesená",J256,0)</f>
        <v>0</v>
      </c>
      <c r="BI256" s="239">
        <f>IF(N256="nulová",J256,0)</f>
        <v>0</v>
      </c>
      <c r="BJ256" s="18" t="s">
        <v>80</v>
      </c>
      <c r="BK256" s="239">
        <f>ROUND(I256*H256,2)</f>
        <v>0</v>
      </c>
      <c r="BL256" s="18" t="s">
        <v>141</v>
      </c>
      <c r="BM256" s="238" t="s">
        <v>539</v>
      </c>
    </row>
    <row r="257" s="13" customFormat="1">
      <c r="A257" s="13"/>
      <c r="B257" s="240"/>
      <c r="C257" s="241"/>
      <c r="D257" s="242" t="s">
        <v>143</v>
      </c>
      <c r="E257" s="243" t="s">
        <v>1</v>
      </c>
      <c r="F257" s="244" t="s">
        <v>540</v>
      </c>
      <c r="G257" s="241"/>
      <c r="H257" s="243" t="s">
        <v>1</v>
      </c>
      <c r="I257" s="245"/>
      <c r="J257" s="241"/>
      <c r="K257" s="241"/>
      <c r="L257" s="246"/>
      <c r="M257" s="247"/>
      <c r="N257" s="248"/>
      <c r="O257" s="248"/>
      <c r="P257" s="248"/>
      <c r="Q257" s="248"/>
      <c r="R257" s="248"/>
      <c r="S257" s="248"/>
      <c r="T257" s="249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0" t="s">
        <v>143</v>
      </c>
      <c r="AU257" s="250" t="s">
        <v>82</v>
      </c>
      <c r="AV257" s="13" t="s">
        <v>80</v>
      </c>
      <c r="AW257" s="13" t="s">
        <v>30</v>
      </c>
      <c r="AX257" s="13" t="s">
        <v>73</v>
      </c>
      <c r="AY257" s="250" t="s">
        <v>134</v>
      </c>
    </row>
    <row r="258" s="14" customFormat="1">
      <c r="A258" s="14"/>
      <c r="B258" s="251"/>
      <c r="C258" s="252"/>
      <c r="D258" s="242" t="s">
        <v>143</v>
      </c>
      <c r="E258" s="253" t="s">
        <v>1</v>
      </c>
      <c r="F258" s="254" t="s">
        <v>541</v>
      </c>
      <c r="G258" s="252"/>
      <c r="H258" s="255">
        <v>9</v>
      </c>
      <c r="I258" s="256"/>
      <c r="J258" s="252"/>
      <c r="K258" s="252"/>
      <c r="L258" s="257"/>
      <c r="M258" s="258"/>
      <c r="N258" s="259"/>
      <c r="O258" s="259"/>
      <c r="P258" s="259"/>
      <c r="Q258" s="259"/>
      <c r="R258" s="259"/>
      <c r="S258" s="259"/>
      <c r="T258" s="260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1" t="s">
        <v>143</v>
      </c>
      <c r="AU258" s="261" t="s">
        <v>82</v>
      </c>
      <c r="AV258" s="14" t="s">
        <v>82</v>
      </c>
      <c r="AW258" s="14" t="s">
        <v>30</v>
      </c>
      <c r="AX258" s="14" t="s">
        <v>80</v>
      </c>
      <c r="AY258" s="261" t="s">
        <v>134</v>
      </c>
    </row>
    <row r="259" s="2" customFormat="1" ht="24.15" customHeight="1">
      <c r="A259" s="39"/>
      <c r="B259" s="40"/>
      <c r="C259" s="284" t="s">
        <v>379</v>
      </c>
      <c r="D259" s="284" t="s">
        <v>241</v>
      </c>
      <c r="E259" s="285" t="s">
        <v>298</v>
      </c>
      <c r="F259" s="286" t="s">
        <v>299</v>
      </c>
      <c r="G259" s="287" t="s">
        <v>216</v>
      </c>
      <c r="H259" s="288">
        <v>4</v>
      </c>
      <c r="I259" s="289"/>
      <c r="J259" s="290">
        <f>ROUND(I259*H259,2)</f>
        <v>0</v>
      </c>
      <c r="K259" s="286" t="s">
        <v>1</v>
      </c>
      <c r="L259" s="291"/>
      <c r="M259" s="292" t="s">
        <v>1</v>
      </c>
      <c r="N259" s="293" t="s">
        <v>38</v>
      </c>
      <c r="O259" s="92"/>
      <c r="P259" s="236">
        <f>O259*H259</f>
        <v>0</v>
      </c>
      <c r="Q259" s="236">
        <v>0.50600000000000001</v>
      </c>
      <c r="R259" s="236">
        <f>Q259*H259</f>
        <v>2.024</v>
      </c>
      <c r="S259" s="236">
        <v>0</v>
      </c>
      <c r="T259" s="237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8" t="s">
        <v>178</v>
      </c>
      <c r="AT259" s="238" t="s">
        <v>241</v>
      </c>
      <c r="AU259" s="238" t="s">
        <v>82</v>
      </c>
      <c r="AY259" s="18" t="s">
        <v>134</v>
      </c>
      <c r="BE259" s="239">
        <f>IF(N259="základní",J259,0)</f>
        <v>0</v>
      </c>
      <c r="BF259" s="239">
        <f>IF(N259="snížená",J259,0)</f>
        <v>0</v>
      </c>
      <c r="BG259" s="239">
        <f>IF(N259="zákl. přenesená",J259,0)</f>
        <v>0</v>
      </c>
      <c r="BH259" s="239">
        <f>IF(N259="sníž. přenesená",J259,0)</f>
        <v>0</v>
      </c>
      <c r="BI259" s="239">
        <f>IF(N259="nulová",J259,0)</f>
        <v>0</v>
      </c>
      <c r="BJ259" s="18" t="s">
        <v>80</v>
      </c>
      <c r="BK259" s="239">
        <f>ROUND(I259*H259,2)</f>
        <v>0</v>
      </c>
      <c r="BL259" s="18" t="s">
        <v>141</v>
      </c>
      <c r="BM259" s="238" t="s">
        <v>542</v>
      </c>
    </row>
    <row r="260" s="14" customFormat="1">
      <c r="A260" s="14"/>
      <c r="B260" s="251"/>
      <c r="C260" s="252"/>
      <c r="D260" s="242" t="s">
        <v>143</v>
      </c>
      <c r="E260" s="253" t="s">
        <v>1</v>
      </c>
      <c r="F260" s="254" t="s">
        <v>318</v>
      </c>
      <c r="G260" s="252"/>
      <c r="H260" s="255">
        <v>4</v>
      </c>
      <c r="I260" s="256"/>
      <c r="J260" s="252"/>
      <c r="K260" s="252"/>
      <c r="L260" s="257"/>
      <c r="M260" s="258"/>
      <c r="N260" s="259"/>
      <c r="O260" s="259"/>
      <c r="P260" s="259"/>
      <c r="Q260" s="259"/>
      <c r="R260" s="259"/>
      <c r="S260" s="259"/>
      <c r="T260" s="260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1" t="s">
        <v>143</v>
      </c>
      <c r="AU260" s="261" t="s">
        <v>82</v>
      </c>
      <c r="AV260" s="14" t="s">
        <v>82</v>
      </c>
      <c r="AW260" s="14" t="s">
        <v>30</v>
      </c>
      <c r="AX260" s="14" t="s">
        <v>80</v>
      </c>
      <c r="AY260" s="261" t="s">
        <v>134</v>
      </c>
    </row>
    <row r="261" s="2" customFormat="1" ht="24.15" customHeight="1">
      <c r="A261" s="39"/>
      <c r="B261" s="40"/>
      <c r="C261" s="284" t="s">
        <v>543</v>
      </c>
      <c r="D261" s="284" t="s">
        <v>241</v>
      </c>
      <c r="E261" s="285" t="s">
        <v>303</v>
      </c>
      <c r="F261" s="286" t="s">
        <v>304</v>
      </c>
      <c r="G261" s="287" t="s">
        <v>216</v>
      </c>
      <c r="H261" s="288">
        <v>3</v>
      </c>
      <c r="I261" s="289"/>
      <c r="J261" s="290">
        <f>ROUND(I261*H261,2)</f>
        <v>0</v>
      </c>
      <c r="K261" s="286" t="s">
        <v>1</v>
      </c>
      <c r="L261" s="291"/>
      <c r="M261" s="292" t="s">
        <v>1</v>
      </c>
      <c r="N261" s="293" t="s">
        <v>38</v>
      </c>
      <c r="O261" s="92"/>
      <c r="P261" s="236">
        <f>O261*H261</f>
        <v>0</v>
      </c>
      <c r="Q261" s="236">
        <v>0.254</v>
      </c>
      <c r="R261" s="236">
        <f>Q261*H261</f>
        <v>0.76200000000000001</v>
      </c>
      <c r="S261" s="236">
        <v>0</v>
      </c>
      <c r="T261" s="237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8" t="s">
        <v>178</v>
      </c>
      <c r="AT261" s="238" t="s">
        <v>241</v>
      </c>
      <c r="AU261" s="238" t="s">
        <v>82</v>
      </c>
      <c r="AY261" s="18" t="s">
        <v>134</v>
      </c>
      <c r="BE261" s="239">
        <f>IF(N261="základní",J261,0)</f>
        <v>0</v>
      </c>
      <c r="BF261" s="239">
        <f>IF(N261="snížená",J261,0)</f>
        <v>0</v>
      </c>
      <c r="BG261" s="239">
        <f>IF(N261="zákl. přenesená",J261,0)</f>
        <v>0</v>
      </c>
      <c r="BH261" s="239">
        <f>IF(N261="sníž. přenesená",J261,0)</f>
        <v>0</v>
      </c>
      <c r="BI261" s="239">
        <f>IF(N261="nulová",J261,0)</f>
        <v>0</v>
      </c>
      <c r="BJ261" s="18" t="s">
        <v>80</v>
      </c>
      <c r="BK261" s="239">
        <f>ROUND(I261*H261,2)</f>
        <v>0</v>
      </c>
      <c r="BL261" s="18" t="s">
        <v>141</v>
      </c>
      <c r="BM261" s="238" t="s">
        <v>544</v>
      </c>
    </row>
    <row r="262" s="14" customFormat="1">
      <c r="A262" s="14"/>
      <c r="B262" s="251"/>
      <c r="C262" s="252"/>
      <c r="D262" s="242" t="s">
        <v>143</v>
      </c>
      <c r="E262" s="253" t="s">
        <v>1</v>
      </c>
      <c r="F262" s="254" t="s">
        <v>149</v>
      </c>
      <c r="G262" s="252"/>
      <c r="H262" s="255">
        <v>3</v>
      </c>
      <c r="I262" s="256"/>
      <c r="J262" s="252"/>
      <c r="K262" s="252"/>
      <c r="L262" s="257"/>
      <c r="M262" s="258"/>
      <c r="N262" s="259"/>
      <c r="O262" s="259"/>
      <c r="P262" s="259"/>
      <c r="Q262" s="259"/>
      <c r="R262" s="259"/>
      <c r="S262" s="259"/>
      <c r="T262" s="260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1" t="s">
        <v>143</v>
      </c>
      <c r="AU262" s="261" t="s">
        <v>82</v>
      </c>
      <c r="AV262" s="14" t="s">
        <v>82</v>
      </c>
      <c r="AW262" s="14" t="s">
        <v>30</v>
      </c>
      <c r="AX262" s="14" t="s">
        <v>80</v>
      </c>
      <c r="AY262" s="261" t="s">
        <v>134</v>
      </c>
    </row>
    <row r="263" s="2" customFormat="1" ht="24.15" customHeight="1">
      <c r="A263" s="39"/>
      <c r="B263" s="40"/>
      <c r="C263" s="284" t="s">
        <v>545</v>
      </c>
      <c r="D263" s="284" t="s">
        <v>241</v>
      </c>
      <c r="E263" s="285" t="s">
        <v>307</v>
      </c>
      <c r="F263" s="286" t="s">
        <v>308</v>
      </c>
      <c r="G263" s="287" t="s">
        <v>216</v>
      </c>
      <c r="H263" s="288">
        <v>1</v>
      </c>
      <c r="I263" s="289"/>
      <c r="J263" s="290">
        <f>ROUND(I263*H263,2)</f>
        <v>0</v>
      </c>
      <c r="K263" s="286" t="s">
        <v>1</v>
      </c>
      <c r="L263" s="291"/>
      <c r="M263" s="292" t="s">
        <v>1</v>
      </c>
      <c r="N263" s="293" t="s">
        <v>38</v>
      </c>
      <c r="O263" s="92"/>
      <c r="P263" s="236">
        <f>O263*H263</f>
        <v>0</v>
      </c>
      <c r="Q263" s="236">
        <v>1.0129999999999999</v>
      </c>
      <c r="R263" s="236">
        <f>Q263*H263</f>
        <v>1.0129999999999999</v>
      </c>
      <c r="S263" s="236">
        <v>0</v>
      </c>
      <c r="T263" s="237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8" t="s">
        <v>178</v>
      </c>
      <c r="AT263" s="238" t="s">
        <v>241</v>
      </c>
      <c r="AU263" s="238" t="s">
        <v>82</v>
      </c>
      <c r="AY263" s="18" t="s">
        <v>134</v>
      </c>
      <c r="BE263" s="239">
        <f>IF(N263="základní",J263,0)</f>
        <v>0</v>
      </c>
      <c r="BF263" s="239">
        <f>IF(N263="snížená",J263,0)</f>
        <v>0</v>
      </c>
      <c r="BG263" s="239">
        <f>IF(N263="zákl. přenesená",J263,0)</f>
        <v>0</v>
      </c>
      <c r="BH263" s="239">
        <f>IF(N263="sníž. přenesená",J263,0)</f>
        <v>0</v>
      </c>
      <c r="BI263" s="239">
        <f>IF(N263="nulová",J263,0)</f>
        <v>0</v>
      </c>
      <c r="BJ263" s="18" t="s">
        <v>80</v>
      </c>
      <c r="BK263" s="239">
        <f>ROUND(I263*H263,2)</f>
        <v>0</v>
      </c>
      <c r="BL263" s="18" t="s">
        <v>141</v>
      </c>
      <c r="BM263" s="238" t="s">
        <v>546</v>
      </c>
    </row>
    <row r="264" s="14" customFormat="1">
      <c r="A264" s="14"/>
      <c r="B264" s="251"/>
      <c r="C264" s="252"/>
      <c r="D264" s="242" t="s">
        <v>143</v>
      </c>
      <c r="E264" s="253" t="s">
        <v>1</v>
      </c>
      <c r="F264" s="254" t="s">
        <v>80</v>
      </c>
      <c r="G264" s="252"/>
      <c r="H264" s="255">
        <v>1</v>
      </c>
      <c r="I264" s="256"/>
      <c r="J264" s="252"/>
      <c r="K264" s="252"/>
      <c r="L264" s="257"/>
      <c r="M264" s="258"/>
      <c r="N264" s="259"/>
      <c r="O264" s="259"/>
      <c r="P264" s="259"/>
      <c r="Q264" s="259"/>
      <c r="R264" s="259"/>
      <c r="S264" s="259"/>
      <c r="T264" s="260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1" t="s">
        <v>143</v>
      </c>
      <c r="AU264" s="261" t="s">
        <v>82</v>
      </c>
      <c r="AV264" s="14" t="s">
        <v>82</v>
      </c>
      <c r="AW264" s="14" t="s">
        <v>30</v>
      </c>
      <c r="AX264" s="14" t="s">
        <v>80</v>
      </c>
      <c r="AY264" s="261" t="s">
        <v>134</v>
      </c>
    </row>
    <row r="265" s="2" customFormat="1" ht="24.15" customHeight="1">
      <c r="A265" s="39"/>
      <c r="B265" s="40"/>
      <c r="C265" s="284" t="s">
        <v>547</v>
      </c>
      <c r="D265" s="284" t="s">
        <v>241</v>
      </c>
      <c r="E265" s="285" t="s">
        <v>311</v>
      </c>
      <c r="F265" s="286" t="s">
        <v>312</v>
      </c>
      <c r="G265" s="287" t="s">
        <v>216</v>
      </c>
      <c r="H265" s="288">
        <v>9</v>
      </c>
      <c r="I265" s="289"/>
      <c r="J265" s="290">
        <f>ROUND(I265*H265,2)</f>
        <v>0</v>
      </c>
      <c r="K265" s="286" t="s">
        <v>140</v>
      </c>
      <c r="L265" s="291"/>
      <c r="M265" s="292" t="s">
        <v>1</v>
      </c>
      <c r="N265" s="293" t="s">
        <v>38</v>
      </c>
      <c r="O265" s="92"/>
      <c r="P265" s="236">
        <f>O265*H265</f>
        <v>0</v>
      </c>
      <c r="Q265" s="236">
        <v>0.54800000000000004</v>
      </c>
      <c r="R265" s="236">
        <f>Q265*H265</f>
        <v>4.9320000000000004</v>
      </c>
      <c r="S265" s="236">
        <v>0</v>
      </c>
      <c r="T265" s="237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8" t="s">
        <v>178</v>
      </c>
      <c r="AT265" s="238" t="s">
        <v>241</v>
      </c>
      <c r="AU265" s="238" t="s">
        <v>82</v>
      </c>
      <c r="AY265" s="18" t="s">
        <v>134</v>
      </c>
      <c r="BE265" s="239">
        <f>IF(N265="základní",J265,0)</f>
        <v>0</v>
      </c>
      <c r="BF265" s="239">
        <f>IF(N265="snížená",J265,0)</f>
        <v>0</v>
      </c>
      <c r="BG265" s="239">
        <f>IF(N265="zákl. přenesená",J265,0)</f>
        <v>0</v>
      </c>
      <c r="BH265" s="239">
        <f>IF(N265="sníž. přenesená",J265,0)</f>
        <v>0</v>
      </c>
      <c r="BI265" s="239">
        <f>IF(N265="nulová",J265,0)</f>
        <v>0</v>
      </c>
      <c r="BJ265" s="18" t="s">
        <v>80</v>
      </c>
      <c r="BK265" s="239">
        <f>ROUND(I265*H265,2)</f>
        <v>0</v>
      </c>
      <c r="BL265" s="18" t="s">
        <v>141</v>
      </c>
      <c r="BM265" s="238" t="s">
        <v>548</v>
      </c>
    </row>
    <row r="266" s="14" customFormat="1">
      <c r="A266" s="14"/>
      <c r="B266" s="251"/>
      <c r="C266" s="252"/>
      <c r="D266" s="242" t="s">
        <v>143</v>
      </c>
      <c r="E266" s="253" t="s">
        <v>1</v>
      </c>
      <c r="F266" s="254" t="s">
        <v>188</v>
      </c>
      <c r="G266" s="252"/>
      <c r="H266" s="255">
        <v>9</v>
      </c>
      <c r="I266" s="256"/>
      <c r="J266" s="252"/>
      <c r="K266" s="252"/>
      <c r="L266" s="257"/>
      <c r="M266" s="258"/>
      <c r="N266" s="259"/>
      <c r="O266" s="259"/>
      <c r="P266" s="259"/>
      <c r="Q266" s="259"/>
      <c r="R266" s="259"/>
      <c r="S266" s="259"/>
      <c r="T266" s="260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1" t="s">
        <v>143</v>
      </c>
      <c r="AU266" s="261" t="s">
        <v>82</v>
      </c>
      <c r="AV266" s="14" t="s">
        <v>82</v>
      </c>
      <c r="AW266" s="14" t="s">
        <v>30</v>
      </c>
      <c r="AX266" s="14" t="s">
        <v>80</v>
      </c>
      <c r="AY266" s="261" t="s">
        <v>134</v>
      </c>
    </row>
    <row r="267" s="2" customFormat="1" ht="16.5" customHeight="1">
      <c r="A267" s="39"/>
      <c r="B267" s="40"/>
      <c r="C267" s="284" t="s">
        <v>549</v>
      </c>
      <c r="D267" s="284" t="s">
        <v>241</v>
      </c>
      <c r="E267" s="285" t="s">
        <v>315</v>
      </c>
      <c r="F267" s="286" t="s">
        <v>316</v>
      </c>
      <c r="G267" s="287" t="s">
        <v>216</v>
      </c>
      <c r="H267" s="288">
        <v>3</v>
      </c>
      <c r="I267" s="289"/>
      <c r="J267" s="290">
        <f>ROUND(I267*H267,2)</f>
        <v>0</v>
      </c>
      <c r="K267" s="286" t="s">
        <v>1</v>
      </c>
      <c r="L267" s="291"/>
      <c r="M267" s="292" t="s">
        <v>1</v>
      </c>
      <c r="N267" s="293" t="s">
        <v>38</v>
      </c>
      <c r="O267" s="92"/>
      <c r="P267" s="236">
        <f>O267*H267</f>
        <v>0</v>
      </c>
      <c r="Q267" s="236">
        <v>0.064000000000000001</v>
      </c>
      <c r="R267" s="236">
        <f>Q267*H267</f>
        <v>0.192</v>
      </c>
      <c r="S267" s="236">
        <v>0</v>
      </c>
      <c r="T267" s="237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8" t="s">
        <v>178</v>
      </c>
      <c r="AT267" s="238" t="s">
        <v>241</v>
      </c>
      <c r="AU267" s="238" t="s">
        <v>82</v>
      </c>
      <c r="AY267" s="18" t="s">
        <v>134</v>
      </c>
      <c r="BE267" s="239">
        <f>IF(N267="základní",J267,0)</f>
        <v>0</v>
      </c>
      <c r="BF267" s="239">
        <f>IF(N267="snížená",J267,0)</f>
        <v>0</v>
      </c>
      <c r="BG267" s="239">
        <f>IF(N267="zákl. přenesená",J267,0)</f>
        <v>0</v>
      </c>
      <c r="BH267" s="239">
        <f>IF(N267="sníž. přenesená",J267,0)</f>
        <v>0</v>
      </c>
      <c r="BI267" s="239">
        <f>IF(N267="nulová",J267,0)</f>
        <v>0</v>
      </c>
      <c r="BJ267" s="18" t="s">
        <v>80</v>
      </c>
      <c r="BK267" s="239">
        <f>ROUND(I267*H267,2)</f>
        <v>0</v>
      </c>
      <c r="BL267" s="18" t="s">
        <v>141</v>
      </c>
      <c r="BM267" s="238" t="s">
        <v>550</v>
      </c>
    </row>
    <row r="268" s="14" customFormat="1">
      <c r="A268" s="14"/>
      <c r="B268" s="251"/>
      <c r="C268" s="252"/>
      <c r="D268" s="242" t="s">
        <v>143</v>
      </c>
      <c r="E268" s="253" t="s">
        <v>1</v>
      </c>
      <c r="F268" s="254" t="s">
        <v>282</v>
      </c>
      <c r="G268" s="252"/>
      <c r="H268" s="255">
        <v>3</v>
      </c>
      <c r="I268" s="256"/>
      <c r="J268" s="252"/>
      <c r="K268" s="252"/>
      <c r="L268" s="257"/>
      <c r="M268" s="258"/>
      <c r="N268" s="259"/>
      <c r="O268" s="259"/>
      <c r="P268" s="259"/>
      <c r="Q268" s="259"/>
      <c r="R268" s="259"/>
      <c r="S268" s="259"/>
      <c r="T268" s="260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1" t="s">
        <v>143</v>
      </c>
      <c r="AU268" s="261" t="s">
        <v>82</v>
      </c>
      <c r="AV268" s="14" t="s">
        <v>82</v>
      </c>
      <c r="AW268" s="14" t="s">
        <v>30</v>
      </c>
      <c r="AX268" s="14" t="s">
        <v>80</v>
      </c>
      <c r="AY268" s="261" t="s">
        <v>134</v>
      </c>
    </row>
    <row r="269" s="2" customFormat="1" ht="16.5" customHeight="1">
      <c r="A269" s="39"/>
      <c r="B269" s="40"/>
      <c r="C269" s="284" t="s">
        <v>551</v>
      </c>
      <c r="D269" s="284" t="s">
        <v>241</v>
      </c>
      <c r="E269" s="285" t="s">
        <v>320</v>
      </c>
      <c r="F269" s="286" t="s">
        <v>321</v>
      </c>
      <c r="G269" s="287" t="s">
        <v>216</v>
      </c>
      <c r="H269" s="288">
        <v>4</v>
      </c>
      <c r="I269" s="289"/>
      <c r="J269" s="290">
        <f>ROUND(I269*H269,2)</f>
        <v>0</v>
      </c>
      <c r="K269" s="286" t="s">
        <v>1</v>
      </c>
      <c r="L269" s="291"/>
      <c r="M269" s="292" t="s">
        <v>1</v>
      </c>
      <c r="N269" s="293" t="s">
        <v>38</v>
      </c>
      <c r="O269" s="92"/>
      <c r="P269" s="236">
        <f>O269*H269</f>
        <v>0</v>
      </c>
      <c r="Q269" s="236">
        <v>0.050999999999999997</v>
      </c>
      <c r="R269" s="236">
        <f>Q269*H269</f>
        <v>0.20399999999999999</v>
      </c>
      <c r="S269" s="236">
        <v>0</v>
      </c>
      <c r="T269" s="237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8" t="s">
        <v>178</v>
      </c>
      <c r="AT269" s="238" t="s">
        <v>241</v>
      </c>
      <c r="AU269" s="238" t="s">
        <v>82</v>
      </c>
      <c r="AY269" s="18" t="s">
        <v>134</v>
      </c>
      <c r="BE269" s="239">
        <f>IF(N269="základní",J269,0)</f>
        <v>0</v>
      </c>
      <c r="BF269" s="239">
        <f>IF(N269="snížená",J269,0)</f>
        <v>0</v>
      </c>
      <c r="BG269" s="239">
        <f>IF(N269="zákl. přenesená",J269,0)</f>
        <v>0</v>
      </c>
      <c r="BH269" s="239">
        <f>IF(N269="sníž. přenesená",J269,0)</f>
        <v>0</v>
      </c>
      <c r="BI269" s="239">
        <f>IF(N269="nulová",J269,0)</f>
        <v>0</v>
      </c>
      <c r="BJ269" s="18" t="s">
        <v>80</v>
      </c>
      <c r="BK269" s="239">
        <f>ROUND(I269*H269,2)</f>
        <v>0</v>
      </c>
      <c r="BL269" s="18" t="s">
        <v>141</v>
      </c>
      <c r="BM269" s="238" t="s">
        <v>552</v>
      </c>
    </row>
    <row r="270" s="14" customFormat="1">
      <c r="A270" s="14"/>
      <c r="B270" s="251"/>
      <c r="C270" s="252"/>
      <c r="D270" s="242" t="s">
        <v>143</v>
      </c>
      <c r="E270" s="253" t="s">
        <v>1</v>
      </c>
      <c r="F270" s="254" t="s">
        <v>318</v>
      </c>
      <c r="G270" s="252"/>
      <c r="H270" s="255">
        <v>4</v>
      </c>
      <c r="I270" s="256"/>
      <c r="J270" s="252"/>
      <c r="K270" s="252"/>
      <c r="L270" s="257"/>
      <c r="M270" s="258"/>
      <c r="N270" s="259"/>
      <c r="O270" s="259"/>
      <c r="P270" s="259"/>
      <c r="Q270" s="259"/>
      <c r="R270" s="259"/>
      <c r="S270" s="259"/>
      <c r="T270" s="260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1" t="s">
        <v>143</v>
      </c>
      <c r="AU270" s="261" t="s">
        <v>82</v>
      </c>
      <c r="AV270" s="14" t="s">
        <v>82</v>
      </c>
      <c r="AW270" s="14" t="s">
        <v>30</v>
      </c>
      <c r="AX270" s="14" t="s">
        <v>80</v>
      </c>
      <c r="AY270" s="261" t="s">
        <v>134</v>
      </c>
    </row>
    <row r="271" s="2" customFormat="1" ht="24.15" customHeight="1">
      <c r="A271" s="39"/>
      <c r="B271" s="40"/>
      <c r="C271" s="284" t="s">
        <v>553</v>
      </c>
      <c r="D271" s="284" t="s">
        <v>241</v>
      </c>
      <c r="E271" s="285" t="s">
        <v>554</v>
      </c>
      <c r="F271" s="286" t="s">
        <v>555</v>
      </c>
      <c r="G271" s="287" t="s">
        <v>216</v>
      </c>
      <c r="H271" s="288">
        <v>6</v>
      </c>
      <c r="I271" s="289"/>
      <c r="J271" s="290">
        <f>ROUND(I271*H271,2)</f>
        <v>0</v>
      </c>
      <c r="K271" s="286" t="s">
        <v>140</v>
      </c>
      <c r="L271" s="291"/>
      <c r="M271" s="292" t="s">
        <v>1</v>
      </c>
      <c r="N271" s="293" t="s">
        <v>38</v>
      </c>
      <c r="O271" s="92"/>
      <c r="P271" s="236">
        <f>O271*H271</f>
        <v>0</v>
      </c>
      <c r="Q271" s="236">
        <v>0.040000000000000001</v>
      </c>
      <c r="R271" s="236">
        <f>Q271*H271</f>
        <v>0.23999999999999999</v>
      </c>
      <c r="S271" s="236">
        <v>0</v>
      </c>
      <c r="T271" s="237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8" t="s">
        <v>178</v>
      </c>
      <c r="AT271" s="238" t="s">
        <v>241</v>
      </c>
      <c r="AU271" s="238" t="s">
        <v>82</v>
      </c>
      <c r="AY271" s="18" t="s">
        <v>134</v>
      </c>
      <c r="BE271" s="239">
        <f>IF(N271="základní",J271,0)</f>
        <v>0</v>
      </c>
      <c r="BF271" s="239">
        <f>IF(N271="snížená",J271,0)</f>
        <v>0</v>
      </c>
      <c r="BG271" s="239">
        <f>IF(N271="zákl. přenesená",J271,0)</f>
        <v>0</v>
      </c>
      <c r="BH271" s="239">
        <f>IF(N271="sníž. přenesená",J271,0)</f>
        <v>0</v>
      </c>
      <c r="BI271" s="239">
        <f>IF(N271="nulová",J271,0)</f>
        <v>0</v>
      </c>
      <c r="BJ271" s="18" t="s">
        <v>80</v>
      </c>
      <c r="BK271" s="239">
        <f>ROUND(I271*H271,2)</f>
        <v>0</v>
      </c>
      <c r="BL271" s="18" t="s">
        <v>141</v>
      </c>
      <c r="BM271" s="238" t="s">
        <v>556</v>
      </c>
    </row>
    <row r="272" s="14" customFormat="1">
      <c r="A272" s="14"/>
      <c r="B272" s="251"/>
      <c r="C272" s="252"/>
      <c r="D272" s="242" t="s">
        <v>143</v>
      </c>
      <c r="E272" s="253" t="s">
        <v>1</v>
      </c>
      <c r="F272" s="254" t="s">
        <v>557</v>
      </c>
      <c r="G272" s="252"/>
      <c r="H272" s="255">
        <v>6</v>
      </c>
      <c r="I272" s="256"/>
      <c r="J272" s="252"/>
      <c r="K272" s="252"/>
      <c r="L272" s="257"/>
      <c r="M272" s="258"/>
      <c r="N272" s="259"/>
      <c r="O272" s="259"/>
      <c r="P272" s="259"/>
      <c r="Q272" s="259"/>
      <c r="R272" s="259"/>
      <c r="S272" s="259"/>
      <c r="T272" s="260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1" t="s">
        <v>143</v>
      </c>
      <c r="AU272" s="261" t="s">
        <v>82</v>
      </c>
      <c r="AV272" s="14" t="s">
        <v>82</v>
      </c>
      <c r="AW272" s="14" t="s">
        <v>30</v>
      </c>
      <c r="AX272" s="14" t="s">
        <v>80</v>
      </c>
      <c r="AY272" s="261" t="s">
        <v>134</v>
      </c>
    </row>
    <row r="273" s="2" customFormat="1" ht="16.5" customHeight="1">
      <c r="A273" s="39"/>
      <c r="B273" s="40"/>
      <c r="C273" s="284" t="s">
        <v>558</v>
      </c>
      <c r="D273" s="284" t="s">
        <v>241</v>
      </c>
      <c r="E273" s="285" t="s">
        <v>324</v>
      </c>
      <c r="F273" s="286" t="s">
        <v>559</v>
      </c>
      <c r="G273" s="287" t="s">
        <v>216</v>
      </c>
      <c r="H273" s="288">
        <v>9</v>
      </c>
      <c r="I273" s="289"/>
      <c r="J273" s="290">
        <f>ROUND(I273*H273,2)</f>
        <v>0</v>
      </c>
      <c r="K273" s="286" t="s">
        <v>1</v>
      </c>
      <c r="L273" s="291"/>
      <c r="M273" s="292" t="s">
        <v>1</v>
      </c>
      <c r="N273" s="293" t="s">
        <v>38</v>
      </c>
      <c r="O273" s="92"/>
      <c r="P273" s="236">
        <f>O273*H273</f>
        <v>0</v>
      </c>
      <c r="Q273" s="236">
        <v>1.3500000000000001</v>
      </c>
      <c r="R273" s="236">
        <f>Q273*H273</f>
        <v>12.15</v>
      </c>
      <c r="S273" s="236">
        <v>0</v>
      </c>
      <c r="T273" s="237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8" t="s">
        <v>178</v>
      </c>
      <c r="AT273" s="238" t="s">
        <v>241</v>
      </c>
      <c r="AU273" s="238" t="s">
        <v>82</v>
      </c>
      <c r="AY273" s="18" t="s">
        <v>134</v>
      </c>
      <c r="BE273" s="239">
        <f>IF(N273="základní",J273,0)</f>
        <v>0</v>
      </c>
      <c r="BF273" s="239">
        <f>IF(N273="snížená",J273,0)</f>
        <v>0</v>
      </c>
      <c r="BG273" s="239">
        <f>IF(N273="zákl. přenesená",J273,0)</f>
        <v>0</v>
      </c>
      <c r="BH273" s="239">
        <f>IF(N273="sníž. přenesená",J273,0)</f>
        <v>0</v>
      </c>
      <c r="BI273" s="239">
        <f>IF(N273="nulová",J273,0)</f>
        <v>0</v>
      </c>
      <c r="BJ273" s="18" t="s">
        <v>80</v>
      </c>
      <c r="BK273" s="239">
        <f>ROUND(I273*H273,2)</f>
        <v>0</v>
      </c>
      <c r="BL273" s="18" t="s">
        <v>141</v>
      </c>
      <c r="BM273" s="238" t="s">
        <v>560</v>
      </c>
    </row>
    <row r="274" s="14" customFormat="1">
      <c r="A274" s="14"/>
      <c r="B274" s="251"/>
      <c r="C274" s="252"/>
      <c r="D274" s="242" t="s">
        <v>143</v>
      </c>
      <c r="E274" s="253" t="s">
        <v>1</v>
      </c>
      <c r="F274" s="254" t="s">
        <v>541</v>
      </c>
      <c r="G274" s="252"/>
      <c r="H274" s="255">
        <v>9</v>
      </c>
      <c r="I274" s="256"/>
      <c r="J274" s="252"/>
      <c r="K274" s="252"/>
      <c r="L274" s="257"/>
      <c r="M274" s="258"/>
      <c r="N274" s="259"/>
      <c r="O274" s="259"/>
      <c r="P274" s="259"/>
      <c r="Q274" s="259"/>
      <c r="R274" s="259"/>
      <c r="S274" s="259"/>
      <c r="T274" s="260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1" t="s">
        <v>143</v>
      </c>
      <c r="AU274" s="261" t="s">
        <v>82</v>
      </c>
      <c r="AV274" s="14" t="s">
        <v>82</v>
      </c>
      <c r="AW274" s="14" t="s">
        <v>30</v>
      </c>
      <c r="AX274" s="14" t="s">
        <v>80</v>
      </c>
      <c r="AY274" s="261" t="s">
        <v>134</v>
      </c>
    </row>
    <row r="275" s="2" customFormat="1" ht="24.15" customHeight="1">
      <c r="A275" s="39"/>
      <c r="B275" s="40"/>
      <c r="C275" s="284" t="s">
        <v>561</v>
      </c>
      <c r="D275" s="284" t="s">
        <v>241</v>
      </c>
      <c r="E275" s="285" t="s">
        <v>328</v>
      </c>
      <c r="F275" s="286" t="s">
        <v>329</v>
      </c>
      <c r="G275" s="287" t="s">
        <v>216</v>
      </c>
      <c r="H275" s="288">
        <v>39</v>
      </c>
      <c r="I275" s="289"/>
      <c r="J275" s="290">
        <f>ROUND(I275*H275,2)</f>
        <v>0</v>
      </c>
      <c r="K275" s="286" t="s">
        <v>1</v>
      </c>
      <c r="L275" s="291"/>
      <c r="M275" s="292" t="s">
        <v>1</v>
      </c>
      <c r="N275" s="293" t="s">
        <v>38</v>
      </c>
      <c r="O275" s="92"/>
      <c r="P275" s="236">
        <f>O275*H275</f>
        <v>0</v>
      </c>
      <c r="Q275" s="236">
        <v>0.002</v>
      </c>
      <c r="R275" s="236">
        <f>Q275*H275</f>
        <v>0.078</v>
      </c>
      <c r="S275" s="236">
        <v>0</v>
      </c>
      <c r="T275" s="237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8" t="s">
        <v>178</v>
      </c>
      <c r="AT275" s="238" t="s">
        <v>241</v>
      </c>
      <c r="AU275" s="238" t="s">
        <v>82</v>
      </c>
      <c r="AY275" s="18" t="s">
        <v>134</v>
      </c>
      <c r="BE275" s="239">
        <f>IF(N275="základní",J275,0)</f>
        <v>0</v>
      </c>
      <c r="BF275" s="239">
        <f>IF(N275="snížená",J275,0)</f>
        <v>0</v>
      </c>
      <c r="BG275" s="239">
        <f>IF(N275="zákl. přenesená",J275,0)</f>
        <v>0</v>
      </c>
      <c r="BH275" s="239">
        <f>IF(N275="sníž. přenesená",J275,0)</f>
        <v>0</v>
      </c>
      <c r="BI275" s="239">
        <f>IF(N275="nulová",J275,0)</f>
        <v>0</v>
      </c>
      <c r="BJ275" s="18" t="s">
        <v>80</v>
      </c>
      <c r="BK275" s="239">
        <f>ROUND(I275*H275,2)</f>
        <v>0</v>
      </c>
      <c r="BL275" s="18" t="s">
        <v>141</v>
      </c>
      <c r="BM275" s="238" t="s">
        <v>562</v>
      </c>
    </row>
    <row r="276" s="14" customFormat="1">
      <c r="A276" s="14"/>
      <c r="B276" s="251"/>
      <c r="C276" s="252"/>
      <c r="D276" s="242" t="s">
        <v>143</v>
      </c>
      <c r="E276" s="253" t="s">
        <v>1</v>
      </c>
      <c r="F276" s="254" t="s">
        <v>563</v>
      </c>
      <c r="G276" s="252"/>
      <c r="H276" s="255">
        <v>39</v>
      </c>
      <c r="I276" s="256"/>
      <c r="J276" s="252"/>
      <c r="K276" s="252"/>
      <c r="L276" s="257"/>
      <c r="M276" s="258"/>
      <c r="N276" s="259"/>
      <c r="O276" s="259"/>
      <c r="P276" s="259"/>
      <c r="Q276" s="259"/>
      <c r="R276" s="259"/>
      <c r="S276" s="259"/>
      <c r="T276" s="260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61" t="s">
        <v>143</v>
      </c>
      <c r="AU276" s="261" t="s">
        <v>82</v>
      </c>
      <c r="AV276" s="14" t="s">
        <v>82</v>
      </c>
      <c r="AW276" s="14" t="s">
        <v>30</v>
      </c>
      <c r="AX276" s="14" t="s">
        <v>80</v>
      </c>
      <c r="AY276" s="261" t="s">
        <v>134</v>
      </c>
    </row>
    <row r="277" s="2" customFormat="1" ht="24.15" customHeight="1">
      <c r="A277" s="39"/>
      <c r="B277" s="40"/>
      <c r="C277" s="227" t="s">
        <v>564</v>
      </c>
      <c r="D277" s="227" t="s">
        <v>136</v>
      </c>
      <c r="E277" s="228" t="s">
        <v>565</v>
      </c>
      <c r="F277" s="229" t="s">
        <v>566</v>
      </c>
      <c r="G277" s="230" t="s">
        <v>216</v>
      </c>
      <c r="H277" s="231">
        <v>1</v>
      </c>
      <c r="I277" s="232"/>
      <c r="J277" s="233">
        <f>ROUND(I277*H277,2)</f>
        <v>0</v>
      </c>
      <c r="K277" s="229" t="s">
        <v>140</v>
      </c>
      <c r="L277" s="45"/>
      <c r="M277" s="234" t="s">
        <v>1</v>
      </c>
      <c r="N277" s="235" t="s">
        <v>38</v>
      </c>
      <c r="O277" s="92"/>
      <c r="P277" s="236">
        <f>O277*H277</f>
        <v>0</v>
      </c>
      <c r="Q277" s="236">
        <v>0.34089999999999998</v>
      </c>
      <c r="R277" s="236">
        <f>Q277*H277</f>
        <v>0.34089999999999998</v>
      </c>
      <c r="S277" s="236">
        <v>0</v>
      </c>
      <c r="T277" s="237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8" t="s">
        <v>141</v>
      </c>
      <c r="AT277" s="238" t="s">
        <v>136</v>
      </c>
      <c r="AU277" s="238" t="s">
        <v>82</v>
      </c>
      <c r="AY277" s="18" t="s">
        <v>134</v>
      </c>
      <c r="BE277" s="239">
        <f>IF(N277="základní",J277,0)</f>
        <v>0</v>
      </c>
      <c r="BF277" s="239">
        <f>IF(N277="snížená",J277,0)</f>
        <v>0</v>
      </c>
      <c r="BG277" s="239">
        <f>IF(N277="zákl. přenesená",J277,0)</f>
        <v>0</v>
      </c>
      <c r="BH277" s="239">
        <f>IF(N277="sníž. přenesená",J277,0)</f>
        <v>0</v>
      </c>
      <c r="BI277" s="239">
        <f>IF(N277="nulová",J277,0)</f>
        <v>0</v>
      </c>
      <c r="BJ277" s="18" t="s">
        <v>80</v>
      </c>
      <c r="BK277" s="239">
        <f>ROUND(I277*H277,2)</f>
        <v>0</v>
      </c>
      <c r="BL277" s="18" t="s">
        <v>141</v>
      </c>
      <c r="BM277" s="238" t="s">
        <v>567</v>
      </c>
    </row>
    <row r="278" s="14" customFormat="1">
      <c r="A278" s="14"/>
      <c r="B278" s="251"/>
      <c r="C278" s="252"/>
      <c r="D278" s="242" t="s">
        <v>143</v>
      </c>
      <c r="E278" s="253" t="s">
        <v>1</v>
      </c>
      <c r="F278" s="254" t="s">
        <v>568</v>
      </c>
      <c r="G278" s="252"/>
      <c r="H278" s="255">
        <v>1</v>
      </c>
      <c r="I278" s="256"/>
      <c r="J278" s="252"/>
      <c r="K278" s="252"/>
      <c r="L278" s="257"/>
      <c r="M278" s="258"/>
      <c r="N278" s="259"/>
      <c r="O278" s="259"/>
      <c r="P278" s="259"/>
      <c r="Q278" s="259"/>
      <c r="R278" s="259"/>
      <c r="S278" s="259"/>
      <c r="T278" s="260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1" t="s">
        <v>143</v>
      </c>
      <c r="AU278" s="261" t="s">
        <v>82</v>
      </c>
      <c r="AV278" s="14" t="s">
        <v>82</v>
      </c>
      <c r="AW278" s="14" t="s">
        <v>30</v>
      </c>
      <c r="AX278" s="14" t="s">
        <v>80</v>
      </c>
      <c r="AY278" s="261" t="s">
        <v>134</v>
      </c>
    </row>
    <row r="279" s="2" customFormat="1" ht="21.75" customHeight="1">
      <c r="A279" s="39"/>
      <c r="B279" s="40"/>
      <c r="C279" s="284" t="s">
        <v>569</v>
      </c>
      <c r="D279" s="284" t="s">
        <v>241</v>
      </c>
      <c r="E279" s="285" t="s">
        <v>570</v>
      </c>
      <c r="F279" s="286" t="s">
        <v>571</v>
      </c>
      <c r="G279" s="287" t="s">
        <v>216</v>
      </c>
      <c r="H279" s="288">
        <v>1</v>
      </c>
      <c r="I279" s="289"/>
      <c r="J279" s="290">
        <f>ROUND(I279*H279,2)</f>
        <v>0</v>
      </c>
      <c r="K279" s="286" t="s">
        <v>1</v>
      </c>
      <c r="L279" s="291"/>
      <c r="M279" s="292" t="s">
        <v>1</v>
      </c>
      <c r="N279" s="293" t="s">
        <v>38</v>
      </c>
      <c r="O279" s="92"/>
      <c r="P279" s="236">
        <f>O279*H279</f>
        <v>0</v>
      </c>
      <c r="Q279" s="236">
        <v>0.071999999999999995</v>
      </c>
      <c r="R279" s="236">
        <f>Q279*H279</f>
        <v>0.071999999999999995</v>
      </c>
      <c r="S279" s="236">
        <v>0</v>
      </c>
      <c r="T279" s="237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8" t="s">
        <v>178</v>
      </c>
      <c r="AT279" s="238" t="s">
        <v>241</v>
      </c>
      <c r="AU279" s="238" t="s">
        <v>82</v>
      </c>
      <c r="AY279" s="18" t="s">
        <v>134</v>
      </c>
      <c r="BE279" s="239">
        <f>IF(N279="základní",J279,0)</f>
        <v>0</v>
      </c>
      <c r="BF279" s="239">
        <f>IF(N279="snížená",J279,0)</f>
        <v>0</v>
      </c>
      <c r="BG279" s="239">
        <f>IF(N279="zákl. přenesená",J279,0)</f>
        <v>0</v>
      </c>
      <c r="BH279" s="239">
        <f>IF(N279="sníž. přenesená",J279,0)</f>
        <v>0</v>
      </c>
      <c r="BI279" s="239">
        <f>IF(N279="nulová",J279,0)</f>
        <v>0</v>
      </c>
      <c r="BJ279" s="18" t="s">
        <v>80</v>
      </c>
      <c r="BK279" s="239">
        <f>ROUND(I279*H279,2)</f>
        <v>0</v>
      </c>
      <c r="BL279" s="18" t="s">
        <v>141</v>
      </c>
      <c r="BM279" s="238" t="s">
        <v>572</v>
      </c>
    </row>
    <row r="280" s="14" customFormat="1">
      <c r="A280" s="14"/>
      <c r="B280" s="251"/>
      <c r="C280" s="252"/>
      <c r="D280" s="242" t="s">
        <v>143</v>
      </c>
      <c r="E280" s="253" t="s">
        <v>1</v>
      </c>
      <c r="F280" s="254" t="s">
        <v>301</v>
      </c>
      <c r="G280" s="252"/>
      <c r="H280" s="255">
        <v>1</v>
      </c>
      <c r="I280" s="256"/>
      <c r="J280" s="252"/>
      <c r="K280" s="252"/>
      <c r="L280" s="257"/>
      <c r="M280" s="258"/>
      <c r="N280" s="259"/>
      <c r="O280" s="259"/>
      <c r="P280" s="259"/>
      <c r="Q280" s="259"/>
      <c r="R280" s="259"/>
      <c r="S280" s="259"/>
      <c r="T280" s="260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1" t="s">
        <v>143</v>
      </c>
      <c r="AU280" s="261" t="s">
        <v>82</v>
      </c>
      <c r="AV280" s="14" t="s">
        <v>82</v>
      </c>
      <c r="AW280" s="14" t="s">
        <v>30</v>
      </c>
      <c r="AX280" s="14" t="s">
        <v>80</v>
      </c>
      <c r="AY280" s="261" t="s">
        <v>134</v>
      </c>
    </row>
    <row r="281" s="2" customFormat="1" ht="24.15" customHeight="1">
      <c r="A281" s="39"/>
      <c r="B281" s="40"/>
      <c r="C281" s="284" t="s">
        <v>573</v>
      </c>
      <c r="D281" s="284" t="s">
        <v>241</v>
      </c>
      <c r="E281" s="285" t="s">
        <v>574</v>
      </c>
      <c r="F281" s="286" t="s">
        <v>575</v>
      </c>
      <c r="G281" s="287" t="s">
        <v>216</v>
      </c>
      <c r="H281" s="288">
        <v>1</v>
      </c>
      <c r="I281" s="289"/>
      <c r="J281" s="290">
        <f>ROUND(I281*H281,2)</f>
        <v>0</v>
      </c>
      <c r="K281" s="286" t="s">
        <v>1</v>
      </c>
      <c r="L281" s="291"/>
      <c r="M281" s="292" t="s">
        <v>1</v>
      </c>
      <c r="N281" s="293" t="s">
        <v>38</v>
      </c>
      <c r="O281" s="92"/>
      <c r="P281" s="236">
        <f>O281*H281</f>
        <v>0</v>
      </c>
      <c r="Q281" s="236">
        <v>0.080000000000000002</v>
      </c>
      <c r="R281" s="236">
        <f>Q281*H281</f>
        <v>0.080000000000000002</v>
      </c>
      <c r="S281" s="236">
        <v>0</v>
      </c>
      <c r="T281" s="237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8" t="s">
        <v>178</v>
      </c>
      <c r="AT281" s="238" t="s">
        <v>241</v>
      </c>
      <c r="AU281" s="238" t="s">
        <v>82</v>
      </c>
      <c r="AY281" s="18" t="s">
        <v>134</v>
      </c>
      <c r="BE281" s="239">
        <f>IF(N281="základní",J281,0)</f>
        <v>0</v>
      </c>
      <c r="BF281" s="239">
        <f>IF(N281="snížená",J281,0)</f>
        <v>0</v>
      </c>
      <c r="BG281" s="239">
        <f>IF(N281="zákl. přenesená",J281,0)</f>
        <v>0</v>
      </c>
      <c r="BH281" s="239">
        <f>IF(N281="sníž. přenesená",J281,0)</f>
        <v>0</v>
      </c>
      <c r="BI281" s="239">
        <f>IF(N281="nulová",J281,0)</f>
        <v>0</v>
      </c>
      <c r="BJ281" s="18" t="s">
        <v>80</v>
      </c>
      <c r="BK281" s="239">
        <f>ROUND(I281*H281,2)</f>
        <v>0</v>
      </c>
      <c r="BL281" s="18" t="s">
        <v>141</v>
      </c>
      <c r="BM281" s="238" t="s">
        <v>576</v>
      </c>
    </row>
    <row r="282" s="14" customFormat="1">
      <c r="A282" s="14"/>
      <c r="B282" s="251"/>
      <c r="C282" s="252"/>
      <c r="D282" s="242" t="s">
        <v>143</v>
      </c>
      <c r="E282" s="253" t="s">
        <v>1</v>
      </c>
      <c r="F282" s="254" t="s">
        <v>301</v>
      </c>
      <c r="G282" s="252"/>
      <c r="H282" s="255">
        <v>1</v>
      </c>
      <c r="I282" s="256"/>
      <c r="J282" s="252"/>
      <c r="K282" s="252"/>
      <c r="L282" s="257"/>
      <c r="M282" s="258"/>
      <c r="N282" s="259"/>
      <c r="O282" s="259"/>
      <c r="P282" s="259"/>
      <c r="Q282" s="259"/>
      <c r="R282" s="259"/>
      <c r="S282" s="259"/>
      <c r="T282" s="260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1" t="s">
        <v>143</v>
      </c>
      <c r="AU282" s="261" t="s">
        <v>82</v>
      </c>
      <c r="AV282" s="14" t="s">
        <v>82</v>
      </c>
      <c r="AW282" s="14" t="s">
        <v>30</v>
      </c>
      <c r="AX282" s="14" t="s">
        <v>80</v>
      </c>
      <c r="AY282" s="261" t="s">
        <v>134</v>
      </c>
    </row>
    <row r="283" s="2" customFormat="1" ht="16.5" customHeight="1">
      <c r="A283" s="39"/>
      <c r="B283" s="40"/>
      <c r="C283" s="284" t="s">
        <v>577</v>
      </c>
      <c r="D283" s="284" t="s">
        <v>241</v>
      </c>
      <c r="E283" s="285" t="s">
        <v>578</v>
      </c>
      <c r="F283" s="286" t="s">
        <v>579</v>
      </c>
      <c r="G283" s="287" t="s">
        <v>216</v>
      </c>
      <c r="H283" s="288">
        <v>1</v>
      </c>
      <c r="I283" s="289"/>
      <c r="J283" s="290">
        <f>ROUND(I283*H283,2)</f>
        <v>0</v>
      </c>
      <c r="K283" s="286" t="s">
        <v>1</v>
      </c>
      <c r="L283" s="291"/>
      <c r="M283" s="292" t="s">
        <v>1</v>
      </c>
      <c r="N283" s="293" t="s">
        <v>38</v>
      </c>
      <c r="O283" s="92"/>
      <c r="P283" s="236">
        <f>O283*H283</f>
        <v>0</v>
      </c>
      <c r="Q283" s="236">
        <v>0.057000000000000002</v>
      </c>
      <c r="R283" s="236">
        <f>Q283*H283</f>
        <v>0.057000000000000002</v>
      </c>
      <c r="S283" s="236">
        <v>0</v>
      </c>
      <c r="T283" s="237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8" t="s">
        <v>178</v>
      </c>
      <c r="AT283" s="238" t="s">
        <v>241</v>
      </c>
      <c r="AU283" s="238" t="s">
        <v>82</v>
      </c>
      <c r="AY283" s="18" t="s">
        <v>134</v>
      </c>
      <c r="BE283" s="239">
        <f>IF(N283="základní",J283,0)</f>
        <v>0</v>
      </c>
      <c r="BF283" s="239">
        <f>IF(N283="snížená",J283,0)</f>
        <v>0</v>
      </c>
      <c r="BG283" s="239">
        <f>IF(N283="zákl. přenesená",J283,0)</f>
        <v>0</v>
      </c>
      <c r="BH283" s="239">
        <f>IF(N283="sníž. přenesená",J283,0)</f>
        <v>0</v>
      </c>
      <c r="BI283" s="239">
        <f>IF(N283="nulová",J283,0)</f>
        <v>0</v>
      </c>
      <c r="BJ283" s="18" t="s">
        <v>80</v>
      </c>
      <c r="BK283" s="239">
        <f>ROUND(I283*H283,2)</f>
        <v>0</v>
      </c>
      <c r="BL283" s="18" t="s">
        <v>141</v>
      </c>
      <c r="BM283" s="238" t="s">
        <v>580</v>
      </c>
    </row>
    <row r="284" s="14" customFormat="1">
      <c r="A284" s="14"/>
      <c r="B284" s="251"/>
      <c r="C284" s="252"/>
      <c r="D284" s="242" t="s">
        <v>143</v>
      </c>
      <c r="E284" s="253" t="s">
        <v>1</v>
      </c>
      <c r="F284" s="254" t="s">
        <v>301</v>
      </c>
      <c r="G284" s="252"/>
      <c r="H284" s="255">
        <v>1</v>
      </c>
      <c r="I284" s="256"/>
      <c r="J284" s="252"/>
      <c r="K284" s="252"/>
      <c r="L284" s="257"/>
      <c r="M284" s="258"/>
      <c r="N284" s="259"/>
      <c r="O284" s="259"/>
      <c r="P284" s="259"/>
      <c r="Q284" s="259"/>
      <c r="R284" s="259"/>
      <c r="S284" s="259"/>
      <c r="T284" s="260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1" t="s">
        <v>143</v>
      </c>
      <c r="AU284" s="261" t="s">
        <v>82</v>
      </c>
      <c r="AV284" s="14" t="s">
        <v>82</v>
      </c>
      <c r="AW284" s="14" t="s">
        <v>30</v>
      </c>
      <c r="AX284" s="14" t="s">
        <v>80</v>
      </c>
      <c r="AY284" s="261" t="s">
        <v>134</v>
      </c>
    </row>
    <row r="285" s="2" customFormat="1" ht="16.5" customHeight="1">
      <c r="A285" s="39"/>
      <c r="B285" s="40"/>
      <c r="C285" s="284" t="s">
        <v>581</v>
      </c>
      <c r="D285" s="284" t="s">
        <v>241</v>
      </c>
      <c r="E285" s="285" t="s">
        <v>582</v>
      </c>
      <c r="F285" s="286" t="s">
        <v>583</v>
      </c>
      <c r="G285" s="287" t="s">
        <v>216</v>
      </c>
      <c r="H285" s="288">
        <v>1</v>
      </c>
      <c r="I285" s="289"/>
      <c r="J285" s="290">
        <f>ROUND(I285*H285,2)</f>
        <v>0</v>
      </c>
      <c r="K285" s="286" t="s">
        <v>1</v>
      </c>
      <c r="L285" s="291"/>
      <c r="M285" s="292" t="s">
        <v>1</v>
      </c>
      <c r="N285" s="293" t="s">
        <v>38</v>
      </c>
      <c r="O285" s="92"/>
      <c r="P285" s="236">
        <f>O285*H285</f>
        <v>0</v>
      </c>
      <c r="Q285" s="236">
        <v>0.040000000000000001</v>
      </c>
      <c r="R285" s="236">
        <f>Q285*H285</f>
        <v>0.040000000000000001</v>
      </c>
      <c r="S285" s="236">
        <v>0</v>
      </c>
      <c r="T285" s="237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8" t="s">
        <v>178</v>
      </c>
      <c r="AT285" s="238" t="s">
        <v>241</v>
      </c>
      <c r="AU285" s="238" t="s">
        <v>82</v>
      </c>
      <c r="AY285" s="18" t="s">
        <v>134</v>
      </c>
      <c r="BE285" s="239">
        <f>IF(N285="základní",J285,0)</f>
        <v>0</v>
      </c>
      <c r="BF285" s="239">
        <f>IF(N285="snížená",J285,0)</f>
        <v>0</v>
      </c>
      <c r="BG285" s="239">
        <f>IF(N285="zákl. přenesená",J285,0)</f>
        <v>0</v>
      </c>
      <c r="BH285" s="239">
        <f>IF(N285="sníž. přenesená",J285,0)</f>
        <v>0</v>
      </c>
      <c r="BI285" s="239">
        <f>IF(N285="nulová",J285,0)</f>
        <v>0</v>
      </c>
      <c r="BJ285" s="18" t="s">
        <v>80</v>
      </c>
      <c r="BK285" s="239">
        <f>ROUND(I285*H285,2)</f>
        <v>0</v>
      </c>
      <c r="BL285" s="18" t="s">
        <v>141</v>
      </c>
      <c r="BM285" s="238" t="s">
        <v>584</v>
      </c>
    </row>
    <row r="286" s="14" customFormat="1">
      <c r="A286" s="14"/>
      <c r="B286" s="251"/>
      <c r="C286" s="252"/>
      <c r="D286" s="242" t="s">
        <v>143</v>
      </c>
      <c r="E286" s="253" t="s">
        <v>1</v>
      </c>
      <c r="F286" s="254" t="s">
        <v>301</v>
      </c>
      <c r="G286" s="252"/>
      <c r="H286" s="255">
        <v>1</v>
      </c>
      <c r="I286" s="256"/>
      <c r="J286" s="252"/>
      <c r="K286" s="252"/>
      <c r="L286" s="257"/>
      <c r="M286" s="258"/>
      <c r="N286" s="259"/>
      <c r="O286" s="259"/>
      <c r="P286" s="259"/>
      <c r="Q286" s="259"/>
      <c r="R286" s="259"/>
      <c r="S286" s="259"/>
      <c r="T286" s="260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1" t="s">
        <v>143</v>
      </c>
      <c r="AU286" s="261" t="s">
        <v>82</v>
      </c>
      <c r="AV286" s="14" t="s">
        <v>82</v>
      </c>
      <c r="AW286" s="14" t="s">
        <v>30</v>
      </c>
      <c r="AX286" s="14" t="s">
        <v>80</v>
      </c>
      <c r="AY286" s="261" t="s">
        <v>134</v>
      </c>
    </row>
    <row r="287" s="2" customFormat="1" ht="16.5" customHeight="1">
      <c r="A287" s="39"/>
      <c r="B287" s="40"/>
      <c r="C287" s="284" t="s">
        <v>585</v>
      </c>
      <c r="D287" s="284" t="s">
        <v>241</v>
      </c>
      <c r="E287" s="285" t="s">
        <v>586</v>
      </c>
      <c r="F287" s="286" t="s">
        <v>587</v>
      </c>
      <c r="G287" s="287" t="s">
        <v>216</v>
      </c>
      <c r="H287" s="288">
        <v>1</v>
      </c>
      <c r="I287" s="289"/>
      <c r="J287" s="290">
        <f>ROUND(I287*H287,2)</f>
        <v>0</v>
      </c>
      <c r="K287" s="286" t="s">
        <v>1</v>
      </c>
      <c r="L287" s="291"/>
      <c r="M287" s="292" t="s">
        <v>1</v>
      </c>
      <c r="N287" s="293" t="s">
        <v>38</v>
      </c>
      <c r="O287" s="92"/>
      <c r="P287" s="236">
        <f>O287*H287</f>
        <v>0</v>
      </c>
      <c r="Q287" s="236">
        <v>0.027</v>
      </c>
      <c r="R287" s="236">
        <f>Q287*H287</f>
        <v>0.027</v>
      </c>
      <c r="S287" s="236">
        <v>0</v>
      </c>
      <c r="T287" s="237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8" t="s">
        <v>178</v>
      </c>
      <c r="AT287" s="238" t="s">
        <v>241</v>
      </c>
      <c r="AU287" s="238" t="s">
        <v>82</v>
      </c>
      <c r="AY287" s="18" t="s">
        <v>134</v>
      </c>
      <c r="BE287" s="239">
        <f>IF(N287="základní",J287,0)</f>
        <v>0</v>
      </c>
      <c r="BF287" s="239">
        <f>IF(N287="snížená",J287,0)</f>
        <v>0</v>
      </c>
      <c r="BG287" s="239">
        <f>IF(N287="zákl. přenesená",J287,0)</f>
        <v>0</v>
      </c>
      <c r="BH287" s="239">
        <f>IF(N287="sníž. přenesená",J287,0)</f>
        <v>0</v>
      </c>
      <c r="BI287" s="239">
        <f>IF(N287="nulová",J287,0)</f>
        <v>0</v>
      </c>
      <c r="BJ287" s="18" t="s">
        <v>80</v>
      </c>
      <c r="BK287" s="239">
        <f>ROUND(I287*H287,2)</f>
        <v>0</v>
      </c>
      <c r="BL287" s="18" t="s">
        <v>141</v>
      </c>
      <c r="BM287" s="238" t="s">
        <v>588</v>
      </c>
    </row>
    <row r="288" s="14" customFormat="1">
      <c r="A288" s="14"/>
      <c r="B288" s="251"/>
      <c r="C288" s="252"/>
      <c r="D288" s="242" t="s">
        <v>143</v>
      </c>
      <c r="E288" s="253" t="s">
        <v>1</v>
      </c>
      <c r="F288" s="254" t="s">
        <v>301</v>
      </c>
      <c r="G288" s="252"/>
      <c r="H288" s="255">
        <v>1</v>
      </c>
      <c r="I288" s="256"/>
      <c r="J288" s="252"/>
      <c r="K288" s="252"/>
      <c r="L288" s="257"/>
      <c r="M288" s="258"/>
      <c r="N288" s="259"/>
      <c r="O288" s="259"/>
      <c r="P288" s="259"/>
      <c r="Q288" s="259"/>
      <c r="R288" s="259"/>
      <c r="S288" s="259"/>
      <c r="T288" s="260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1" t="s">
        <v>143</v>
      </c>
      <c r="AU288" s="261" t="s">
        <v>82</v>
      </c>
      <c r="AV288" s="14" t="s">
        <v>82</v>
      </c>
      <c r="AW288" s="14" t="s">
        <v>30</v>
      </c>
      <c r="AX288" s="14" t="s">
        <v>80</v>
      </c>
      <c r="AY288" s="261" t="s">
        <v>134</v>
      </c>
    </row>
    <row r="289" s="2" customFormat="1" ht="16.5" customHeight="1">
      <c r="A289" s="39"/>
      <c r="B289" s="40"/>
      <c r="C289" s="284" t="s">
        <v>589</v>
      </c>
      <c r="D289" s="284" t="s">
        <v>241</v>
      </c>
      <c r="E289" s="285" t="s">
        <v>590</v>
      </c>
      <c r="F289" s="286" t="s">
        <v>591</v>
      </c>
      <c r="G289" s="287" t="s">
        <v>216</v>
      </c>
      <c r="H289" s="288">
        <v>1</v>
      </c>
      <c r="I289" s="289"/>
      <c r="J289" s="290">
        <f>ROUND(I289*H289,2)</f>
        <v>0</v>
      </c>
      <c r="K289" s="286" t="s">
        <v>1</v>
      </c>
      <c r="L289" s="291"/>
      <c r="M289" s="292" t="s">
        <v>1</v>
      </c>
      <c r="N289" s="293" t="s">
        <v>38</v>
      </c>
      <c r="O289" s="92"/>
      <c r="P289" s="236">
        <f>O289*H289</f>
        <v>0</v>
      </c>
      <c r="Q289" s="236">
        <v>0.058000000000000003</v>
      </c>
      <c r="R289" s="236">
        <f>Q289*H289</f>
        <v>0.058000000000000003</v>
      </c>
      <c r="S289" s="236">
        <v>0</v>
      </c>
      <c r="T289" s="237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8" t="s">
        <v>178</v>
      </c>
      <c r="AT289" s="238" t="s">
        <v>241</v>
      </c>
      <c r="AU289" s="238" t="s">
        <v>82</v>
      </c>
      <c r="AY289" s="18" t="s">
        <v>134</v>
      </c>
      <c r="BE289" s="239">
        <f>IF(N289="základní",J289,0)</f>
        <v>0</v>
      </c>
      <c r="BF289" s="239">
        <f>IF(N289="snížená",J289,0)</f>
        <v>0</v>
      </c>
      <c r="BG289" s="239">
        <f>IF(N289="zákl. přenesená",J289,0)</f>
        <v>0</v>
      </c>
      <c r="BH289" s="239">
        <f>IF(N289="sníž. přenesená",J289,0)</f>
        <v>0</v>
      </c>
      <c r="BI289" s="239">
        <f>IF(N289="nulová",J289,0)</f>
        <v>0</v>
      </c>
      <c r="BJ289" s="18" t="s">
        <v>80</v>
      </c>
      <c r="BK289" s="239">
        <f>ROUND(I289*H289,2)</f>
        <v>0</v>
      </c>
      <c r="BL289" s="18" t="s">
        <v>141</v>
      </c>
      <c r="BM289" s="238" t="s">
        <v>592</v>
      </c>
    </row>
    <row r="290" s="14" customFormat="1">
      <c r="A290" s="14"/>
      <c r="B290" s="251"/>
      <c r="C290" s="252"/>
      <c r="D290" s="242" t="s">
        <v>143</v>
      </c>
      <c r="E290" s="253" t="s">
        <v>1</v>
      </c>
      <c r="F290" s="254" t="s">
        <v>301</v>
      </c>
      <c r="G290" s="252"/>
      <c r="H290" s="255">
        <v>1</v>
      </c>
      <c r="I290" s="256"/>
      <c r="J290" s="252"/>
      <c r="K290" s="252"/>
      <c r="L290" s="257"/>
      <c r="M290" s="258"/>
      <c r="N290" s="259"/>
      <c r="O290" s="259"/>
      <c r="P290" s="259"/>
      <c r="Q290" s="259"/>
      <c r="R290" s="259"/>
      <c r="S290" s="259"/>
      <c r="T290" s="260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1" t="s">
        <v>143</v>
      </c>
      <c r="AU290" s="261" t="s">
        <v>82</v>
      </c>
      <c r="AV290" s="14" t="s">
        <v>82</v>
      </c>
      <c r="AW290" s="14" t="s">
        <v>30</v>
      </c>
      <c r="AX290" s="14" t="s">
        <v>80</v>
      </c>
      <c r="AY290" s="261" t="s">
        <v>134</v>
      </c>
    </row>
    <row r="291" s="2" customFormat="1" ht="16.5" customHeight="1">
      <c r="A291" s="39"/>
      <c r="B291" s="40"/>
      <c r="C291" s="284" t="s">
        <v>593</v>
      </c>
      <c r="D291" s="284" t="s">
        <v>241</v>
      </c>
      <c r="E291" s="285" t="s">
        <v>594</v>
      </c>
      <c r="F291" s="286" t="s">
        <v>595</v>
      </c>
      <c r="G291" s="287" t="s">
        <v>216</v>
      </c>
      <c r="H291" s="288">
        <v>1</v>
      </c>
      <c r="I291" s="289"/>
      <c r="J291" s="290">
        <f>ROUND(I291*H291,2)</f>
        <v>0</v>
      </c>
      <c r="K291" s="286" t="s">
        <v>1</v>
      </c>
      <c r="L291" s="291"/>
      <c r="M291" s="292" t="s">
        <v>1</v>
      </c>
      <c r="N291" s="293" t="s">
        <v>38</v>
      </c>
      <c r="O291" s="92"/>
      <c r="P291" s="236">
        <f>O291*H291</f>
        <v>0</v>
      </c>
      <c r="Q291" s="236">
        <v>0.0040000000000000001</v>
      </c>
      <c r="R291" s="236">
        <f>Q291*H291</f>
        <v>0.0040000000000000001</v>
      </c>
      <c r="S291" s="236">
        <v>0</v>
      </c>
      <c r="T291" s="237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8" t="s">
        <v>178</v>
      </c>
      <c r="AT291" s="238" t="s">
        <v>241</v>
      </c>
      <c r="AU291" s="238" t="s">
        <v>82</v>
      </c>
      <c r="AY291" s="18" t="s">
        <v>134</v>
      </c>
      <c r="BE291" s="239">
        <f>IF(N291="základní",J291,0)</f>
        <v>0</v>
      </c>
      <c r="BF291" s="239">
        <f>IF(N291="snížená",J291,0)</f>
        <v>0</v>
      </c>
      <c r="BG291" s="239">
        <f>IF(N291="zákl. přenesená",J291,0)</f>
        <v>0</v>
      </c>
      <c r="BH291" s="239">
        <f>IF(N291="sníž. přenesená",J291,0)</f>
        <v>0</v>
      </c>
      <c r="BI291" s="239">
        <f>IF(N291="nulová",J291,0)</f>
        <v>0</v>
      </c>
      <c r="BJ291" s="18" t="s">
        <v>80</v>
      </c>
      <c r="BK291" s="239">
        <f>ROUND(I291*H291,2)</f>
        <v>0</v>
      </c>
      <c r="BL291" s="18" t="s">
        <v>141</v>
      </c>
      <c r="BM291" s="238" t="s">
        <v>596</v>
      </c>
    </row>
    <row r="292" s="14" customFormat="1">
      <c r="A292" s="14"/>
      <c r="B292" s="251"/>
      <c r="C292" s="252"/>
      <c r="D292" s="242" t="s">
        <v>143</v>
      </c>
      <c r="E292" s="253" t="s">
        <v>1</v>
      </c>
      <c r="F292" s="254" t="s">
        <v>301</v>
      </c>
      <c r="G292" s="252"/>
      <c r="H292" s="255">
        <v>1</v>
      </c>
      <c r="I292" s="256"/>
      <c r="J292" s="252"/>
      <c r="K292" s="252"/>
      <c r="L292" s="257"/>
      <c r="M292" s="258"/>
      <c r="N292" s="259"/>
      <c r="O292" s="259"/>
      <c r="P292" s="259"/>
      <c r="Q292" s="259"/>
      <c r="R292" s="259"/>
      <c r="S292" s="259"/>
      <c r="T292" s="260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1" t="s">
        <v>143</v>
      </c>
      <c r="AU292" s="261" t="s">
        <v>82</v>
      </c>
      <c r="AV292" s="14" t="s">
        <v>82</v>
      </c>
      <c r="AW292" s="14" t="s">
        <v>30</v>
      </c>
      <c r="AX292" s="14" t="s">
        <v>80</v>
      </c>
      <c r="AY292" s="261" t="s">
        <v>134</v>
      </c>
    </row>
    <row r="293" s="2" customFormat="1" ht="24.15" customHeight="1">
      <c r="A293" s="39"/>
      <c r="B293" s="40"/>
      <c r="C293" s="227" t="s">
        <v>597</v>
      </c>
      <c r="D293" s="227" t="s">
        <v>136</v>
      </c>
      <c r="E293" s="228" t="s">
        <v>340</v>
      </c>
      <c r="F293" s="229" t="s">
        <v>341</v>
      </c>
      <c r="G293" s="230" t="s">
        <v>216</v>
      </c>
      <c r="H293" s="231">
        <v>9</v>
      </c>
      <c r="I293" s="232"/>
      <c r="J293" s="233">
        <f>ROUND(I293*H293,2)</f>
        <v>0</v>
      </c>
      <c r="K293" s="229" t="s">
        <v>140</v>
      </c>
      <c r="L293" s="45"/>
      <c r="M293" s="234" t="s">
        <v>1</v>
      </c>
      <c r="N293" s="235" t="s">
        <v>38</v>
      </c>
      <c r="O293" s="92"/>
      <c r="P293" s="236">
        <f>O293*H293</f>
        <v>0</v>
      </c>
      <c r="Q293" s="236">
        <v>0.21734000000000001</v>
      </c>
      <c r="R293" s="236">
        <f>Q293*H293</f>
        <v>1.9560600000000001</v>
      </c>
      <c r="S293" s="236">
        <v>0</v>
      </c>
      <c r="T293" s="237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8" t="s">
        <v>141</v>
      </c>
      <c r="AT293" s="238" t="s">
        <v>136</v>
      </c>
      <c r="AU293" s="238" t="s">
        <v>82</v>
      </c>
      <c r="AY293" s="18" t="s">
        <v>134</v>
      </c>
      <c r="BE293" s="239">
        <f>IF(N293="základní",J293,0)</f>
        <v>0</v>
      </c>
      <c r="BF293" s="239">
        <f>IF(N293="snížená",J293,0)</f>
        <v>0</v>
      </c>
      <c r="BG293" s="239">
        <f>IF(N293="zákl. přenesená",J293,0)</f>
        <v>0</v>
      </c>
      <c r="BH293" s="239">
        <f>IF(N293="sníž. přenesená",J293,0)</f>
        <v>0</v>
      </c>
      <c r="BI293" s="239">
        <f>IF(N293="nulová",J293,0)</f>
        <v>0</v>
      </c>
      <c r="BJ293" s="18" t="s">
        <v>80</v>
      </c>
      <c r="BK293" s="239">
        <f>ROUND(I293*H293,2)</f>
        <v>0</v>
      </c>
      <c r="BL293" s="18" t="s">
        <v>141</v>
      </c>
      <c r="BM293" s="238" t="s">
        <v>598</v>
      </c>
    </row>
    <row r="294" s="14" customFormat="1">
      <c r="A294" s="14"/>
      <c r="B294" s="251"/>
      <c r="C294" s="252"/>
      <c r="D294" s="242" t="s">
        <v>143</v>
      </c>
      <c r="E294" s="253" t="s">
        <v>1</v>
      </c>
      <c r="F294" s="254" t="s">
        <v>541</v>
      </c>
      <c r="G294" s="252"/>
      <c r="H294" s="255">
        <v>9</v>
      </c>
      <c r="I294" s="256"/>
      <c r="J294" s="252"/>
      <c r="K294" s="252"/>
      <c r="L294" s="257"/>
      <c r="M294" s="258"/>
      <c r="N294" s="259"/>
      <c r="O294" s="259"/>
      <c r="P294" s="259"/>
      <c r="Q294" s="259"/>
      <c r="R294" s="259"/>
      <c r="S294" s="259"/>
      <c r="T294" s="260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1" t="s">
        <v>143</v>
      </c>
      <c r="AU294" s="261" t="s">
        <v>82</v>
      </c>
      <c r="AV294" s="14" t="s">
        <v>82</v>
      </c>
      <c r="AW294" s="14" t="s">
        <v>30</v>
      </c>
      <c r="AX294" s="14" t="s">
        <v>80</v>
      </c>
      <c r="AY294" s="261" t="s">
        <v>134</v>
      </c>
    </row>
    <row r="295" s="2" customFormat="1" ht="16.5" customHeight="1">
      <c r="A295" s="39"/>
      <c r="B295" s="40"/>
      <c r="C295" s="284" t="s">
        <v>599</v>
      </c>
      <c r="D295" s="284" t="s">
        <v>241</v>
      </c>
      <c r="E295" s="285" t="s">
        <v>344</v>
      </c>
      <c r="F295" s="286" t="s">
        <v>345</v>
      </c>
      <c r="G295" s="287" t="s">
        <v>216</v>
      </c>
      <c r="H295" s="288">
        <v>9</v>
      </c>
      <c r="I295" s="289"/>
      <c r="J295" s="290">
        <f>ROUND(I295*H295,2)</f>
        <v>0</v>
      </c>
      <c r="K295" s="286" t="s">
        <v>1</v>
      </c>
      <c r="L295" s="291"/>
      <c r="M295" s="292" t="s">
        <v>1</v>
      </c>
      <c r="N295" s="293" t="s">
        <v>38</v>
      </c>
      <c r="O295" s="92"/>
      <c r="P295" s="236">
        <f>O295*H295</f>
        <v>0</v>
      </c>
      <c r="Q295" s="236">
        <v>0.054300000000000001</v>
      </c>
      <c r="R295" s="236">
        <f>Q295*H295</f>
        <v>0.48870000000000002</v>
      </c>
      <c r="S295" s="236">
        <v>0</v>
      </c>
      <c r="T295" s="237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8" t="s">
        <v>178</v>
      </c>
      <c r="AT295" s="238" t="s">
        <v>241</v>
      </c>
      <c r="AU295" s="238" t="s">
        <v>82</v>
      </c>
      <c r="AY295" s="18" t="s">
        <v>134</v>
      </c>
      <c r="BE295" s="239">
        <f>IF(N295="základní",J295,0)</f>
        <v>0</v>
      </c>
      <c r="BF295" s="239">
        <f>IF(N295="snížená",J295,0)</f>
        <v>0</v>
      </c>
      <c r="BG295" s="239">
        <f>IF(N295="zákl. přenesená",J295,0)</f>
        <v>0</v>
      </c>
      <c r="BH295" s="239">
        <f>IF(N295="sníž. přenesená",J295,0)</f>
        <v>0</v>
      </c>
      <c r="BI295" s="239">
        <f>IF(N295="nulová",J295,0)</f>
        <v>0</v>
      </c>
      <c r="BJ295" s="18" t="s">
        <v>80</v>
      </c>
      <c r="BK295" s="239">
        <f>ROUND(I295*H295,2)</f>
        <v>0</v>
      </c>
      <c r="BL295" s="18" t="s">
        <v>141</v>
      </c>
      <c r="BM295" s="238" t="s">
        <v>600</v>
      </c>
    </row>
    <row r="296" s="14" customFormat="1">
      <c r="A296" s="14"/>
      <c r="B296" s="251"/>
      <c r="C296" s="252"/>
      <c r="D296" s="242" t="s">
        <v>143</v>
      </c>
      <c r="E296" s="253" t="s">
        <v>1</v>
      </c>
      <c r="F296" s="254" t="s">
        <v>541</v>
      </c>
      <c r="G296" s="252"/>
      <c r="H296" s="255">
        <v>9</v>
      </c>
      <c r="I296" s="256"/>
      <c r="J296" s="252"/>
      <c r="K296" s="252"/>
      <c r="L296" s="257"/>
      <c r="M296" s="258"/>
      <c r="N296" s="259"/>
      <c r="O296" s="259"/>
      <c r="P296" s="259"/>
      <c r="Q296" s="259"/>
      <c r="R296" s="259"/>
      <c r="S296" s="259"/>
      <c r="T296" s="260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1" t="s">
        <v>143</v>
      </c>
      <c r="AU296" s="261" t="s">
        <v>82</v>
      </c>
      <c r="AV296" s="14" t="s">
        <v>82</v>
      </c>
      <c r="AW296" s="14" t="s">
        <v>30</v>
      </c>
      <c r="AX296" s="14" t="s">
        <v>80</v>
      </c>
      <c r="AY296" s="261" t="s">
        <v>134</v>
      </c>
    </row>
    <row r="297" s="12" customFormat="1" ht="22.8" customHeight="1">
      <c r="A297" s="12"/>
      <c r="B297" s="211"/>
      <c r="C297" s="212"/>
      <c r="D297" s="213" t="s">
        <v>72</v>
      </c>
      <c r="E297" s="225" t="s">
        <v>188</v>
      </c>
      <c r="F297" s="225" t="s">
        <v>347</v>
      </c>
      <c r="G297" s="212"/>
      <c r="H297" s="212"/>
      <c r="I297" s="215"/>
      <c r="J297" s="226">
        <f>BK297</f>
        <v>0</v>
      </c>
      <c r="K297" s="212"/>
      <c r="L297" s="217"/>
      <c r="M297" s="218"/>
      <c r="N297" s="219"/>
      <c r="O297" s="219"/>
      <c r="P297" s="220">
        <f>SUM(P298:P299)</f>
        <v>0</v>
      </c>
      <c r="Q297" s="219"/>
      <c r="R297" s="220">
        <f>SUM(R298:R299)</f>
        <v>0</v>
      </c>
      <c r="S297" s="219"/>
      <c r="T297" s="221">
        <f>SUM(T298:T299)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22" t="s">
        <v>80</v>
      </c>
      <c r="AT297" s="223" t="s">
        <v>72</v>
      </c>
      <c r="AU297" s="223" t="s">
        <v>80</v>
      </c>
      <c r="AY297" s="222" t="s">
        <v>134</v>
      </c>
      <c r="BK297" s="224">
        <f>SUM(BK298:BK299)</f>
        <v>0</v>
      </c>
    </row>
    <row r="298" s="2" customFormat="1" ht="16.5" customHeight="1">
      <c r="A298" s="39"/>
      <c r="B298" s="40"/>
      <c r="C298" s="227" t="s">
        <v>601</v>
      </c>
      <c r="D298" s="227" t="s">
        <v>136</v>
      </c>
      <c r="E298" s="228" t="s">
        <v>349</v>
      </c>
      <c r="F298" s="229" t="s">
        <v>350</v>
      </c>
      <c r="G298" s="230" t="s">
        <v>163</v>
      </c>
      <c r="H298" s="231">
        <v>609</v>
      </c>
      <c r="I298" s="232"/>
      <c r="J298" s="233">
        <f>ROUND(I298*H298,2)</f>
        <v>0</v>
      </c>
      <c r="K298" s="229" t="s">
        <v>140</v>
      </c>
      <c r="L298" s="45"/>
      <c r="M298" s="234" t="s">
        <v>1</v>
      </c>
      <c r="N298" s="235" t="s">
        <v>38</v>
      </c>
      <c r="O298" s="92"/>
      <c r="P298" s="236">
        <f>O298*H298</f>
        <v>0</v>
      </c>
      <c r="Q298" s="236">
        <v>0</v>
      </c>
      <c r="R298" s="236">
        <f>Q298*H298</f>
        <v>0</v>
      </c>
      <c r="S298" s="236">
        <v>0</v>
      </c>
      <c r="T298" s="237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8" t="s">
        <v>141</v>
      </c>
      <c r="AT298" s="238" t="s">
        <v>136</v>
      </c>
      <c r="AU298" s="238" t="s">
        <v>82</v>
      </c>
      <c r="AY298" s="18" t="s">
        <v>134</v>
      </c>
      <c r="BE298" s="239">
        <f>IF(N298="základní",J298,0)</f>
        <v>0</v>
      </c>
      <c r="BF298" s="239">
        <f>IF(N298="snížená",J298,0)</f>
        <v>0</v>
      </c>
      <c r="BG298" s="239">
        <f>IF(N298="zákl. přenesená",J298,0)</f>
        <v>0</v>
      </c>
      <c r="BH298" s="239">
        <f>IF(N298="sníž. přenesená",J298,0)</f>
        <v>0</v>
      </c>
      <c r="BI298" s="239">
        <f>IF(N298="nulová",J298,0)</f>
        <v>0</v>
      </c>
      <c r="BJ298" s="18" t="s">
        <v>80</v>
      </c>
      <c r="BK298" s="239">
        <f>ROUND(I298*H298,2)</f>
        <v>0</v>
      </c>
      <c r="BL298" s="18" t="s">
        <v>141</v>
      </c>
      <c r="BM298" s="238" t="s">
        <v>602</v>
      </c>
    </row>
    <row r="299" s="14" customFormat="1">
      <c r="A299" s="14"/>
      <c r="B299" s="251"/>
      <c r="C299" s="252"/>
      <c r="D299" s="242" t="s">
        <v>143</v>
      </c>
      <c r="E299" s="253" t="s">
        <v>1</v>
      </c>
      <c r="F299" s="254" t="s">
        <v>603</v>
      </c>
      <c r="G299" s="252"/>
      <c r="H299" s="255">
        <v>609</v>
      </c>
      <c r="I299" s="256"/>
      <c r="J299" s="252"/>
      <c r="K299" s="252"/>
      <c r="L299" s="257"/>
      <c r="M299" s="258"/>
      <c r="N299" s="259"/>
      <c r="O299" s="259"/>
      <c r="P299" s="259"/>
      <c r="Q299" s="259"/>
      <c r="R299" s="259"/>
      <c r="S299" s="259"/>
      <c r="T299" s="260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1" t="s">
        <v>143</v>
      </c>
      <c r="AU299" s="261" t="s">
        <v>82</v>
      </c>
      <c r="AV299" s="14" t="s">
        <v>82</v>
      </c>
      <c r="AW299" s="14" t="s">
        <v>30</v>
      </c>
      <c r="AX299" s="14" t="s">
        <v>80</v>
      </c>
      <c r="AY299" s="261" t="s">
        <v>134</v>
      </c>
    </row>
    <row r="300" s="12" customFormat="1" ht="22.8" customHeight="1">
      <c r="A300" s="12"/>
      <c r="B300" s="211"/>
      <c r="C300" s="212"/>
      <c r="D300" s="213" t="s">
        <v>72</v>
      </c>
      <c r="E300" s="225" t="s">
        <v>353</v>
      </c>
      <c r="F300" s="225" t="s">
        <v>354</v>
      </c>
      <c r="G300" s="212"/>
      <c r="H300" s="212"/>
      <c r="I300" s="215"/>
      <c r="J300" s="226">
        <f>BK300</f>
        <v>0</v>
      </c>
      <c r="K300" s="212"/>
      <c r="L300" s="217"/>
      <c r="M300" s="218"/>
      <c r="N300" s="219"/>
      <c r="O300" s="219"/>
      <c r="P300" s="220">
        <f>SUM(P301:P310)</f>
        <v>0</v>
      </c>
      <c r="Q300" s="219"/>
      <c r="R300" s="220">
        <f>SUM(R301:R310)</f>
        <v>0</v>
      </c>
      <c r="S300" s="219"/>
      <c r="T300" s="221">
        <f>SUM(T301:T310)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22" t="s">
        <v>80</v>
      </c>
      <c r="AT300" s="223" t="s">
        <v>72</v>
      </c>
      <c r="AU300" s="223" t="s">
        <v>80</v>
      </c>
      <c r="AY300" s="222" t="s">
        <v>134</v>
      </c>
      <c r="BK300" s="224">
        <f>SUM(BK301:BK310)</f>
        <v>0</v>
      </c>
    </row>
    <row r="301" s="2" customFormat="1" ht="21.75" customHeight="1">
      <c r="A301" s="39"/>
      <c r="B301" s="40"/>
      <c r="C301" s="227" t="s">
        <v>604</v>
      </c>
      <c r="D301" s="227" t="s">
        <v>136</v>
      </c>
      <c r="E301" s="228" t="s">
        <v>356</v>
      </c>
      <c r="F301" s="229" t="s">
        <v>357</v>
      </c>
      <c r="G301" s="230" t="s">
        <v>222</v>
      </c>
      <c r="H301" s="231">
        <v>213.02799999999999</v>
      </c>
      <c r="I301" s="232"/>
      <c r="J301" s="233">
        <f>ROUND(I301*H301,2)</f>
        <v>0</v>
      </c>
      <c r="K301" s="229" t="s">
        <v>1</v>
      </c>
      <c r="L301" s="45"/>
      <c r="M301" s="234" t="s">
        <v>1</v>
      </c>
      <c r="N301" s="235" t="s">
        <v>38</v>
      </c>
      <c r="O301" s="92"/>
      <c r="P301" s="236">
        <f>O301*H301</f>
        <v>0</v>
      </c>
      <c r="Q301" s="236">
        <v>0</v>
      </c>
      <c r="R301" s="236">
        <f>Q301*H301</f>
        <v>0</v>
      </c>
      <c r="S301" s="236">
        <v>0</v>
      </c>
      <c r="T301" s="237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8" t="s">
        <v>141</v>
      </c>
      <c r="AT301" s="238" t="s">
        <v>136</v>
      </c>
      <c r="AU301" s="238" t="s">
        <v>82</v>
      </c>
      <c r="AY301" s="18" t="s">
        <v>134</v>
      </c>
      <c r="BE301" s="239">
        <f>IF(N301="základní",J301,0)</f>
        <v>0</v>
      </c>
      <c r="BF301" s="239">
        <f>IF(N301="snížená",J301,0)</f>
        <v>0</v>
      </c>
      <c r="BG301" s="239">
        <f>IF(N301="zákl. přenesená",J301,0)</f>
        <v>0</v>
      </c>
      <c r="BH301" s="239">
        <f>IF(N301="sníž. přenesená",J301,0)</f>
        <v>0</v>
      </c>
      <c r="BI301" s="239">
        <f>IF(N301="nulová",J301,0)</f>
        <v>0</v>
      </c>
      <c r="BJ301" s="18" t="s">
        <v>80</v>
      </c>
      <c r="BK301" s="239">
        <f>ROUND(I301*H301,2)</f>
        <v>0</v>
      </c>
      <c r="BL301" s="18" t="s">
        <v>141</v>
      </c>
      <c r="BM301" s="238" t="s">
        <v>605</v>
      </c>
    </row>
    <row r="302" s="13" customFormat="1">
      <c r="A302" s="13"/>
      <c r="B302" s="240"/>
      <c r="C302" s="241"/>
      <c r="D302" s="242" t="s">
        <v>143</v>
      </c>
      <c r="E302" s="243" t="s">
        <v>1</v>
      </c>
      <c r="F302" s="244" t="s">
        <v>606</v>
      </c>
      <c r="G302" s="241"/>
      <c r="H302" s="243" t="s">
        <v>1</v>
      </c>
      <c r="I302" s="245"/>
      <c r="J302" s="241"/>
      <c r="K302" s="241"/>
      <c r="L302" s="246"/>
      <c r="M302" s="247"/>
      <c r="N302" s="248"/>
      <c r="O302" s="248"/>
      <c r="P302" s="248"/>
      <c r="Q302" s="248"/>
      <c r="R302" s="248"/>
      <c r="S302" s="248"/>
      <c r="T302" s="249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0" t="s">
        <v>143</v>
      </c>
      <c r="AU302" s="250" t="s">
        <v>82</v>
      </c>
      <c r="AV302" s="13" t="s">
        <v>80</v>
      </c>
      <c r="AW302" s="13" t="s">
        <v>30</v>
      </c>
      <c r="AX302" s="13" t="s">
        <v>73</v>
      </c>
      <c r="AY302" s="250" t="s">
        <v>134</v>
      </c>
    </row>
    <row r="303" s="14" customFormat="1">
      <c r="A303" s="14"/>
      <c r="B303" s="251"/>
      <c r="C303" s="252"/>
      <c r="D303" s="242" t="s">
        <v>143</v>
      </c>
      <c r="E303" s="253" t="s">
        <v>1</v>
      </c>
      <c r="F303" s="254" t="s">
        <v>607</v>
      </c>
      <c r="G303" s="252"/>
      <c r="H303" s="255">
        <v>213.02799999999999</v>
      </c>
      <c r="I303" s="256"/>
      <c r="J303" s="252"/>
      <c r="K303" s="252"/>
      <c r="L303" s="257"/>
      <c r="M303" s="258"/>
      <c r="N303" s="259"/>
      <c r="O303" s="259"/>
      <c r="P303" s="259"/>
      <c r="Q303" s="259"/>
      <c r="R303" s="259"/>
      <c r="S303" s="259"/>
      <c r="T303" s="260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1" t="s">
        <v>143</v>
      </c>
      <c r="AU303" s="261" t="s">
        <v>82</v>
      </c>
      <c r="AV303" s="14" t="s">
        <v>82</v>
      </c>
      <c r="AW303" s="14" t="s">
        <v>30</v>
      </c>
      <c r="AX303" s="14" t="s">
        <v>80</v>
      </c>
      <c r="AY303" s="261" t="s">
        <v>134</v>
      </c>
    </row>
    <row r="304" s="2" customFormat="1" ht="24.15" customHeight="1">
      <c r="A304" s="39"/>
      <c r="B304" s="40"/>
      <c r="C304" s="227" t="s">
        <v>608</v>
      </c>
      <c r="D304" s="227" t="s">
        <v>136</v>
      </c>
      <c r="E304" s="228" t="s">
        <v>362</v>
      </c>
      <c r="F304" s="229" t="s">
        <v>363</v>
      </c>
      <c r="G304" s="230" t="s">
        <v>222</v>
      </c>
      <c r="H304" s="231">
        <v>2982.3919999999998</v>
      </c>
      <c r="I304" s="232"/>
      <c r="J304" s="233">
        <f>ROUND(I304*H304,2)</f>
        <v>0</v>
      </c>
      <c r="K304" s="229" t="s">
        <v>1</v>
      </c>
      <c r="L304" s="45"/>
      <c r="M304" s="234" t="s">
        <v>1</v>
      </c>
      <c r="N304" s="235" t="s">
        <v>38</v>
      </c>
      <c r="O304" s="92"/>
      <c r="P304" s="236">
        <f>O304*H304</f>
        <v>0</v>
      </c>
      <c r="Q304" s="236">
        <v>0</v>
      </c>
      <c r="R304" s="236">
        <f>Q304*H304</f>
        <v>0</v>
      </c>
      <c r="S304" s="236">
        <v>0</v>
      </c>
      <c r="T304" s="237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8" t="s">
        <v>141</v>
      </c>
      <c r="AT304" s="238" t="s">
        <v>136</v>
      </c>
      <c r="AU304" s="238" t="s">
        <v>82</v>
      </c>
      <c r="AY304" s="18" t="s">
        <v>134</v>
      </c>
      <c r="BE304" s="239">
        <f>IF(N304="základní",J304,0)</f>
        <v>0</v>
      </c>
      <c r="BF304" s="239">
        <f>IF(N304="snížená",J304,0)</f>
        <v>0</v>
      </c>
      <c r="BG304" s="239">
        <f>IF(N304="zákl. přenesená",J304,0)</f>
        <v>0</v>
      </c>
      <c r="BH304" s="239">
        <f>IF(N304="sníž. přenesená",J304,0)</f>
        <v>0</v>
      </c>
      <c r="BI304" s="239">
        <f>IF(N304="nulová",J304,0)</f>
        <v>0</v>
      </c>
      <c r="BJ304" s="18" t="s">
        <v>80</v>
      </c>
      <c r="BK304" s="239">
        <f>ROUND(I304*H304,2)</f>
        <v>0</v>
      </c>
      <c r="BL304" s="18" t="s">
        <v>141</v>
      </c>
      <c r="BM304" s="238" t="s">
        <v>609</v>
      </c>
    </row>
    <row r="305" s="13" customFormat="1">
      <c r="A305" s="13"/>
      <c r="B305" s="240"/>
      <c r="C305" s="241"/>
      <c r="D305" s="242" t="s">
        <v>143</v>
      </c>
      <c r="E305" s="243" t="s">
        <v>1</v>
      </c>
      <c r="F305" s="244" t="s">
        <v>365</v>
      </c>
      <c r="G305" s="241"/>
      <c r="H305" s="243" t="s">
        <v>1</v>
      </c>
      <c r="I305" s="245"/>
      <c r="J305" s="241"/>
      <c r="K305" s="241"/>
      <c r="L305" s="246"/>
      <c r="M305" s="247"/>
      <c r="N305" s="248"/>
      <c r="O305" s="248"/>
      <c r="P305" s="248"/>
      <c r="Q305" s="248"/>
      <c r="R305" s="248"/>
      <c r="S305" s="248"/>
      <c r="T305" s="249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50" t="s">
        <v>143</v>
      </c>
      <c r="AU305" s="250" t="s">
        <v>82</v>
      </c>
      <c r="AV305" s="13" t="s">
        <v>80</v>
      </c>
      <c r="AW305" s="13" t="s">
        <v>30</v>
      </c>
      <c r="AX305" s="13" t="s">
        <v>73</v>
      </c>
      <c r="AY305" s="250" t="s">
        <v>134</v>
      </c>
    </row>
    <row r="306" s="14" customFormat="1">
      <c r="A306" s="14"/>
      <c r="B306" s="251"/>
      <c r="C306" s="252"/>
      <c r="D306" s="242" t="s">
        <v>143</v>
      </c>
      <c r="E306" s="253" t="s">
        <v>1</v>
      </c>
      <c r="F306" s="254" t="s">
        <v>610</v>
      </c>
      <c r="G306" s="252"/>
      <c r="H306" s="255">
        <v>2982.3919999999998</v>
      </c>
      <c r="I306" s="256"/>
      <c r="J306" s="252"/>
      <c r="K306" s="252"/>
      <c r="L306" s="257"/>
      <c r="M306" s="258"/>
      <c r="N306" s="259"/>
      <c r="O306" s="259"/>
      <c r="P306" s="259"/>
      <c r="Q306" s="259"/>
      <c r="R306" s="259"/>
      <c r="S306" s="259"/>
      <c r="T306" s="260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1" t="s">
        <v>143</v>
      </c>
      <c r="AU306" s="261" t="s">
        <v>82</v>
      </c>
      <c r="AV306" s="14" t="s">
        <v>82</v>
      </c>
      <c r="AW306" s="14" t="s">
        <v>30</v>
      </c>
      <c r="AX306" s="14" t="s">
        <v>80</v>
      </c>
      <c r="AY306" s="261" t="s">
        <v>134</v>
      </c>
    </row>
    <row r="307" s="2" customFormat="1" ht="44.25" customHeight="1">
      <c r="A307" s="39"/>
      <c r="B307" s="40"/>
      <c r="C307" s="227" t="s">
        <v>611</v>
      </c>
      <c r="D307" s="227" t="s">
        <v>136</v>
      </c>
      <c r="E307" s="228" t="s">
        <v>368</v>
      </c>
      <c r="F307" s="229" t="s">
        <v>369</v>
      </c>
      <c r="G307" s="230" t="s">
        <v>222</v>
      </c>
      <c r="H307" s="231">
        <v>202.88399999999999</v>
      </c>
      <c r="I307" s="232"/>
      <c r="J307" s="233">
        <f>ROUND(I307*H307,2)</f>
        <v>0</v>
      </c>
      <c r="K307" s="229" t="s">
        <v>140</v>
      </c>
      <c r="L307" s="45"/>
      <c r="M307" s="234" t="s">
        <v>1</v>
      </c>
      <c r="N307" s="235" t="s">
        <v>38</v>
      </c>
      <c r="O307" s="92"/>
      <c r="P307" s="236">
        <f>O307*H307</f>
        <v>0</v>
      </c>
      <c r="Q307" s="236">
        <v>0</v>
      </c>
      <c r="R307" s="236">
        <f>Q307*H307</f>
        <v>0</v>
      </c>
      <c r="S307" s="236">
        <v>0</v>
      </c>
      <c r="T307" s="237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8" t="s">
        <v>141</v>
      </c>
      <c r="AT307" s="238" t="s">
        <v>136</v>
      </c>
      <c r="AU307" s="238" t="s">
        <v>82</v>
      </c>
      <c r="AY307" s="18" t="s">
        <v>134</v>
      </c>
      <c r="BE307" s="239">
        <f>IF(N307="základní",J307,0)</f>
        <v>0</v>
      </c>
      <c r="BF307" s="239">
        <f>IF(N307="snížená",J307,0)</f>
        <v>0</v>
      </c>
      <c r="BG307" s="239">
        <f>IF(N307="zákl. přenesená",J307,0)</f>
        <v>0</v>
      </c>
      <c r="BH307" s="239">
        <f>IF(N307="sníž. přenesená",J307,0)</f>
        <v>0</v>
      </c>
      <c r="BI307" s="239">
        <f>IF(N307="nulová",J307,0)</f>
        <v>0</v>
      </c>
      <c r="BJ307" s="18" t="s">
        <v>80</v>
      </c>
      <c r="BK307" s="239">
        <f>ROUND(I307*H307,2)</f>
        <v>0</v>
      </c>
      <c r="BL307" s="18" t="s">
        <v>141</v>
      </c>
      <c r="BM307" s="238" t="s">
        <v>612</v>
      </c>
    </row>
    <row r="308" s="14" customFormat="1">
      <c r="A308" s="14"/>
      <c r="B308" s="251"/>
      <c r="C308" s="252"/>
      <c r="D308" s="242" t="s">
        <v>143</v>
      </c>
      <c r="E308" s="253" t="s">
        <v>1</v>
      </c>
      <c r="F308" s="254" t="s">
        <v>613</v>
      </c>
      <c r="G308" s="252"/>
      <c r="H308" s="255">
        <v>202.88399999999999</v>
      </c>
      <c r="I308" s="256"/>
      <c r="J308" s="252"/>
      <c r="K308" s="252"/>
      <c r="L308" s="257"/>
      <c r="M308" s="258"/>
      <c r="N308" s="259"/>
      <c r="O308" s="259"/>
      <c r="P308" s="259"/>
      <c r="Q308" s="259"/>
      <c r="R308" s="259"/>
      <c r="S308" s="259"/>
      <c r="T308" s="260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1" t="s">
        <v>143</v>
      </c>
      <c r="AU308" s="261" t="s">
        <v>82</v>
      </c>
      <c r="AV308" s="14" t="s">
        <v>82</v>
      </c>
      <c r="AW308" s="14" t="s">
        <v>30</v>
      </c>
      <c r="AX308" s="14" t="s">
        <v>80</v>
      </c>
      <c r="AY308" s="261" t="s">
        <v>134</v>
      </c>
    </row>
    <row r="309" s="2" customFormat="1" ht="44.25" customHeight="1">
      <c r="A309" s="39"/>
      <c r="B309" s="40"/>
      <c r="C309" s="227" t="s">
        <v>614</v>
      </c>
      <c r="D309" s="227" t="s">
        <v>136</v>
      </c>
      <c r="E309" s="228" t="s">
        <v>373</v>
      </c>
      <c r="F309" s="229" t="s">
        <v>374</v>
      </c>
      <c r="G309" s="230" t="s">
        <v>222</v>
      </c>
      <c r="H309" s="231">
        <v>10.144</v>
      </c>
      <c r="I309" s="232"/>
      <c r="J309" s="233">
        <f>ROUND(I309*H309,2)</f>
        <v>0</v>
      </c>
      <c r="K309" s="229" t="s">
        <v>140</v>
      </c>
      <c r="L309" s="45"/>
      <c r="M309" s="234" t="s">
        <v>1</v>
      </c>
      <c r="N309" s="235" t="s">
        <v>38</v>
      </c>
      <c r="O309" s="92"/>
      <c r="P309" s="236">
        <f>O309*H309</f>
        <v>0</v>
      </c>
      <c r="Q309" s="236">
        <v>0</v>
      </c>
      <c r="R309" s="236">
        <f>Q309*H309</f>
        <v>0</v>
      </c>
      <c r="S309" s="236">
        <v>0</v>
      </c>
      <c r="T309" s="237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8" t="s">
        <v>141</v>
      </c>
      <c r="AT309" s="238" t="s">
        <v>136</v>
      </c>
      <c r="AU309" s="238" t="s">
        <v>82</v>
      </c>
      <c r="AY309" s="18" t="s">
        <v>134</v>
      </c>
      <c r="BE309" s="239">
        <f>IF(N309="základní",J309,0)</f>
        <v>0</v>
      </c>
      <c r="BF309" s="239">
        <f>IF(N309="snížená",J309,0)</f>
        <v>0</v>
      </c>
      <c r="BG309" s="239">
        <f>IF(N309="zákl. přenesená",J309,0)</f>
        <v>0</v>
      </c>
      <c r="BH309" s="239">
        <f>IF(N309="sníž. přenesená",J309,0)</f>
        <v>0</v>
      </c>
      <c r="BI309" s="239">
        <f>IF(N309="nulová",J309,0)</f>
        <v>0</v>
      </c>
      <c r="BJ309" s="18" t="s">
        <v>80</v>
      </c>
      <c r="BK309" s="239">
        <f>ROUND(I309*H309,2)</f>
        <v>0</v>
      </c>
      <c r="BL309" s="18" t="s">
        <v>141</v>
      </c>
      <c r="BM309" s="238" t="s">
        <v>615</v>
      </c>
    </row>
    <row r="310" s="14" customFormat="1">
      <c r="A310" s="14"/>
      <c r="B310" s="251"/>
      <c r="C310" s="252"/>
      <c r="D310" s="242" t="s">
        <v>143</v>
      </c>
      <c r="E310" s="253" t="s">
        <v>1</v>
      </c>
      <c r="F310" s="254" t="s">
        <v>616</v>
      </c>
      <c r="G310" s="252"/>
      <c r="H310" s="255">
        <v>10.144</v>
      </c>
      <c r="I310" s="256"/>
      <c r="J310" s="252"/>
      <c r="K310" s="252"/>
      <c r="L310" s="257"/>
      <c r="M310" s="258"/>
      <c r="N310" s="259"/>
      <c r="O310" s="259"/>
      <c r="P310" s="259"/>
      <c r="Q310" s="259"/>
      <c r="R310" s="259"/>
      <c r="S310" s="259"/>
      <c r="T310" s="260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1" t="s">
        <v>143</v>
      </c>
      <c r="AU310" s="261" t="s">
        <v>82</v>
      </c>
      <c r="AV310" s="14" t="s">
        <v>82</v>
      </c>
      <c r="AW310" s="14" t="s">
        <v>30</v>
      </c>
      <c r="AX310" s="14" t="s">
        <v>80</v>
      </c>
      <c r="AY310" s="261" t="s">
        <v>134</v>
      </c>
    </row>
    <row r="311" s="12" customFormat="1" ht="22.8" customHeight="1">
      <c r="A311" s="12"/>
      <c r="B311" s="211"/>
      <c r="C311" s="212"/>
      <c r="D311" s="213" t="s">
        <v>72</v>
      </c>
      <c r="E311" s="225" t="s">
        <v>377</v>
      </c>
      <c r="F311" s="225" t="s">
        <v>378</v>
      </c>
      <c r="G311" s="212"/>
      <c r="H311" s="212"/>
      <c r="I311" s="215"/>
      <c r="J311" s="226">
        <f>BK311</f>
        <v>0</v>
      </c>
      <c r="K311" s="212"/>
      <c r="L311" s="217"/>
      <c r="M311" s="218"/>
      <c r="N311" s="219"/>
      <c r="O311" s="219"/>
      <c r="P311" s="220">
        <f>P312</f>
        <v>0</v>
      </c>
      <c r="Q311" s="219"/>
      <c r="R311" s="220">
        <f>R312</f>
        <v>0</v>
      </c>
      <c r="S311" s="219"/>
      <c r="T311" s="221">
        <f>T312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22" t="s">
        <v>80</v>
      </c>
      <c r="AT311" s="223" t="s">
        <v>72</v>
      </c>
      <c r="AU311" s="223" t="s">
        <v>80</v>
      </c>
      <c r="AY311" s="222" t="s">
        <v>134</v>
      </c>
      <c r="BK311" s="224">
        <f>BK312</f>
        <v>0</v>
      </c>
    </row>
    <row r="312" s="2" customFormat="1" ht="24.15" customHeight="1">
      <c r="A312" s="39"/>
      <c r="B312" s="40"/>
      <c r="C312" s="227" t="s">
        <v>617</v>
      </c>
      <c r="D312" s="227" t="s">
        <v>136</v>
      </c>
      <c r="E312" s="228" t="s">
        <v>380</v>
      </c>
      <c r="F312" s="229" t="s">
        <v>381</v>
      </c>
      <c r="G312" s="230" t="s">
        <v>222</v>
      </c>
      <c r="H312" s="231">
        <v>918.12599999999998</v>
      </c>
      <c r="I312" s="232"/>
      <c r="J312" s="233">
        <f>ROUND(I312*H312,2)</f>
        <v>0</v>
      </c>
      <c r="K312" s="229" t="s">
        <v>1</v>
      </c>
      <c r="L312" s="45"/>
      <c r="M312" s="294" t="s">
        <v>1</v>
      </c>
      <c r="N312" s="295" t="s">
        <v>38</v>
      </c>
      <c r="O312" s="296"/>
      <c r="P312" s="297">
        <f>O312*H312</f>
        <v>0</v>
      </c>
      <c r="Q312" s="297">
        <v>0</v>
      </c>
      <c r="R312" s="297">
        <f>Q312*H312</f>
        <v>0</v>
      </c>
      <c r="S312" s="297">
        <v>0</v>
      </c>
      <c r="T312" s="298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8" t="s">
        <v>141</v>
      </c>
      <c r="AT312" s="238" t="s">
        <v>136</v>
      </c>
      <c r="AU312" s="238" t="s">
        <v>82</v>
      </c>
      <c r="AY312" s="18" t="s">
        <v>134</v>
      </c>
      <c r="BE312" s="239">
        <f>IF(N312="základní",J312,0)</f>
        <v>0</v>
      </c>
      <c r="BF312" s="239">
        <f>IF(N312="snížená",J312,0)</f>
        <v>0</v>
      </c>
      <c r="BG312" s="239">
        <f>IF(N312="zákl. přenesená",J312,0)</f>
        <v>0</v>
      </c>
      <c r="BH312" s="239">
        <f>IF(N312="sníž. přenesená",J312,0)</f>
        <v>0</v>
      </c>
      <c r="BI312" s="239">
        <f>IF(N312="nulová",J312,0)</f>
        <v>0</v>
      </c>
      <c r="BJ312" s="18" t="s">
        <v>80</v>
      </c>
      <c r="BK312" s="239">
        <f>ROUND(I312*H312,2)</f>
        <v>0</v>
      </c>
      <c r="BL312" s="18" t="s">
        <v>141</v>
      </c>
      <c r="BM312" s="238" t="s">
        <v>618</v>
      </c>
    </row>
    <row r="313" s="2" customFormat="1" ht="6.96" customHeight="1">
      <c r="A313" s="39"/>
      <c r="B313" s="67"/>
      <c r="C313" s="68"/>
      <c r="D313" s="68"/>
      <c r="E313" s="68"/>
      <c r="F313" s="68"/>
      <c r="G313" s="68"/>
      <c r="H313" s="68"/>
      <c r="I313" s="68"/>
      <c r="J313" s="68"/>
      <c r="K313" s="68"/>
      <c r="L313" s="45"/>
      <c r="M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</row>
  </sheetData>
  <sheetProtection sheet="1" autoFilter="0" formatColumns="0" formatRows="0" objects="1" scenarios="1" spinCount="100000" saltValue="daFOqj2bFzeUq7wsrqtYgReQ40YpbbfaJbcEFZmA4z0wZvn+GBPrmlX9NTSq6gxQDvnV5btUdVgIcSkpbnA5ag==" hashValue="N1EwxqG9xgPGTqetuqpu84tlsoS/g7vFiyrNNZB9BEyz98ZwyXKmR4bpJ/sTb2MFqybxubT5NymCZO2jPUu4Qw==" algorithmName="SHA-512" password="CC35"/>
  <autoFilter ref="C127:K31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82</v>
      </c>
    </row>
    <row r="4" s="1" customFormat="1" ht="24.96" customHeight="1">
      <c r="B4" s="21"/>
      <c r="D4" s="149" t="s">
        <v>102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Dýšina - Školní ul. - prodloužení kanalizace</v>
      </c>
      <c r="F7" s="151"/>
      <c r="G7" s="151"/>
      <c r="H7" s="151"/>
      <c r="L7" s="21"/>
    </row>
    <row r="8" s="1" customFormat="1" ht="12" customHeight="1">
      <c r="B8" s="21"/>
      <c r="D8" s="151" t="s">
        <v>103</v>
      </c>
      <c r="L8" s="21"/>
    </row>
    <row r="9" s="2" customFormat="1" ht="16.5" customHeight="1">
      <c r="A9" s="39"/>
      <c r="B9" s="45"/>
      <c r="C9" s="39"/>
      <c r="D9" s="39"/>
      <c r="E9" s="152" t="s">
        <v>104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105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619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6. 10. 2020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tr">
        <f>IF('Rekapitulace stavby'!AN10="","",'Rekapitulace stavby'!AN10)</f>
        <v/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tr">
        <f>IF('Rekapitulace stavby'!E11="","",'Rekapitulace stavby'!E11)</f>
        <v xml:space="preserve"> </v>
      </c>
      <c r="F17" s="39"/>
      <c r="G17" s="39"/>
      <c r="H17" s="39"/>
      <c r="I17" s="151" t="s">
        <v>26</v>
      </c>
      <c r="J17" s="142" t="str">
        <f>IF('Rekapitulace stavby'!AN11="","",'Rekapitulace stavby'!AN11)</f>
        <v/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27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26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29</v>
      </c>
      <c r="E22" s="39"/>
      <c r="F22" s="39"/>
      <c r="G22" s="39"/>
      <c r="H22" s="39"/>
      <c r="I22" s="151" t="s">
        <v>25</v>
      </c>
      <c r="J22" s="142" t="str">
        <f>IF('Rekapitulace stavby'!AN16="","",'Rekapitulace stavby'!AN16)</f>
        <v/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tr">
        <f>IF('Rekapitulace stavby'!E17="","",'Rekapitulace stavby'!E17)</f>
        <v xml:space="preserve"> </v>
      </c>
      <c r="F23" s="39"/>
      <c r="G23" s="39"/>
      <c r="H23" s="39"/>
      <c r="I23" s="151" t="s">
        <v>26</v>
      </c>
      <c r="J23" s="142" t="str">
        <f>IF('Rekapitulace stavby'!AN17="","",'Rekapitulace stavby'!AN17)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31</v>
      </c>
      <c r="E25" s="39"/>
      <c r="F25" s="39"/>
      <c r="G25" s="39"/>
      <c r="H25" s="39"/>
      <c r="I25" s="151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1" t="s">
        <v>26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32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33</v>
      </c>
      <c r="E32" s="39"/>
      <c r="F32" s="39"/>
      <c r="G32" s="39"/>
      <c r="H32" s="39"/>
      <c r="I32" s="39"/>
      <c r="J32" s="161">
        <f>ROUND(J125,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35</v>
      </c>
      <c r="G34" s="39"/>
      <c r="H34" s="39"/>
      <c r="I34" s="162" t="s">
        <v>34</v>
      </c>
      <c r="J34" s="162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37</v>
      </c>
      <c r="E35" s="151" t="s">
        <v>38</v>
      </c>
      <c r="F35" s="164">
        <f>ROUND((SUM(BE125:BE196)),  2)</f>
        <v>0</v>
      </c>
      <c r="G35" s="39"/>
      <c r="H35" s="39"/>
      <c r="I35" s="165">
        <v>0.20999999999999999</v>
      </c>
      <c r="J35" s="164">
        <f>ROUND(((SUM(BE125:BE196))*I35),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39</v>
      </c>
      <c r="F36" s="164">
        <f>ROUND((SUM(BF125:BF196)),  2)</f>
        <v>0</v>
      </c>
      <c r="G36" s="39"/>
      <c r="H36" s="39"/>
      <c r="I36" s="165">
        <v>0.12</v>
      </c>
      <c r="J36" s="164">
        <f>ROUND(((SUM(BF125:BF196))*I36),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40</v>
      </c>
      <c r="F37" s="164">
        <f>ROUND((SUM(BG125:BG196)),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41</v>
      </c>
      <c r="F38" s="164">
        <f>ROUND((SUM(BH125:BH196)),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42</v>
      </c>
      <c r="F39" s="164">
        <f>ROUND((SUM(BI125:BI196)),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43</v>
      </c>
      <c r="E41" s="168"/>
      <c r="F41" s="168"/>
      <c r="G41" s="169" t="s">
        <v>44</v>
      </c>
      <c r="H41" s="170" t="s">
        <v>45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Dýšina - Školní ul. - prodloužení kanalizace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104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105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03 - SO 02 Splašková kanalizace přípojky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6. 10. 2020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 xml:space="preserve"> </v>
      </c>
      <c r="G93" s="41"/>
      <c r="H93" s="41"/>
      <c r="I93" s="33" t="s">
        <v>29</v>
      </c>
      <c r="J93" s="37" t="str">
        <f>E23</f>
        <v xml:space="preserve"> 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108</v>
      </c>
      <c r="D96" s="186"/>
      <c r="E96" s="186"/>
      <c r="F96" s="186"/>
      <c r="G96" s="186"/>
      <c r="H96" s="186"/>
      <c r="I96" s="186"/>
      <c r="J96" s="187" t="s">
        <v>109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110</v>
      </c>
      <c r="D98" s="41"/>
      <c r="E98" s="41"/>
      <c r="F98" s="41"/>
      <c r="G98" s="41"/>
      <c r="H98" s="41"/>
      <c r="I98" s="41"/>
      <c r="J98" s="111">
        <f>J125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111</v>
      </c>
    </row>
    <row r="99" s="9" customFormat="1" ht="24.96" customHeight="1">
      <c r="A99" s="9"/>
      <c r="B99" s="189"/>
      <c r="C99" s="190"/>
      <c r="D99" s="191" t="s">
        <v>112</v>
      </c>
      <c r="E99" s="192"/>
      <c r="F99" s="192"/>
      <c r="G99" s="192"/>
      <c r="H99" s="192"/>
      <c r="I99" s="192"/>
      <c r="J99" s="193">
        <f>J126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113</v>
      </c>
      <c r="E100" s="197"/>
      <c r="F100" s="197"/>
      <c r="G100" s="197"/>
      <c r="H100" s="197"/>
      <c r="I100" s="197"/>
      <c r="J100" s="198">
        <f>J127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114</v>
      </c>
      <c r="E101" s="197"/>
      <c r="F101" s="197"/>
      <c r="G101" s="197"/>
      <c r="H101" s="197"/>
      <c r="I101" s="197"/>
      <c r="J101" s="198">
        <f>J168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115</v>
      </c>
      <c r="E102" s="197"/>
      <c r="F102" s="197"/>
      <c r="G102" s="197"/>
      <c r="H102" s="197"/>
      <c r="I102" s="197"/>
      <c r="J102" s="198">
        <f>J171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117</v>
      </c>
      <c r="E103" s="197"/>
      <c r="F103" s="197"/>
      <c r="G103" s="197"/>
      <c r="H103" s="197"/>
      <c r="I103" s="197"/>
      <c r="J103" s="198">
        <f>J186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119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84" t="str">
        <f>E7</f>
        <v>Dýšina - Školní ul. - prodloužení kanalizace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1" customFormat="1" ht="12" customHeight="1">
      <c r="B114" s="22"/>
      <c r="C114" s="33" t="s">
        <v>103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="2" customFormat="1" ht="16.5" customHeight="1">
      <c r="A115" s="39"/>
      <c r="B115" s="40"/>
      <c r="C115" s="41"/>
      <c r="D115" s="41"/>
      <c r="E115" s="184" t="s">
        <v>104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105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77" t="str">
        <f>E11</f>
        <v>03 - SO 02 Splašková kanalizace přípojky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20</v>
      </c>
      <c r="D119" s="41"/>
      <c r="E119" s="41"/>
      <c r="F119" s="28" t="str">
        <f>F14</f>
        <v xml:space="preserve"> </v>
      </c>
      <c r="G119" s="41"/>
      <c r="H119" s="41"/>
      <c r="I119" s="33" t="s">
        <v>22</v>
      </c>
      <c r="J119" s="80" t="str">
        <f>IF(J14="","",J14)</f>
        <v>6. 10. 2020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24</v>
      </c>
      <c r="D121" s="41"/>
      <c r="E121" s="41"/>
      <c r="F121" s="28" t="str">
        <f>E17</f>
        <v xml:space="preserve"> </v>
      </c>
      <c r="G121" s="41"/>
      <c r="H121" s="41"/>
      <c r="I121" s="33" t="s">
        <v>29</v>
      </c>
      <c r="J121" s="37" t="str">
        <f>E23</f>
        <v xml:space="preserve"> 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27</v>
      </c>
      <c r="D122" s="41"/>
      <c r="E122" s="41"/>
      <c r="F122" s="28" t="str">
        <f>IF(E20="","",E20)</f>
        <v>Vyplň údaj</v>
      </c>
      <c r="G122" s="41"/>
      <c r="H122" s="41"/>
      <c r="I122" s="33" t="s">
        <v>31</v>
      </c>
      <c r="J122" s="37" t="str">
        <f>E26</f>
        <v xml:space="preserve"> 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1" customFormat="1" ht="29.28" customHeight="1">
      <c r="A124" s="200"/>
      <c r="B124" s="201"/>
      <c r="C124" s="202" t="s">
        <v>120</v>
      </c>
      <c r="D124" s="203" t="s">
        <v>58</v>
      </c>
      <c r="E124" s="203" t="s">
        <v>54</v>
      </c>
      <c r="F124" s="203" t="s">
        <v>55</v>
      </c>
      <c r="G124" s="203" t="s">
        <v>121</v>
      </c>
      <c r="H124" s="203" t="s">
        <v>122</v>
      </c>
      <c r="I124" s="203" t="s">
        <v>123</v>
      </c>
      <c r="J124" s="203" t="s">
        <v>109</v>
      </c>
      <c r="K124" s="204" t="s">
        <v>124</v>
      </c>
      <c r="L124" s="205"/>
      <c r="M124" s="101" t="s">
        <v>1</v>
      </c>
      <c r="N124" s="102" t="s">
        <v>37</v>
      </c>
      <c r="O124" s="102" t="s">
        <v>125</v>
      </c>
      <c r="P124" s="102" t="s">
        <v>126</v>
      </c>
      <c r="Q124" s="102" t="s">
        <v>127</v>
      </c>
      <c r="R124" s="102" t="s">
        <v>128</v>
      </c>
      <c r="S124" s="102" t="s">
        <v>129</v>
      </c>
      <c r="T124" s="103" t="s">
        <v>130</v>
      </c>
      <c r="U124" s="200"/>
      <c r="V124" s="200"/>
      <c r="W124" s="200"/>
      <c r="X124" s="200"/>
      <c r="Y124" s="200"/>
      <c r="Z124" s="200"/>
      <c r="AA124" s="200"/>
      <c r="AB124" s="200"/>
      <c r="AC124" s="200"/>
      <c r="AD124" s="200"/>
      <c r="AE124" s="200"/>
    </row>
    <row r="125" s="2" customFormat="1" ht="22.8" customHeight="1">
      <c r="A125" s="39"/>
      <c r="B125" s="40"/>
      <c r="C125" s="108" t="s">
        <v>131</v>
      </c>
      <c r="D125" s="41"/>
      <c r="E125" s="41"/>
      <c r="F125" s="41"/>
      <c r="G125" s="41"/>
      <c r="H125" s="41"/>
      <c r="I125" s="41"/>
      <c r="J125" s="206">
        <f>BK125</f>
        <v>0</v>
      </c>
      <c r="K125" s="41"/>
      <c r="L125" s="45"/>
      <c r="M125" s="104"/>
      <c r="N125" s="207"/>
      <c r="O125" s="105"/>
      <c r="P125" s="208">
        <f>P126</f>
        <v>0</v>
      </c>
      <c r="Q125" s="105"/>
      <c r="R125" s="208">
        <f>R126</f>
        <v>24.900457500000002</v>
      </c>
      <c r="S125" s="105"/>
      <c r="T125" s="209">
        <f>T126</f>
        <v>13.9848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72</v>
      </c>
      <c r="AU125" s="18" t="s">
        <v>111</v>
      </c>
      <c r="BK125" s="210">
        <f>BK126</f>
        <v>0</v>
      </c>
    </row>
    <row r="126" s="12" customFormat="1" ht="25.92" customHeight="1">
      <c r="A126" s="12"/>
      <c r="B126" s="211"/>
      <c r="C126" s="212"/>
      <c r="D126" s="213" t="s">
        <v>72</v>
      </c>
      <c r="E126" s="214" t="s">
        <v>132</v>
      </c>
      <c r="F126" s="214" t="s">
        <v>133</v>
      </c>
      <c r="G126" s="212"/>
      <c r="H126" s="212"/>
      <c r="I126" s="215"/>
      <c r="J126" s="216">
        <f>BK126</f>
        <v>0</v>
      </c>
      <c r="K126" s="212"/>
      <c r="L126" s="217"/>
      <c r="M126" s="218"/>
      <c r="N126" s="219"/>
      <c r="O126" s="219"/>
      <c r="P126" s="220">
        <f>P127+P168+P171+P186</f>
        <v>0</v>
      </c>
      <c r="Q126" s="219"/>
      <c r="R126" s="220">
        <f>R127+R168+R171+R186</f>
        <v>24.900457500000002</v>
      </c>
      <c r="S126" s="219"/>
      <c r="T126" s="221">
        <f>T127+T168+T171+T186</f>
        <v>13.9848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80</v>
      </c>
      <c r="AT126" s="223" t="s">
        <v>72</v>
      </c>
      <c r="AU126" s="223" t="s">
        <v>73</v>
      </c>
      <c r="AY126" s="222" t="s">
        <v>134</v>
      </c>
      <c r="BK126" s="224">
        <f>BK127+BK168+BK171+BK186</f>
        <v>0</v>
      </c>
    </row>
    <row r="127" s="12" customFormat="1" ht="22.8" customHeight="1">
      <c r="A127" s="12"/>
      <c r="B127" s="211"/>
      <c r="C127" s="212"/>
      <c r="D127" s="213" t="s">
        <v>72</v>
      </c>
      <c r="E127" s="225" t="s">
        <v>80</v>
      </c>
      <c r="F127" s="225" t="s">
        <v>135</v>
      </c>
      <c r="G127" s="212"/>
      <c r="H127" s="212"/>
      <c r="I127" s="215"/>
      <c r="J127" s="226">
        <f>BK127</f>
        <v>0</v>
      </c>
      <c r="K127" s="212"/>
      <c r="L127" s="217"/>
      <c r="M127" s="218"/>
      <c r="N127" s="219"/>
      <c r="O127" s="219"/>
      <c r="P127" s="220">
        <f>SUM(P128:P167)</f>
        <v>0</v>
      </c>
      <c r="Q127" s="219"/>
      <c r="R127" s="220">
        <f>SUM(R128:R167)</f>
        <v>24.226297500000001</v>
      </c>
      <c r="S127" s="219"/>
      <c r="T127" s="221">
        <f>SUM(T128:T167)</f>
        <v>13.9848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80</v>
      </c>
      <c r="AT127" s="223" t="s">
        <v>72</v>
      </c>
      <c r="AU127" s="223" t="s">
        <v>80</v>
      </c>
      <c r="AY127" s="222" t="s">
        <v>134</v>
      </c>
      <c r="BK127" s="224">
        <f>SUM(BK128:BK167)</f>
        <v>0</v>
      </c>
    </row>
    <row r="128" s="2" customFormat="1" ht="24.15" customHeight="1">
      <c r="A128" s="39"/>
      <c r="B128" s="40"/>
      <c r="C128" s="227" t="s">
        <v>80</v>
      </c>
      <c r="D128" s="227" t="s">
        <v>136</v>
      </c>
      <c r="E128" s="228" t="s">
        <v>394</v>
      </c>
      <c r="F128" s="229" t="s">
        <v>395</v>
      </c>
      <c r="G128" s="230" t="s">
        <v>139</v>
      </c>
      <c r="H128" s="231">
        <v>15</v>
      </c>
      <c r="I128" s="232"/>
      <c r="J128" s="233">
        <f>ROUND(I128*H128,2)</f>
        <v>0</v>
      </c>
      <c r="K128" s="229" t="s">
        <v>140</v>
      </c>
      <c r="L128" s="45"/>
      <c r="M128" s="234" t="s">
        <v>1</v>
      </c>
      <c r="N128" s="235" t="s">
        <v>38</v>
      </c>
      <c r="O128" s="92"/>
      <c r="P128" s="236">
        <f>O128*H128</f>
        <v>0</v>
      </c>
      <c r="Q128" s="236">
        <v>0</v>
      </c>
      <c r="R128" s="236">
        <f>Q128*H128</f>
        <v>0</v>
      </c>
      <c r="S128" s="236">
        <v>0.29499999999999998</v>
      </c>
      <c r="T128" s="237">
        <f>S128*H128</f>
        <v>4.4249999999999998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8" t="s">
        <v>141</v>
      </c>
      <c r="AT128" s="238" t="s">
        <v>136</v>
      </c>
      <c r="AU128" s="238" t="s">
        <v>82</v>
      </c>
      <c r="AY128" s="18" t="s">
        <v>134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8" t="s">
        <v>80</v>
      </c>
      <c r="BK128" s="239">
        <f>ROUND(I128*H128,2)</f>
        <v>0</v>
      </c>
      <c r="BL128" s="18" t="s">
        <v>141</v>
      </c>
      <c r="BM128" s="238" t="s">
        <v>620</v>
      </c>
    </row>
    <row r="129" s="14" customFormat="1">
      <c r="A129" s="14"/>
      <c r="B129" s="251"/>
      <c r="C129" s="252"/>
      <c r="D129" s="242" t="s">
        <v>143</v>
      </c>
      <c r="E129" s="253" t="s">
        <v>1</v>
      </c>
      <c r="F129" s="254" t="s">
        <v>621</v>
      </c>
      <c r="G129" s="252"/>
      <c r="H129" s="255">
        <v>15</v>
      </c>
      <c r="I129" s="256"/>
      <c r="J129" s="252"/>
      <c r="K129" s="252"/>
      <c r="L129" s="257"/>
      <c r="M129" s="258"/>
      <c r="N129" s="259"/>
      <c r="O129" s="259"/>
      <c r="P129" s="259"/>
      <c r="Q129" s="259"/>
      <c r="R129" s="259"/>
      <c r="S129" s="259"/>
      <c r="T129" s="260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1" t="s">
        <v>143</v>
      </c>
      <c r="AU129" s="261" t="s">
        <v>82</v>
      </c>
      <c r="AV129" s="14" t="s">
        <v>82</v>
      </c>
      <c r="AW129" s="14" t="s">
        <v>30</v>
      </c>
      <c r="AX129" s="14" t="s">
        <v>80</v>
      </c>
      <c r="AY129" s="261" t="s">
        <v>134</v>
      </c>
    </row>
    <row r="130" s="2" customFormat="1" ht="24.15" customHeight="1">
      <c r="A130" s="39"/>
      <c r="B130" s="40"/>
      <c r="C130" s="227" t="s">
        <v>82</v>
      </c>
      <c r="D130" s="227" t="s">
        <v>136</v>
      </c>
      <c r="E130" s="228" t="s">
        <v>622</v>
      </c>
      <c r="F130" s="229" t="s">
        <v>623</v>
      </c>
      <c r="G130" s="230" t="s">
        <v>139</v>
      </c>
      <c r="H130" s="231">
        <v>13.050000000000001</v>
      </c>
      <c r="I130" s="232"/>
      <c r="J130" s="233">
        <f>ROUND(I130*H130,2)</f>
        <v>0</v>
      </c>
      <c r="K130" s="229" t="s">
        <v>140</v>
      </c>
      <c r="L130" s="45"/>
      <c r="M130" s="234" t="s">
        <v>1</v>
      </c>
      <c r="N130" s="235" t="s">
        <v>38</v>
      </c>
      <c r="O130" s="92"/>
      <c r="P130" s="236">
        <f>O130*H130</f>
        <v>0</v>
      </c>
      <c r="Q130" s="236">
        <v>0</v>
      </c>
      <c r="R130" s="236">
        <f>Q130*H130</f>
        <v>0</v>
      </c>
      <c r="S130" s="236">
        <v>0.57999999999999996</v>
      </c>
      <c r="T130" s="237">
        <f>S130*H130</f>
        <v>7.569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141</v>
      </c>
      <c r="AT130" s="238" t="s">
        <v>136</v>
      </c>
      <c r="AU130" s="238" t="s">
        <v>82</v>
      </c>
      <c r="AY130" s="18" t="s">
        <v>134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80</v>
      </c>
      <c r="BK130" s="239">
        <f>ROUND(I130*H130,2)</f>
        <v>0</v>
      </c>
      <c r="BL130" s="18" t="s">
        <v>141</v>
      </c>
      <c r="BM130" s="238" t="s">
        <v>624</v>
      </c>
    </row>
    <row r="131" s="13" customFormat="1">
      <c r="A131" s="13"/>
      <c r="B131" s="240"/>
      <c r="C131" s="241"/>
      <c r="D131" s="242" t="s">
        <v>143</v>
      </c>
      <c r="E131" s="243" t="s">
        <v>1</v>
      </c>
      <c r="F131" s="244" t="s">
        <v>625</v>
      </c>
      <c r="G131" s="241"/>
      <c r="H131" s="243" t="s">
        <v>1</v>
      </c>
      <c r="I131" s="245"/>
      <c r="J131" s="241"/>
      <c r="K131" s="241"/>
      <c r="L131" s="246"/>
      <c r="M131" s="247"/>
      <c r="N131" s="248"/>
      <c r="O131" s="248"/>
      <c r="P131" s="248"/>
      <c r="Q131" s="248"/>
      <c r="R131" s="248"/>
      <c r="S131" s="248"/>
      <c r="T131" s="24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0" t="s">
        <v>143</v>
      </c>
      <c r="AU131" s="250" t="s">
        <v>82</v>
      </c>
      <c r="AV131" s="13" t="s">
        <v>80</v>
      </c>
      <c r="AW131" s="13" t="s">
        <v>30</v>
      </c>
      <c r="AX131" s="13" t="s">
        <v>73</v>
      </c>
      <c r="AY131" s="250" t="s">
        <v>134</v>
      </c>
    </row>
    <row r="132" s="14" customFormat="1">
      <c r="A132" s="14"/>
      <c r="B132" s="251"/>
      <c r="C132" s="252"/>
      <c r="D132" s="242" t="s">
        <v>143</v>
      </c>
      <c r="E132" s="253" t="s">
        <v>1</v>
      </c>
      <c r="F132" s="254" t="s">
        <v>626</v>
      </c>
      <c r="G132" s="252"/>
      <c r="H132" s="255">
        <v>13.050000000000001</v>
      </c>
      <c r="I132" s="256"/>
      <c r="J132" s="252"/>
      <c r="K132" s="252"/>
      <c r="L132" s="257"/>
      <c r="M132" s="258"/>
      <c r="N132" s="259"/>
      <c r="O132" s="259"/>
      <c r="P132" s="259"/>
      <c r="Q132" s="259"/>
      <c r="R132" s="259"/>
      <c r="S132" s="259"/>
      <c r="T132" s="260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1" t="s">
        <v>143</v>
      </c>
      <c r="AU132" s="261" t="s">
        <v>82</v>
      </c>
      <c r="AV132" s="14" t="s">
        <v>82</v>
      </c>
      <c r="AW132" s="14" t="s">
        <v>30</v>
      </c>
      <c r="AX132" s="14" t="s">
        <v>80</v>
      </c>
      <c r="AY132" s="261" t="s">
        <v>134</v>
      </c>
    </row>
    <row r="133" s="2" customFormat="1" ht="24.15" customHeight="1">
      <c r="A133" s="39"/>
      <c r="B133" s="40"/>
      <c r="C133" s="227" t="s">
        <v>149</v>
      </c>
      <c r="D133" s="227" t="s">
        <v>136</v>
      </c>
      <c r="E133" s="228" t="s">
        <v>627</v>
      </c>
      <c r="F133" s="229" t="s">
        <v>628</v>
      </c>
      <c r="G133" s="230" t="s">
        <v>139</v>
      </c>
      <c r="H133" s="231">
        <v>6.2999999999999998</v>
      </c>
      <c r="I133" s="232"/>
      <c r="J133" s="233">
        <f>ROUND(I133*H133,2)</f>
        <v>0</v>
      </c>
      <c r="K133" s="229" t="s">
        <v>140</v>
      </c>
      <c r="L133" s="45"/>
      <c r="M133" s="234" t="s">
        <v>1</v>
      </c>
      <c r="N133" s="235" t="s">
        <v>38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0.316</v>
      </c>
      <c r="T133" s="237">
        <f>S133*H133</f>
        <v>1.9907999999999999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141</v>
      </c>
      <c r="AT133" s="238" t="s">
        <v>136</v>
      </c>
      <c r="AU133" s="238" t="s">
        <v>82</v>
      </c>
      <c r="AY133" s="18" t="s">
        <v>134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80</v>
      </c>
      <c r="BK133" s="239">
        <f>ROUND(I133*H133,2)</f>
        <v>0</v>
      </c>
      <c r="BL133" s="18" t="s">
        <v>141</v>
      </c>
      <c r="BM133" s="238" t="s">
        <v>629</v>
      </c>
    </row>
    <row r="134" s="13" customFormat="1">
      <c r="A134" s="13"/>
      <c r="B134" s="240"/>
      <c r="C134" s="241"/>
      <c r="D134" s="242" t="s">
        <v>143</v>
      </c>
      <c r="E134" s="243" t="s">
        <v>1</v>
      </c>
      <c r="F134" s="244" t="s">
        <v>144</v>
      </c>
      <c r="G134" s="241"/>
      <c r="H134" s="243" t="s">
        <v>1</v>
      </c>
      <c r="I134" s="245"/>
      <c r="J134" s="241"/>
      <c r="K134" s="241"/>
      <c r="L134" s="246"/>
      <c r="M134" s="247"/>
      <c r="N134" s="248"/>
      <c r="O134" s="248"/>
      <c r="P134" s="248"/>
      <c r="Q134" s="248"/>
      <c r="R134" s="248"/>
      <c r="S134" s="248"/>
      <c r="T134" s="24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0" t="s">
        <v>143</v>
      </c>
      <c r="AU134" s="250" t="s">
        <v>82</v>
      </c>
      <c r="AV134" s="13" t="s">
        <v>80</v>
      </c>
      <c r="AW134" s="13" t="s">
        <v>30</v>
      </c>
      <c r="AX134" s="13" t="s">
        <v>73</v>
      </c>
      <c r="AY134" s="250" t="s">
        <v>134</v>
      </c>
    </row>
    <row r="135" s="14" customFormat="1">
      <c r="A135" s="14"/>
      <c r="B135" s="251"/>
      <c r="C135" s="252"/>
      <c r="D135" s="242" t="s">
        <v>143</v>
      </c>
      <c r="E135" s="253" t="s">
        <v>1</v>
      </c>
      <c r="F135" s="254" t="s">
        <v>630</v>
      </c>
      <c r="G135" s="252"/>
      <c r="H135" s="255">
        <v>6.2999999999999998</v>
      </c>
      <c r="I135" s="256"/>
      <c r="J135" s="252"/>
      <c r="K135" s="252"/>
      <c r="L135" s="257"/>
      <c r="M135" s="258"/>
      <c r="N135" s="259"/>
      <c r="O135" s="259"/>
      <c r="P135" s="259"/>
      <c r="Q135" s="259"/>
      <c r="R135" s="259"/>
      <c r="S135" s="259"/>
      <c r="T135" s="260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1" t="s">
        <v>143</v>
      </c>
      <c r="AU135" s="261" t="s">
        <v>82</v>
      </c>
      <c r="AV135" s="14" t="s">
        <v>82</v>
      </c>
      <c r="AW135" s="14" t="s">
        <v>30</v>
      </c>
      <c r="AX135" s="14" t="s">
        <v>80</v>
      </c>
      <c r="AY135" s="261" t="s">
        <v>134</v>
      </c>
    </row>
    <row r="136" s="2" customFormat="1" ht="16.5" customHeight="1">
      <c r="A136" s="39"/>
      <c r="B136" s="40"/>
      <c r="C136" s="227" t="s">
        <v>141</v>
      </c>
      <c r="D136" s="227" t="s">
        <v>136</v>
      </c>
      <c r="E136" s="228" t="s">
        <v>161</v>
      </c>
      <c r="F136" s="229" t="s">
        <v>407</v>
      </c>
      <c r="G136" s="230" t="s">
        <v>163</v>
      </c>
      <c r="H136" s="231">
        <v>5.4000000000000004</v>
      </c>
      <c r="I136" s="232"/>
      <c r="J136" s="233">
        <f>ROUND(I136*H136,2)</f>
        <v>0</v>
      </c>
      <c r="K136" s="229" t="s">
        <v>140</v>
      </c>
      <c r="L136" s="45"/>
      <c r="M136" s="234" t="s">
        <v>1</v>
      </c>
      <c r="N136" s="235" t="s">
        <v>38</v>
      </c>
      <c r="O136" s="92"/>
      <c r="P136" s="236">
        <f>O136*H136</f>
        <v>0</v>
      </c>
      <c r="Q136" s="236">
        <v>0.036900000000000002</v>
      </c>
      <c r="R136" s="236">
        <f>Q136*H136</f>
        <v>0.19926000000000002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141</v>
      </c>
      <c r="AT136" s="238" t="s">
        <v>136</v>
      </c>
      <c r="AU136" s="238" t="s">
        <v>82</v>
      </c>
      <c r="AY136" s="18" t="s">
        <v>134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80</v>
      </c>
      <c r="BK136" s="239">
        <f>ROUND(I136*H136,2)</f>
        <v>0</v>
      </c>
      <c r="BL136" s="18" t="s">
        <v>141</v>
      </c>
      <c r="BM136" s="238" t="s">
        <v>631</v>
      </c>
    </row>
    <row r="137" s="13" customFormat="1">
      <c r="A137" s="13"/>
      <c r="B137" s="240"/>
      <c r="C137" s="241"/>
      <c r="D137" s="242" t="s">
        <v>143</v>
      </c>
      <c r="E137" s="243" t="s">
        <v>1</v>
      </c>
      <c r="F137" s="244" t="s">
        <v>632</v>
      </c>
      <c r="G137" s="241"/>
      <c r="H137" s="243" t="s">
        <v>1</v>
      </c>
      <c r="I137" s="245"/>
      <c r="J137" s="241"/>
      <c r="K137" s="241"/>
      <c r="L137" s="246"/>
      <c r="M137" s="247"/>
      <c r="N137" s="248"/>
      <c r="O137" s="248"/>
      <c r="P137" s="248"/>
      <c r="Q137" s="248"/>
      <c r="R137" s="248"/>
      <c r="S137" s="248"/>
      <c r="T137" s="24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0" t="s">
        <v>143</v>
      </c>
      <c r="AU137" s="250" t="s">
        <v>82</v>
      </c>
      <c r="AV137" s="13" t="s">
        <v>80</v>
      </c>
      <c r="AW137" s="13" t="s">
        <v>30</v>
      </c>
      <c r="AX137" s="13" t="s">
        <v>73</v>
      </c>
      <c r="AY137" s="250" t="s">
        <v>134</v>
      </c>
    </row>
    <row r="138" s="14" customFormat="1">
      <c r="A138" s="14"/>
      <c r="B138" s="251"/>
      <c r="C138" s="252"/>
      <c r="D138" s="242" t="s">
        <v>143</v>
      </c>
      <c r="E138" s="253" t="s">
        <v>1</v>
      </c>
      <c r="F138" s="254" t="s">
        <v>633</v>
      </c>
      <c r="G138" s="252"/>
      <c r="H138" s="255">
        <v>5.4000000000000004</v>
      </c>
      <c r="I138" s="256"/>
      <c r="J138" s="252"/>
      <c r="K138" s="252"/>
      <c r="L138" s="257"/>
      <c r="M138" s="258"/>
      <c r="N138" s="259"/>
      <c r="O138" s="259"/>
      <c r="P138" s="259"/>
      <c r="Q138" s="259"/>
      <c r="R138" s="259"/>
      <c r="S138" s="259"/>
      <c r="T138" s="260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1" t="s">
        <v>143</v>
      </c>
      <c r="AU138" s="261" t="s">
        <v>82</v>
      </c>
      <c r="AV138" s="14" t="s">
        <v>82</v>
      </c>
      <c r="AW138" s="14" t="s">
        <v>30</v>
      </c>
      <c r="AX138" s="14" t="s">
        <v>80</v>
      </c>
      <c r="AY138" s="261" t="s">
        <v>134</v>
      </c>
    </row>
    <row r="139" s="2" customFormat="1" ht="16.5" customHeight="1">
      <c r="A139" s="39"/>
      <c r="B139" s="40"/>
      <c r="C139" s="227" t="s">
        <v>160</v>
      </c>
      <c r="D139" s="227" t="s">
        <v>136</v>
      </c>
      <c r="E139" s="228" t="s">
        <v>168</v>
      </c>
      <c r="F139" s="229" t="s">
        <v>169</v>
      </c>
      <c r="G139" s="230" t="s">
        <v>163</v>
      </c>
      <c r="H139" s="231">
        <v>2.7000000000000002</v>
      </c>
      <c r="I139" s="232"/>
      <c r="J139" s="233">
        <f>ROUND(I139*H139,2)</f>
        <v>0</v>
      </c>
      <c r="K139" s="229" t="s">
        <v>1</v>
      </c>
      <c r="L139" s="45"/>
      <c r="M139" s="234" t="s">
        <v>1</v>
      </c>
      <c r="N139" s="235" t="s">
        <v>38</v>
      </c>
      <c r="O139" s="92"/>
      <c r="P139" s="236">
        <f>O139*H139</f>
        <v>0</v>
      </c>
      <c r="Q139" s="236">
        <v>0.06053</v>
      </c>
      <c r="R139" s="236">
        <f>Q139*H139</f>
        <v>0.16343100000000002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141</v>
      </c>
      <c r="AT139" s="238" t="s">
        <v>136</v>
      </c>
      <c r="AU139" s="238" t="s">
        <v>82</v>
      </c>
      <c r="AY139" s="18" t="s">
        <v>134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80</v>
      </c>
      <c r="BK139" s="239">
        <f>ROUND(I139*H139,2)</f>
        <v>0</v>
      </c>
      <c r="BL139" s="18" t="s">
        <v>141</v>
      </c>
      <c r="BM139" s="238" t="s">
        <v>634</v>
      </c>
    </row>
    <row r="140" s="13" customFormat="1">
      <c r="A140" s="13"/>
      <c r="B140" s="240"/>
      <c r="C140" s="241"/>
      <c r="D140" s="242" t="s">
        <v>143</v>
      </c>
      <c r="E140" s="243" t="s">
        <v>1</v>
      </c>
      <c r="F140" s="244" t="s">
        <v>632</v>
      </c>
      <c r="G140" s="241"/>
      <c r="H140" s="243" t="s">
        <v>1</v>
      </c>
      <c r="I140" s="245"/>
      <c r="J140" s="241"/>
      <c r="K140" s="241"/>
      <c r="L140" s="246"/>
      <c r="M140" s="247"/>
      <c r="N140" s="248"/>
      <c r="O140" s="248"/>
      <c r="P140" s="248"/>
      <c r="Q140" s="248"/>
      <c r="R140" s="248"/>
      <c r="S140" s="248"/>
      <c r="T140" s="24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0" t="s">
        <v>143</v>
      </c>
      <c r="AU140" s="250" t="s">
        <v>82</v>
      </c>
      <c r="AV140" s="13" t="s">
        <v>80</v>
      </c>
      <c r="AW140" s="13" t="s">
        <v>30</v>
      </c>
      <c r="AX140" s="13" t="s">
        <v>73</v>
      </c>
      <c r="AY140" s="250" t="s">
        <v>134</v>
      </c>
    </row>
    <row r="141" s="14" customFormat="1">
      <c r="A141" s="14"/>
      <c r="B141" s="251"/>
      <c r="C141" s="252"/>
      <c r="D141" s="242" t="s">
        <v>143</v>
      </c>
      <c r="E141" s="253" t="s">
        <v>1</v>
      </c>
      <c r="F141" s="254" t="s">
        <v>635</v>
      </c>
      <c r="G141" s="252"/>
      <c r="H141" s="255">
        <v>2.7000000000000002</v>
      </c>
      <c r="I141" s="256"/>
      <c r="J141" s="252"/>
      <c r="K141" s="252"/>
      <c r="L141" s="257"/>
      <c r="M141" s="258"/>
      <c r="N141" s="259"/>
      <c r="O141" s="259"/>
      <c r="P141" s="259"/>
      <c r="Q141" s="259"/>
      <c r="R141" s="259"/>
      <c r="S141" s="259"/>
      <c r="T141" s="260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1" t="s">
        <v>143</v>
      </c>
      <c r="AU141" s="261" t="s">
        <v>82</v>
      </c>
      <c r="AV141" s="14" t="s">
        <v>82</v>
      </c>
      <c r="AW141" s="14" t="s">
        <v>30</v>
      </c>
      <c r="AX141" s="14" t="s">
        <v>80</v>
      </c>
      <c r="AY141" s="261" t="s">
        <v>134</v>
      </c>
    </row>
    <row r="142" s="2" customFormat="1" ht="24.15" customHeight="1">
      <c r="A142" s="39"/>
      <c r="B142" s="40"/>
      <c r="C142" s="227" t="s">
        <v>167</v>
      </c>
      <c r="D142" s="227" t="s">
        <v>136</v>
      </c>
      <c r="E142" s="228" t="s">
        <v>172</v>
      </c>
      <c r="F142" s="229" t="s">
        <v>173</v>
      </c>
      <c r="G142" s="230" t="s">
        <v>174</v>
      </c>
      <c r="H142" s="231">
        <v>12.15</v>
      </c>
      <c r="I142" s="232"/>
      <c r="J142" s="233">
        <f>ROUND(I142*H142,2)</f>
        <v>0</v>
      </c>
      <c r="K142" s="229" t="s">
        <v>1</v>
      </c>
      <c r="L142" s="45"/>
      <c r="M142" s="234" t="s">
        <v>1</v>
      </c>
      <c r="N142" s="235" t="s">
        <v>38</v>
      </c>
      <c r="O142" s="92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141</v>
      </c>
      <c r="AT142" s="238" t="s">
        <v>136</v>
      </c>
      <c r="AU142" s="238" t="s">
        <v>82</v>
      </c>
      <c r="AY142" s="18" t="s">
        <v>134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80</v>
      </c>
      <c r="BK142" s="239">
        <f>ROUND(I142*H142,2)</f>
        <v>0</v>
      </c>
      <c r="BL142" s="18" t="s">
        <v>141</v>
      </c>
      <c r="BM142" s="238" t="s">
        <v>636</v>
      </c>
    </row>
    <row r="143" s="13" customFormat="1">
      <c r="A143" s="13"/>
      <c r="B143" s="240"/>
      <c r="C143" s="241"/>
      <c r="D143" s="242" t="s">
        <v>143</v>
      </c>
      <c r="E143" s="243" t="s">
        <v>1</v>
      </c>
      <c r="F143" s="244" t="s">
        <v>176</v>
      </c>
      <c r="G143" s="241"/>
      <c r="H143" s="243" t="s">
        <v>1</v>
      </c>
      <c r="I143" s="245"/>
      <c r="J143" s="241"/>
      <c r="K143" s="241"/>
      <c r="L143" s="246"/>
      <c r="M143" s="247"/>
      <c r="N143" s="248"/>
      <c r="O143" s="248"/>
      <c r="P143" s="248"/>
      <c r="Q143" s="248"/>
      <c r="R143" s="248"/>
      <c r="S143" s="248"/>
      <c r="T143" s="24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0" t="s">
        <v>143</v>
      </c>
      <c r="AU143" s="250" t="s">
        <v>82</v>
      </c>
      <c r="AV143" s="13" t="s">
        <v>80</v>
      </c>
      <c r="AW143" s="13" t="s">
        <v>30</v>
      </c>
      <c r="AX143" s="13" t="s">
        <v>73</v>
      </c>
      <c r="AY143" s="250" t="s">
        <v>134</v>
      </c>
    </row>
    <row r="144" s="14" customFormat="1">
      <c r="A144" s="14"/>
      <c r="B144" s="251"/>
      <c r="C144" s="252"/>
      <c r="D144" s="242" t="s">
        <v>143</v>
      </c>
      <c r="E144" s="253" t="s">
        <v>1</v>
      </c>
      <c r="F144" s="254" t="s">
        <v>637</v>
      </c>
      <c r="G144" s="252"/>
      <c r="H144" s="255">
        <v>12.15</v>
      </c>
      <c r="I144" s="256"/>
      <c r="J144" s="252"/>
      <c r="K144" s="252"/>
      <c r="L144" s="257"/>
      <c r="M144" s="258"/>
      <c r="N144" s="259"/>
      <c r="O144" s="259"/>
      <c r="P144" s="259"/>
      <c r="Q144" s="259"/>
      <c r="R144" s="259"/>
      <c r="S144" s="259"/>
      <c r="T144" s="260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1" t="s">
        <v>143</v>
      </c>
      <c r="AU144" s="261" t="s">
        <v>82</v>
      </c>
      <c r="AV144" s="14" t="s">
        <v>82</v>
      </c>
      <c r="AW144" s="14" t="s">
        <v>30</v>
      </c>
      <c r="AX144" s="14" t="s">
        <v>80</v>
      </c>
      <c r="AY144" s="261" t="s">
        <v>134</v>
      </c>
    </row>
    <row r="145" s="2" customFormat="1" ht="33" customHeight="1">
      <c r="A145" s="39"/>
      <c r="B145" s="40"/>
      <c r="C145" s="227" t="s">
        <v>171</v>
      </c>
      <c r="D145" s="227" t="s">
        <v>136</v>
      </c>
      <c r="E145" s="228" t="s">
        <v>638</v>
      </c>
      <c r="F145" s="229" t="s">
        <v>639</v>
      </c>
      <c r="G145" s="230" t="s">
        <v>174</v>
      </c>
      <c r="H145" s="231">
        <v>45.401000000000003</v>
      </c>
      <c r="I145" s="232"/>
      <c r="J145" s="233">
        <f>ROUND(I145*H145,2)</f>
        <v>0</v>
      </c>
      <c r="K145" s="229" t="s">
        <v>140</v>
      </c>
      <c r="L145" s="45"/>
      <c r="M145" s="234" t="s">
        <v>1</v>
      </c>
      <c r="N145" s="235" t="s">
        <v>38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141</v>
      </c>
      <c r="AT145" s="238" t="s">
        <v>136</v>
      </c>
      <c r="AU145" s="238" t="s">
        <v>82</v>
      </c>
      <c r="AY145" s="18" t="s">
        <v>134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80</v>
      </c>
      <c r="BK145" s="239">
        <f>ROUND(I145*H145,2)</f>
        <v>0</v>
      </c>
      <c r="BL145" s="18" t="s">
        <v>141</v>
      </c>
      <c r="BM145" s="238" t="s">
        <v>640</v>
      </c>
    </row>
    <row r="146" s="13" customFormat="1">
      <c r="A146" s="13"/>
      <c r="B146" s="240"/>
      <c r="C146" s="241"/>
      <c r="D146" s="242" t="s">
        <v>143</v>
      </c>
      <c r="E146" s="243" t="s">
        <v>1</v>
      </c>
      <c r="F146" s="244" t="s">
        <v>632</v>
      </c>
      <c r="G146" s="241"/>
      <c r="H146" s="243" t="s">
        <v>1</v>
      </c>
      <c r="I146" s="245"/>
      <c r="J146" s="241"/>
      <c r="K146" s="241"/>
      <c r="L146" s="246"/>
      <c r="M146" s="247"/>
      <c r="N146" s="248"/>
      <c r="O146" s="248"/>
      <c r="P146" s="248"/>
      <c r="Q146" s="248"/>
      <c r="R146" s="248"/>
      <c r="S146" s="248"/>
      <c r="T146" s="24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0" t="s">
        <v>143</v>
      </c>
      <c r="AU146" s="250" t="s">
        <v>82</v>
      </c>
      <c r="AV146" s="13" t="s">
        <v>80</v>
      </c>
      <c r="AW146" s="13" t="s">
        <v>30</v>
      </c>
      <c r="AX146" s="13" t="s">
        <v>73</v>
      </c>
      <c r="AY146" s="250" t="s">
        <v>134</v>
      </c>
    </row>
    <row r="147" s="14" customFormat="1">
      <c r="A147" s="14"/>
      <c r="B147" s="251"/>
      <c r="C147" s="252"/>
      <c r="D147" s="242" t="s">
        <v>143</v>
      </c>
      <c r="E147" s="253" t="s">
        <v>1</v>
      </c>
      <c r="F147" s="254" t="s">
        <v>641</v>
      </c>
      <c r="G147" s="252"/>
      <c r="H147" s="255">
        <v>23.058</v>
      </c>
      <c r="I147" s="256"/>
      <c r="J147" s="252"/>
      <c r="K147" s="252"/>
      <c r="L147" s="257"/>
      <c r="M147" s="258"/>
      <c r="N147" s="259"/>
      <c r="O147" s="259"/>
      <c r="P147" s="259"/>
      <c r="Q147" s="259"/>
      <c r="R147" s="259"/>
      <c r="S147" s="259"/>
      <c r="T147" s="260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1" t="s">
        <v>143</v>
      </c>
      <c r="AU147" s="261" t="s">
        <v>82</v>
      </c>
      <c r="AV147" s="14" t="s">
        <v>82</v>
      </c>
      <c r="AW147" s="14" t="s">
        <v>30</v>
      </c>
      <c r="AX147" s="14" t="s">
        <v>73</v>
      </c>
      <c r="AY147" s="261" t="s">
        <v>134</v>
      </c>
    </row>
    <row r="148" s="14" customFormat="1">
      <c r="A148" s="14"/>
      <c r="B148" s="251"/>
      <c r="C148" s="252"/>
      <c r="D148" s="242" t="s">
        <v>143</v>
      </c>
      <c r="E148" s="253" t="s">
        <v>1</v>
      </c>
      <c r="F148" s="254" t="s">
        <v>642</v>
      </c>
      <c r="G148" s="252"/>
      <c r="H148" s="255">
        <v>17.213000000000001</v>
      </c>
      <c r="I148" s="256"/>
      <c r="J148" s="252"/>
      <c r="K148" s="252"/>
      <c r="L148" s="257"/>
      <c r="M148" s="258"/>
      <c r="N148" s="259"/>
      <c r="O148" s="259"/>
      <c r="P148" s="259"/>
      <c r="Q148" s="259"/>
      <c r="R148" s="259"/>
      <c r="S148" s="259"/>
      <c r="T148" s="26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1" t="s">
        <v>143</v>
      </c>
      <c r="AU148" s="261" t="s">
        <v>82</v>
      </c>
      <c r="AV148" s="14" t="s">
        <v>82</v>
      </c>
      <c r="AW148" s="14" t="s">
        <v>30</v>
      </c>
      <c r="AX148" s="14" t="s">
        <v>73</v>
      </c>
      <c r="AY148" s="261" t="s">
        <v>134</v>
      </c>
    </row>
    <row r="149" s="14" customFormat="1">
      <c r="A149" s="14"/>
      <c r="B149" s="251"/>
      <c r="C149" s="252"/>
      <c r="D149" s="242" t="s">
        <v>143</v>
      </c>
      <c r="E149" s="253" t="s">
        <v>1</v>
      </c>
      <c r="F149" s="254" t="s">
        <v>643</v>
      </c>
      <c r="G149" s="252"/>
      <c r="H149" s="255">
        <v>14.58</v>
      </c>
      <c r="I149" s="256"/>
      <c r="J149" s="252"/>
      <c r="K149" s="252"/>
      <c r="L149" s="257"/>
      <c r="M149" s="258"/>
      <c r="N149" s="259"/>
      <c r="O149" s="259"/>
      <c r="P149" s="259"/>
      <c r="Q149" s="259"/>
      <c r="R149" s="259"/>
      <c r="S149" s="259"/>
      <c r="T149" s="260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1" t="s">
        <v>143</v>
      </c>
      <c r="AU149" s="261" t="s">
        <v>82</v>
      </c>
      <c r="AV149" s="14" t="s">
        <v>82</v>
      </c>
      <c r="AW149" s="14" t="s">
        <v>30</v>
      </c>
      <c r="AX149" s="14" t="s">
        <v>73</v>
      </c>
      <c r="AY149" s="261" t="s">
        <v>134</v>
      </c>
    </row>
    <row r="150" s="14" customFormat="1">
      <c r="A150" s="14"/>
      <c r="B150" s="251"/>
      <c r="C150" s="252"/>
      <c r="D150" s="242" t="s">
        <v>143</v>
      </c>
      <c r="E150" s="253" t="s">
        <v>1</v>
      </c>
      <c r="F150" s="254" t="s">
        <v>644</v>
      </c>
      <c r="G150" s="252"/>
      <c r="H150" s="255">
        <v>-9.4499999999999993</v>
      </c>
      <c r="I150" s="256"/>
      <c r="J150" s="252"/>
      <c r="K150" s="252"/>
      <c r="L150" s="257"/>
      <c r="M150" s="258"/>
      <c r="N150" s="259"/>
      <c r="O150" s="259"/>
      <c r="P150" s="259"/>
      <c r="Q150" s="259"/>
      <c r="R150" s="259"/>
      <c r="S150" s="259"/>
      <c r="T150" s="260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1" t="s">
        <v>143</v>
      </c>
      <c r="AU150" s="261" t="s">
        <v>82</v>
      </c>
      <c r="AV150" s="14" t="s">
        <v>82</v>
      </c>
      <c r="AW150" s="14" t="s">
        <v>30</v>
      </c>
      <c r="AX150" s="14" t="s">
        <v>73</v>
      </c>
      <c r="AY150" s="261" t="s">
        <v>134</v>
      </c>
    </row>
    <row r="151" s="16" customFormat="1">
      <c r="A151" s="16"/>
      <c r="B151" s="273"/>
      <c r="C151" s="274"/>
      <c r="D151" s="242" t="s">
        <v>143</v>
      </c>
      <c r="E151" s="275" t="s">
        <v>1</v>
      </c>
      <c r="F151" s="276" t="s">
        <v>233</v>
      </c>
      <c r="G151" s="274"/>
      <c r="H151" s="277">
        <v>45.401000000000003</v>
      </c>
      <c r="I151" s="278"/>
      <c r="J151" s="274"/>
      <c r="K151" s="274"/>
      <c r="L151" s="279"/>
      <c r="M151" s="280"/>
      <c r="N151" s="281"/>
      <c r="O151" s="281"/>
      <c r="P151" s="281"/>
      <c r="Q151" s="281"/>
      <c r="R151" s="281"/>
      <c r="S151" s="281"/>
      <c r="T151" s="282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T151" s="283" t="s">
        <v>143</v>
      </c>
      <c r="AU151" s="283" t="s">
        <v>82</v>
      </c>
      <c r="AV151" s="16" t="s">
        <v>141</v>
      </c>
      <c r="AW151" s="16" t="s">
        <v>30</v>
      </c>
      <c r="AX151" s="16" t="s">
        <v>80</v>
      </c>
      <c r="AY151" s="283" t="s">
        <v>134</v>
      </c>
    </row>
    <row r="152" s="2" customFormat="1" ht="21.75" customHeight="1">
      <c r="A152" s="39"/>
      <c r="B152" s="40"/>
      <c r="C152" s="227" t="s">
        <v>178</v>
      </c>
      <c r="D152" s="227" t="s">
        <v>136</v>
      </c>
      <c r="E152" s="228" t="s">
        <v>194</v>
      </c>
      <c r="F152" s="229" t="s">
        <v>195</v>
      </c>
      <c r="G152" s="230" t="s">
        <v>139</v>
      </c>
      <c r="H152" s="231">
        <v>121.89</v>
      </c>
      <c r="I152" s="232"/>
      <c r="J152" s="233">
        <f>ROUND(I152*H152,2)</f>
        <v>0</v>
      </c>
      <c r="K152" s="229" t="s">
        <v>1</v>
      </c>
      <c r="L152" s="45"/>
      <c r="M152" s="234" t="s">
        <v>1</v>
      </c>
      <c r="N152" s="235" t="s">
        <v>38</v>
      </c>
      <c r="O152" s="92"/>
      <c r="P152" s="236">
        <f>O152*H152</f>
        <v>0</v>
      </c>
      <c r="Q152" s="236">
        <v>0.00084999999999999995</v>
      </c>
      <c r="R152" s="236">
        <f>Q152*H152</f>
        <v>0.10360649999999999</v>
      </c>
      <c r="S152" s="236">
        <v>0</v>
      </c>
      <c r="T152" s="23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141</v>
      </c>
      <c r="AT152" s="238" t="s">
        <v>136</v>
      </c>
      <c r="AU152" s="238" t="s">
        <v>82</v>
      </c>
      <c r="AY152" s="18" t="s">
        <v>134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80</v>
      </c>
      <c r="BK152" s="239">
        <f>ROUND(I152*H152,2)</f>
        <v>0</v>
      </c>
      <c r="BL152" s="18" t="s">
        <v>141</v>
      </c>
      <c r="BM152" s="238" t="s">
        <v>645</v>
      </c>
    </row>
    <row r="153" s="14" customFormat="1">
      <c r="A153" s="14"/>
      <c r="B153" s="251"/>
      <c r="C153" s="252"/>
      <c r="D153" s="242" t="s">
        <v>143</v>
      </c>
      <c r="E153" s="253" t="s">
        <v>1</v>
      </c>
      <c r="F153" s="254" t="s">
        <v>646</v>
      </c>
      <c r="G153" s="252"/>
      <c r="H153" s="255">
        <v>51.240000000000002</v>
      </c>
      <c r="I153" s="256"/>
      <c r="J153" s="252"/>
      <c r="K153" s="252"/>
      <c r="L153" s="257"/>
      <c r="M153" s="258"/>
      <c r="N153" s="259"/>
      <c r="O153" s="259"/>
      <c r="P153" s="259"/>
      <c r="Q153" s="259"/>
      <c r="R153" s="259"/>
      <c r="S153" s="259"/>
      <c r="T153" s="260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1" t="s">
        <v>143</v>
      </c>
      <c r="AU153" s="261" t="s">
        <v>82</v>
      </c>
      <c r="AV153" s="14" t="s">
        <v>82</v>
      </c>
      <c r="AW153" s="14" t="s">
        <v>30</v>
      </c>
      <c r="AX153" s="14" t="s">
        <v>73</v>
      </c>
      <c r="AY153" s="261" t="s">
        <v>134</v>
      </c>
    </row>
    <row r="154" s="14" customFormat="1">
      <c r="A154" s="14"/>
      <c r="B154" s="251"/>
      <c r="C154" s="252"/>
      <c r="D154" s="242" t="s">
        <v>143</v>
      </c>
      <c r="E154" s="253" t="s">
        <v>1</v>
      </c>
      <c r="F154" s="254" t="s">
        <v>647</v>
      </c>
      <c r="G154" s="252"/>
      <c r="H154" s="255">
        <v>38.25</v>
      </c>
      <c r="I154" s="256"/>
      <c r="J154" s="252"/>
      <c r="K154" s="252"/>
      <c r="L154" s="257"/>
      <c r="M154" s="258"/>
      <c r="N154" s="259"/>
      <c r="O154" s="259"/>
      <c r="P154" s="259"/>
      <c r="Q154" s="259"/>
      <c r="R154" s="259"/>
      <c r="S154" s="259"/>
      <c r="T154" s="260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1" t="s">
        <v>143</v>
      </c>
      <c r="AU154" s="261" t="s">
        <v>82</v>
      </c>
      <c r="AV154" s="14" t="s">
        <v>82</v>
      </c>
      <c r="AW154" s="14" t="s">
        <v>30</v>
      </c>
      <c r="AX154" s="14" t="s">
        <v>73</v>
      </c>
      <c r="AY154" s="261" t="s">
        <v>134</v>
      </c>
    </row>
    <row r="155" s="14" customFormat="1">
      <c r="A155" s="14"/>
      <c r="B155" s="251"/>
      <c r="C155" s="252"/>
      <c r="D155" s="242" t="s">
        <v>143</v>
      </c>
      <c r="E155" s="253" t="s">
        <v>1</v>
      </c>
      <c r="F155" s="254" t="s">
        <v>648</v>
      </c>
      <c r="G155" s="252"/>
      <c r="H155" s="255">
        <v>32.399999999999999</v>
      </c>
      <c r="I155" s="256"/>
      <c r="J155" s="252"/>
      <c r="K155" s="252"/>
      <c r="L155" s="257"/>
      <c r="M155" s="258"/>
      <c r="N155" s="259"/>
      <c r="O155" s="259"/>
      <c r="P155" s="259"/>
      <c r="Q155" s="259"/>
      <c r="R155" s="259"/>
      <c r="S155" s="259"/>
      <c r="T155" s="26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1" t="s">
        <v>143</v>
      </c>
      <c r="AU155" s="261" t="s">
        <v>82</v>
      </c>
      <c r="AV155" s="14" t="s">
        <v>82</v>
      </c>
      <c r="AW155" s="14" t="s">
        <v>30</v>
      </c>
      <c r="AX155" s="14" t="s">
        <v>73</v>
      </c>
      <c r="AY155" s="261" t="s">
        <v>134</v>
      </c>
    </row>
    <row r="156" s="16" customFormat="1">
      <c r="A156" s="16"/>
      <c r="B156" s="273"/>
      <c r="C156" s="274"/>
      <c r="D156" s="242" t="s">
        <v>143</v>
      </c>
      <c r="E156" s="275" t="s">
        <v>1</v>
      </c>
      <c r="F156" s="276" t="s">
        <v>233</v>
      </c>
      <c r="G156" s="274"/>
      <c r="H156" s="277">
        <v>121.89</v>
      </c>
      <c r="I156" s="278"/>
      <c r="J156" s="274"/>
      <c r="K156" s="274"/>
      <c r="L156" s="279"/>
      <c r="M156" s="280"/>
      <c r="N156" s="281"/>
      <c r="O156" s="281"/>
      <c r="P156" s="281"/>
      <c r="Q156" s="281"/>
      <c r="R156" s="281"/>
      <c r="S156" s="281"/>
      <c r="T156" s="282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T156" s="283" t="s">
        <v>143</v>
      </c>
      <c r="AU156" s="283" t="s">
        <v>82</v>
      </c>
      <c r="AV156" s="16" t="s">
        <v>141</v>
      </c>
      <c r="AW156" s="16" t="s">
        <v>30</v>
      </c>
      <c r="AX156" s="16" t="s">
        <v>80</v>
      </c>
      <c r="AY156" s="283" t="s">
        <v>134</v>
      </c>
    </row>
    <row r="157" s="2" customFormat="1" ht="24.15" customHeight="1">
      <c r="A157" s="39"/>
      <c r="B157" s="40"/>
      <c r="C157" s="227" t="s">
        <v>188</v>
      </c>
      <c r="D157" s="227" t="s">
        <v>136</v>
      </c>
      <c r="E157" s="228" t="s">
        <v>200</v>
      </c>
      <c r="F157" s="229" t="s">
        <v>201</v>
      </c>
      <c r="G157" s="230" t="s">
        <v>139</v>
      </c>
      <c r="H157" s="231">
        <v>121.89</v>
      </c>
      <c r="I157" s="232"/>
      <c r="J157" s="233">
        <f>ROUND(I157*H157,2)</f>
        <v>0</v>
      </c>
      <c r="K157" s="229" t="s">
        <v>1</v>
      </c>
      <c r="L157" s="45"/>
      <c r="M157" s="234" t="s">
        <v>1</v>
      </c>
      <c r="N157" s="235" t="s">
        <v>38</v>
      </c>
      <c r="O157" s="92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8" t="s">
        <v>141</v>
      </c>
      <c r="AT157" s="238" t="s">
        <v>136</v>
      </c>
      <c r="AU157" s="238" t="s">
        <v>82</v>
      </c>
      <c r="AY157" s="18" t="s">
        <v>134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8" t="s">
        <v>80</v>
      </c>
      <c r="BK157" s="239">
        <f>ROUND(I157*H157,2)</f>
        <v>0</v>
      </c>
      <c r="BL157" s="18" t="s">
        <v>141</v>
      </c>
      <c r="BM157" s="238" t="s">
        <v>649</v>
      </c>
    </row>
    <row r="158" s="14" customFormat="1">
      <c r="A158" s="14"/>
      <c r="B158" s="251"/>
      <c r="C158" s="252"/>
      <c r="D158" s="242" t="s">
        <v>143</v>
      </c>
      <c r="E158" s="253" t="s">
        <v>1</v>
      </c>
      <c r="F158" s="254" t="s">
        <v>650</v>
      </c>
      <c r="G158" s="252"/>
      <c r="H158" s="255">
        <v>121.89</v>
      </c>
      <c r="I158" s="256"/>
      <c r="J158" s="252"/>
      <c r="K158" s="252"/>
      <c r="L158" s="257"/>
      <c r="M158" s="258"/>
      <c r="N158" s="259"/>
      <c r="O158" s="259"/>
      <c r="P158" s="259"/>
      <c r="Q158" s="259"/>
      <c r="R158" s="259"/>
      <c r="S158" s="259"/>
      <c r="T158" s="260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1" t="s">
        <v>143</v>
      </c>
      <c r="AU158" s="261" t="s">
        <v>82</v>
      </c>
      <c r="AV158" s="14" t="s">
        <v>82</v>
      </c>
      <c r="AW158" s="14" t="s">
        <v>30</v>
      </c>
      <c r="AX158" s="14" t="s">
        <v>80</v>
      </c>
      <c r="AY158" s="261" t="s">
        <v>134</v>
      </c>
    </row>
    <row r="159" s="2" customFormat="1" ht="24.15" customHeight="1">
      <c r="A159" s="39"/>
      <c r="B159" s="40"/>
      <c r="C159" s="227" t="s">
        <v>193</v>
      </c>
      <c r="D159" s="227" t="s">
        <v>136</v>
      </c>
      <c r="E159" s="228" t="s">
        <v>226</v>
      </c>
      <c r="F159" s="229" t="s">
        <v>227</v>
      </c>
      <c r="G159" s="230" t="s">
        <v>174</v>
      </c>
      <c r="H159" s="231">
        <v>27.850999999999999</v>
      </c>
      <c r="I159" s="232"/>
      <c r="J159" s="233">
        <f>ROUND(I159*H159,2)</f>
        <v>0</v>
      </c>
      <c r="K159" s="229" t="s">
        <v>1</v>
      </c>
      <c r="L159" s="45"/>
      <c r="M159" s="234" t="s">
        <v>1</v>
      </c>
      <c r="N159" s="235" t="s">
        <v>38</v>
      </c>
      <c r="O159" s="92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141</v>
      </c>
      <c r="AT159" s="238" t="s">
        <v>136</v>
      </c>
      <c r="AU159" s="238" t="s">
        <v>82</v>
      </c>
      <c r="AY159" s="18" t="s">
        <v>134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80</v>
      </c>
      <c r="BK159" s="239">
        <f>ROUND(I159*H159,2)</f>
        <v>0</v>
      </c>
      <c r="BL159" s="18" t="s">
        <v>141</v>
      </c>
      <c r="BM159" s="238" t="s">
        <v>651</v>
      </c>
    </row>
    <row r="160" s="14" customFormat="1">
      <c r="A160" s="14"/>
      <c r="B160" s="251"/>
      <c r="C160" s="252"/>
      <c r="D160" s="242" t="s">
        <v>143</v>
      </c>
      <c r="E160" s="253" t="s">
        <v>1</v>
      </c>
      <c r="F160" s="254" t="s">
        <v>652</v>
      </c>
      <c r="G160" s="252"/>
      <c r="H160" s="255">
        <v>45.401000000000003</v>
      </c>
      <c r="I160" s="256"/>
      <c r="J160" s="252"/>
      <c r="K160" s="252"/>
      <c r="L160" s="257"/>
      <c r="M160" s="258"/>
      <c r="N160" s="259"/>
      <c r="O160" s="259"/>
      <c r="P160" s="259"/>
      <c r="Q160" s="259"/>
      <c r="R160" s="259"/>
      <c r="S160" s="259"/>
      <c r="T160" s="260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1" t="s">
        <v>143</v>
      </c>
      <c r="AU160" s="261" t="s">
        <v>82</v>
      </c>
      <c r="AV160" s="14" t="s">
        <v>82</v>
      </c>
      <c r="AW160" s="14" t="s">
        <v>30</v>
      </c>
      <c r="AX160" s="14" t="s">
        <v>73</v>
      </c>
      <c r="AY160" s="261" t="s">
        <v>134</v>
      </c>
    </row>
    <row r="161" s="14" customFormat="1">
      <c r="A161" s="14"/>
      <c r="B161" s="251"/>
      <c r="C161" s="252"/>
      <c r="D161" s="242" t="s">
        <v>143</v>
      </c>
      <c r="E161" s="253" t="s">
        <v>1</v>
      </c>
      <c r="F161" s="254" t="s">
        <v>653</v>
      </c>
      <c r="G161" s="252"/>
      <c r="H161" s="255">
        <v>-2.7000000000000002</v>
      </c>
      <c r="I161" s="256"/>
      <c r="J161" s="252"/>
      <c r="K161" s="252"/>
      <c r="L161" s="257"/>
      <c r="M161" s="258"/>
      <c r="N161" s="259"/>
      <c r="O161" s="259"/>
      <c r="P161" s="259"/>
      <c r="Q161" s="259"/>
      <c r="R161" s="259"/>
      <c r="S161" s="259"/>
      <c r="T161" s="26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1" t="s">
        <v>143</v>
      </c>
      <c r="AU161" s="261" t="s">
        <v>82</v>
      </c>
      <c r="AV161" s="14" t="s">
        <v>82</v>
      </c>
      <c r="AW161" s="14" t="s">
        <v>30</v>
      </c>
      <c r="AX161" s="14" t="s">
        <v>73</v>
      </c>
      <c r="AY161" s="261" t="s">
        <v>134</v>
      </c>
    </row>
    <row r="162" s="14" customFormat="1">
      <c r="A162" s="14"/>
      <c r="B162" s="251"/>
      <c r="C162" s="252"/>
      <c r="D162" s="242" t="s">
        <v>143</v>
      </c>
      <c r="E162" s="253" t="s">
        <v>1</v>
      </c>
      <c r="F162" s="254" t="s">
        <v>654</v>
      </c>
      <c r="G162" s="252"/>
      <c r="H162" s="255">
        <v>-14.85</v>
      </c>
      <c r="I162" s="256"/>
      <c r="J162" s="252"/>
      <c r="K162" s="252"/>
      <c r="L162" s="257"/>
      <c r="M162" s="258"/>
      <c r="N162" s="259"/>
      <c r="O162" s="259"/>
      <c r="P162" s="259"/>
      <c r="Q162" s="259"/>
      <c r="R162" s="259"/>
      <c r="S162" s="259"/>
      <c r="T162" s="260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1" t="s">
        <v>143</v>
      </c>
      <c r="AU162" s="261" t="s">
        <v>82</v>
      </c>
      <c r="AV162" s="14" t="s">
        <v>82</v>
      </c>
      <c r="AW162" s="14" t="s">
        <v>30</v>
      </c>
      <c r="AX162" s="14" t="s">
        <v>73</v>
      </c>
      <c r="AY162" s="261" t="s">
        <v>134</v>
      </c>
    </row>
    <row r="163" s="16" customFormat="1">
      <c r="A163" s="16"/>
      <c r="B163" s="273"/>
      <c r="C163" s="274"/>
      <c r="D163" s="242" t="s">
        <v>143</v>
      </c>
      <c r="E163" s="275" t="s">
        <v>1</v>
      </c>
      <c r="F163" s="276" t="s">
        <v>233</v>
      </c>
      <c r="G163" s="274"/>
      <c r="H163" s="277">
        <v>27.850999999999999</v>
      </c>
      <c r="I163" s="278"/>
      <c r="J163" s="274"/>
      <c r="K163" s="274"/>
      <c r="L163" s="279"/>
      <c r="M163" s="280"/>
      <c r="N163" s="281"/>
      <c r="O163" s="281"/>
      <c r="P163" s="281"/>
      <c r="Q163" s="281"/>
      <c r="R163" s="281"/>
      <c r="S163" s="281"/>
      <c r="T163" s="282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T163" s="283" t="s">
        <v>143</v>
      </c>
      <c r="AU163" s="283" t="s">
        <v>82</v>
      </c>
      <c r="AV163" s="16" t="s">
        <v>141</v>
      </c>
      <c r="AW163" s="16" t="s">
        <v>30</v>
      </c>
      <c r="AX163" s="16" t="s">
        <v>80</v>
      </c>
      <c r="AY163" s="283" t="s">
        <v>134</v>
      </c>
    </row>
    <row r="164" s="2" customFormat="1" ht="24.15" customHeight="1">
      <c r="A164" s="39"/>
      <c r="B164" s="40"/>
      <c r="C164" s="227" t="s">
        <v>199</v>
      </c>
      <c r="D164" s="227" t="s">
        <v>136</v>
      </c>
      <c r="E164" s="228" t="s">
        <v>235</v>
      </c>
      <c r="F164" s="229" t="s">
        <v>236</v>
      </c>
      <c r="G164" s="230" t="s">
        <v>174</v>
      </c>
      <c r="H164" s="231">
        <v>14.85</v>
      </c>
      <c r="I164" s="232"/>
      <c r="J164" s="233">
        <f>ROUND(I164*H164,2)</f>
        <v>0</v>
      </c>
      <c r="K164" s="229" t="s">
        <v>140</v>
      </c>
      <c r="L164" s="45"/>
      <c r="M164" s="234" t="s">
        <v>1</v>
      </c>
      <c r="N164" s="235" t="s">
        <v>38</v>
      </c>
      <c r="O164" s="92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8" t="s">
        <v>141</v>
      </c>
      <c r="AT164" s="238" t="s">
        <v>136</v>
      </c>
      <c r="AU164" s="238" t="s">
        <v>82</v>
      </c>
      <c r="AY164" s="18" t="s">
        <v>134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8" t="s">
        <v>80</v>
      </c>
      <c r="BK164" s="239">
        <f>ROUND(I164*H164,2)</f>
        <v>0</v>
      </c>
      <c r="BL164" s="18" t="s">
        <v>141</v>
      </c>
      <c r="BM164" s="238" t="s">
        <v>655</v>
      </c>
    </row>
    <row r="165" s="14" customFormat="1">
      <c r="A165" s="14"/>
      <c r="B165" s="251"/>
      <c r="C165" s="252"/>
      <c r="D165" s="242" t="s">
        <v>143</v>
      </c>
      <c r="E165" s="253" t="s">
        <v>1</v>
      </c>
      <c r="F165" s="254" t="s">
        <v>656</v>
      </c>
      <c r="G165" s="252"/>
      <c r="H165" s="255">
        <v>14.85</v>
      </c>
      <c r="I165" s="256"/>
      <c r="J165" s="252"/>
      <c r="K165" s="252"/>
      <c r="L165" s="257"/>
      <c r="M165" s="258"/>
      <c r="N165" s="259"/>
      <c r="O165" s="259"/>
      <c r="P165" s="259"/>
      <c r="Q165" s="259"/>
      <c r="R165" s="259"/>
      <c r="S165" s="259"/>
      <c r="T165" s="26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1" t="s">
        <v>143</v>
      </c>
      <c r="AU165" s="261" t="s">
        <v>82</v>
      </c>
      <c r="AV165" s="14" t="s">
        <v>82</v>
      </c>
      <c r="AW165" s="14" t="s">
        <v>30</v>
      </c>
      <c r="AX165" s="14" t="s">
        <v>80</v>
      </c>
      <c r="AY165" s="261" t="s">
        <v>134</v>
      </c>
    </row>
    <row r="166" s="2" customFormat="1" ht="16.5" customHeight="1">
      <c r="A166" s="39"/>
      <c r="B166" s="40"/>
      <c r="C166" s="284" t="s">
        <v>8</v>
      </c>
      <c r="D166" s="284" t="s">
        <v>241</v>
      </c>
      <c r="E166" s="285" t="s">
        <v>242</v>
      </c>
      <c r="F166" s="286" t="s">
        <v>243</v>
      </c>
      <c r="G166" s="287" t="s">
        <v>222</v>
      </c>
      <c r="H166" s="288">
        <v>23.760000000000002</v>
      </c>
      <c r="I166" s="289"/>
      <c r="J166" s="290">
        <f>ROUND(I166*H166,2)</f>
        <v>0</v>
      </c>
      <c r="K166" s="286" t="s">
        <v>140</v>
      </c>
      <c r="L166" s="291"/>
      <c r="M166" s="292" t="s">
        <v>1</v>
      </c>
      <c r="N166" s="293" t="s">
        <v>38</v>
      </c>
      <c r="O166" s="92"/>
      <c r="P166" s="236">
        <f>O166*H166</f>
        <v>0</v>
      </c>
      <c r="Q166" s="236">
        <v>1</v>
      </c>
      <c r="R166" s="236">
        <f>Q166*H166</f>
        <v>23.760000000000002</v>
      </c>
      <c r="S166" s="236">
        <v>0</v>
      </c>
      <c r="T166" s="23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8" t="s">
        <v>178</v>
      </c>
      <c r="AT166" s="238" t="s">
        <v>241</v>
      </c>
      <c r="AU166" s="238" t="s">
        <v>82</v>
      </c>
      <c r="AY166" s="18" t="s">
        <v>134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8" t="s">
        <v>80</v>
      </c>
      <c r="BK166" s="239">
        <f>ROUND(I166*H166,2)</f>
        <v>0</v>
      </c>
      <c r="BL166" s="18" t="s">
        <v>141</v>
      </c>
      <c r="BM166" s="238" t="s">
        <v>657</v>
      </c>
    </row>
    <row r="167" s="14" customFormat="1">
      <c r="A167" s="14"/>
      <c r="B167" s="251"/>
      <c r="C167" s="252"/>
      <c r="D167" s="242" t="s">
        <v>143</v>
      </c>
      <c r="E167" s="253" t="s">
        <v>1</v>
      </c>
      <c r="F167" s="254" t="s">
        <v>658</v>
      </c>
      <c r="G167" s="252"/>
      <c r="H167" s="255">
        <v>23.760000000000002</v>
      </c>
      <c r="I167" s="256"/>
      <c r="J167" s="252"/>
      <c r="K167" s="252"/>
      <c r="L167" s="257"/>
      <c r="M167" s="258"/>
      <c r="N167" s="259"/>
      <c r="O167" s="259"/>
      <c r="P167" s="259"/>
      <c r="Q167" s="259"/>
      <c r="R167" s="259"/>
      <c r="S167" s="259"/>
      <c r="T167" s="260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1" t="s">
        <v>143</v>
      </c>
      <c r="AU167" s="261" t="s">
        <v>82</v>
      </c>
      <c r="AV167" s="14" t="s">
        <v>82</v>
      </c>
      <c r="AW167" s="14" t="s">
        <v>30</v>
      </c>
      <c r="AX167" s="14" t="s">
        <v>80</v>
      </c>
      <c r="AY167" s="261" t="s">
        <v>134</v>
      </c>
    </row>
    <row r="168" s="12" customFormat="1" ht="22.8" customHeight="1">
      <c r="A168" s="12"/>
      <c r="B168" s="211"/>
      <c r="C168" s="212"/>
      <c r="D168" s="213" t="s">
        <v>72</v>
      </c>
      <c r="E168" s="225" t="s">
        <v>141</v>
      </c>
      <c r="F168" s="225" t="s">
        <v>246</v>
      </c>
      <c r="G168" s="212"/>
      <c r="H168" s="212"/>
      <c r="I168" s="215"/>
      <c r="J168" s="226">
        <f>BK168</f>
        <v>0</v>
      </c>
      <c r="K168" s="212"/>
      <c r="L168" s="217"/>
      <c r="M168" s="218"/>
      <c r="N168" s="219"/>
      <c r="O168" s="219"/>
      <c r="P168" s="220">
        <f>SUM(P169:P170)</f>
        <v>0</v>
      </c>
      <c r="Q168" s="219"/>
      <c r="R168" s="220">
        <f>SUM(R169:R170)</f>
        <v>0</v>
      </c>
      <c r="S168" s="219"/>
      <c r="T168" s="221">
        <f>SUM(T169:T170)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2" t="s">
        <v>80</v>
      </c>
      <c r="AT168" s="223" t="s">
        <v>72</v>
      </c>
      <c r="AU168" s="223" t="s">
        <v>80</v>
      </c>
      <c r="AY168" s="222" t="s">
        <v>134</v>
      </c>
      <c r="BK168" s="224">
        <f>SUM(BK169:BK170)</f>
        <v>0</v>
      </c>
    </row>
    <row r="169" s="2" customFormat="1" ht="16.5" customHeight="1">
      <c r="A169" s="39"/>
      <c r="B169" s="40"/>
      <c r="C169" s="227" t="s">
        <v>208</v>
      </c>
      <c r="D169" s="227" t="s">
        <v>136</v>
      </c>
      <c r="E169" s="228" t="s">
        <v>248</v>
      </c>
      <c r="F169" s="229" t="s">
        <v>249</v>
      </c>
      <c r="G169" s="230" t="s">
        <v>174</v>
      </c>
      <c r="H169" s="231">
        <v>2.7000000000000002</v>
      </c>
      <c r="I169" s="232"/>
      <c r="J169" s="233">
        <f>ROUND(I169*H169,2)</f>
        <v>0</v>
      </c>
      <c r="K169" s="229" t="s">
        <v>1</v>
      </c>
      <c r="L169" s="45"/>
      <c r="M169" s="234" t="s">
        <v>1</v>
      </c>
      <c r="N169" s="235" t="s">
        <v>38</v>
      </c>
      <c r="O169" s="92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8" t="s">
        <v>141</v>
      </c>
      <c r="AT169" s="238" t="s">
        <v>136</v>
      </c>
      <c r="AU169" s="238" t="s">
        <v>82</v>
      </c>
      <c r="AY169" s="18" t="s">
        <v>134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8" t="s">
        <v>80</v>
      </c>
      <c r="BK169" s="239">
        <f>ROUND(I169*H169,2)</f>
        <v>0</v>
      </c>
      <c r="BL169" s="18" t="s">
        <v>141</v>
      </c>
      <c r="BM169" s="238" t="s">
        <v>659</v>
      </c>
    </row>
    <row r="170" s="14" customFormat="1">
      <c r="A170" s="14"/>
      <c r="B170" s="251"/>
      <c r="C170" s="252"/>
      <c r="D170" s="242" t="s">
        <v>143</v>
      </c>
      <c r="E170" s="253" t="s">
        <v>1</v>
      </c>
      <c r="F170" s="254" t="s">
        <v>660</v>
      </c>
      <c r="G170" s="252"/>
      <c r="H170" s="255">
        <v>2.7000000000000002</v>
      </c>
      <c r="I170" s="256"/>
      <c r="J170" s="252"/>
      <c r="K170" s="252"/>
      <c r="L170" s="257"/>
      <c r="M170" s="258"/>
      <c r="N170" s="259"/>
      <c r="O170" s="259"/>
      <c r="P170" s="259"/>
      <c r="Q170" s="259"/>
      <c r="R170" s="259"/>
      <c r="S170" s="259"/>
      <c r="T170" s="260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1" t="s">
        <v>143</v>
      </c>
      <c r="AU170" s="261" t="s">
        <v>82</v>
      </c>
      <c r="AV170" s="14" t="s">
        <v>82</v>
      </c>
      <c r="AW170" s="14" t="s">
        <v>30</v>
      </c>
      <c r="AX170" s="14" t="s">
        <v>80</v>
      </c>
      <c r="AY170" s="261" t="s">
        <v>134</v>
      </c>
    </row>
    <row r="171" s="12" customFormat="1" ht="22.8" customHeight="1">
      <c r="A171" s="12"/>
      <c r="B171" s="211"/>
      <c r="C171" s="212"/>
      <c r="D171" s="213" t="s">
        <v>72</v>
      </c>
      <c r="E171" s="225" t="s">
        <v>178</v>
      </c>
      <c r="F171" s="225" t="s">
        <v>253</v>
      </c>
      <c r="G171" s="212"/>
      <c r="H171" s="212"/>
      <c r="I171" s="215"/>
      <c r="J171" s="226">
        <f>BK171</f>
        <v>0</v>
      </c>
      <c r="K171" s="212"/>
      <c r="L171" s="217"/>
      <c r="M171" s="218"/>
      <c r="N171" s="219"/>
      <c r="O171" s="219"/>
      <c r="P171" s="220">
        <f>SUM(P172:P185)</f>
        <v>0</v>
      </c>
      <c r="Q171" s="219"/>
      <c r="R171" s="220">
        <f>SUM(R172:R185)</f>
        <v>0.67415999999999998</v>
      </c>
      <c r="S171" s="219"/>
      <c r="T171" s="221">
        <f>SUM(T172:T185)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2" t="s">
        <v>80</v>
      </c>
      <c r="AT171" s="223" t="s">
        <v>72</v>
      </c>
      <c r="AU171" s="223" t="s">
        <v>80</v>
      </c>
      <c r="AY171" s="222" t="s">
        <v>134</v>
      </c>
      <c r="BK171" s="224">
        <f>SUM(BK172:BK185)</f>
        <v>0</v>
      </c>
    </row>
    <row r="172" s="2" customFormat="1" ht="33" customHeight="1">
      <c r="A172" s="39"/>
      <c r="B172" s="40"/>
      <c r="C172" s="227" t="s">
        <v>213</v>
      </c>
      <c r="D172" s="227" t="s">
        <v>136</v>
      </c>
      <c r="E172" s="228" t="s">
        <v>493</v>
      </c>
      <c r="F172" s="229" t="s">
        <v>494</v>
      </c>
      <c r="G172" s="230" t="s">
        <v>163</v>
      </c>
      <c r="H172" s="231">
        <v>30</v>
      </c>
      <c r="I172" s="232"/>
      <c r="J172" s="233">
        <f>ROUND(I172*H172,2)</f>
        <v>0</v>
      </c>
      <c r="K172" s="229" t="s">
        <v>140</v>
      </c>
      <c r="L172" s="45"/>
      <c r="M172" s="234" t="s">
        <v>1</v>
      </c>
      <c r="N172" s="235" t="s">
        <v>38</v>
      </c>
      <c r="O172" s="92"/>
      <c r="P172" s="236">
        <f>O172*H172</f>
        <v>0</v>
      </c>
      <c r="Q172" s="236">
        <v>1.0000000000000001E-05</v>
      </c>
      <c r="R172" s="236">
        <f>Q172*H172</f>
        <v>0.00030000000000000003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141</v>
      </c>
      <c r="AT172" s="238" t="s">
        <v>136</v>
      </c>
      <c r="AU172" s="238" t="s">
        <v>82</v>
      </c>
      <c r="AY172" s="18" t="s">
        <v>134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80</v>
      </c>
      <c r="BK172" s="239">
        <f>ROUND(I172*H172,2)</f>
        <v>0</v>
      </c>
      <c r="BL172" s="18" t="s">
        <v>141</v>
      </c>
      <c r="BM172" s="238" t="s">
        <v>661</v>
      </c>
    </row>
    <row r="173" s="14" customFormat="1">
      <c r="A173" s="14"/>
      <c r="B173" s="251"/>
      <c r="C173" s="252"/>
      <c r="D173" s="242" t="s">
        <v>143</v>
      </c>
      <c r="E173" s="253" t="s">
        <v>1</v>
      </c>
      <c r="F173" s="254" t="s">
        <v>662</v>
      </c>
      <c r="G173" s="252"/>
      <c r="H173" s="255">
        <v>30</v>
      </c>
      <c r="I173" s="256"/>
      <c r="J173" s="252"/>
      <c r="K173" s="252"/>
      <c r="L173" s="257"/>
      <c r="M173" s="258"/>
      <c r="N173" s="259"/>
      <c r="O173" s="259"/>
      <c r="P173" s="259"/>
      <c r="Q173" s="259"/>
      <c r="R173" s="259"/>
      <c r="S173" s="259"/>
      <c r="T173" s="26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1" t="s">
        <v>143</v>
      </c>
      <c r="AU173" s="261" t="s">
        <v>82</v>
      </c>
      <c r="AV173" s="14" t="s">
        <v>82</v>
      </c>
      <c r="AW173" s="14" t="s">
        <v>30</v>
      </c>
      <c r="AX173" s="14" t="s">
        <v>80</v>
      </c>
      <c r="AY173" s="261" t="s">
        <v>134</v>
      </c>
    </row>
    <row r="174" s="2" customFormat="1" ht="16.5" customHeight="1">
      <c r="A174" s="39"/>
      <c r="B174" s="40"/>
      <c r="C174" s="284" t="s">
        <v>219</v>
      </c>
      <c r="D174" s="284" t="s">
        <v>241</v>
      </c>
      <c r="E174" s="285" t="s">
        <v>497</v>
      </c>
      <c r="F174" s="286" t="s">
        <v>498</v>
      </c>
      <c r="G174" s="287" t="s">
        <v>163</v>
      </c>
      <c r="H174" s="288">
        <v>30</v>
      </c>
      <c r="I174" s="289"/>
      <c r="J174" s="290">
        <f>ROUND(I174*H174,2)</f>
        <v>0</v>
      </c>
      <c r="K174" s="286" t="s">
        <v>140</v>
      </c>
      <c r="L174" s="291"/>
      <c r="M174" s="292" t="s">
        <v>1</v>
      </c>
      <c r="N174" s="293" t="s">
        <v>38</v>
      </c>
      <c r="O174" s="92"/>
      <c r="P174" s="236">
        <f>O174*H174</f>
        <v>0</v>
      </c>
      <c r="Q174" s="236">
        <v>0.0024099999999999998</v>
      </c>
      <c r="R174" s="236">
        <f>Q174*H174</f>
        <v>0.072299999999999989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178</v>
      </c>
      <c r="AT174" s="238" t="s">
        <v>241</v>
      </c>
      <c r="AU174" s="238" t="s">
        <v>82</v>
      </c>
      <c r="AY174" s="18" t="s">
        <v>134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80</v>
      </c>
      <c r="BK174" s="239">
        <f>ROUND(I174*H174,2)</f>
        <v>0</v>
      </c>
      <c r="BL174" s="18" t="s">
        <v>141</v>
      </c>
      <c r="BM174" s="238" t="s">
        <v>663</v>
      </c>
    </row>
    <row r="175" s="14" customFormat="1">
      <c r="A175" s="14"/>
      <c r="B175" s="251"/>
      <c r="C175" s="252"/>
      <c r="D175" s="242" t="s">
        <v>143</v>
      </c>
      <c r="E175" s="253" t="s">
        <v>1</v>
      </c>
      <c r="F175" s="254" t="s">
        <v>159</v>
      </c>
      <c r="G175" s="252"/>
      <c r="H175" s="255">
        <v>30</v>
      </c>
      <c r="I175" s="256"/>
      <c r="J175" s="252"/>
      <c r="K175" s="252"/>
      <c r="L175" s="257"/>
      <c r="M175" s="258"/>
      <c r="N175" s="259"/>
      <c r="O175" s="259"/>
      <c r="P175" s="259"/>
      <c r="Q175" s="259"/>
      <c r="R175" s="259"/>
      <c r="S175" s="259"/>
      <c r="T175" s="260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1" t="s">
        <v>143</v>
      </c>
      <c r="AU175" s="261" t="s">
        <v>82</v>
      </c>
      <c r="AV175" s="14" t="s">
        <v>82</v>
      </c>
      <c r="AW175" s="14" t="s">
        <v>30</v>
      </c>
      <c r="AX175" s="14" t="s">
        <v>80</v>
      </c>
      <c r="AY175" s="261" t="s">
        <v>134</v>
      </c>
    </row>
    <row r="176" s="2" customFormat="1" ht="33" customHeight="1">
      <c r="A176" s="39"/>
      <c r="B176" s="40"/>
      <c r="C176" s="227" t="s">
        <v>225</v>
      </c>
      <c r="D176" s="227" t="s">
        <v>136</v>
      </c>
      <c r="E176" s="228" t="s">
        <v>269</v>
      </c>
      <c r="F176" s="229" t="s">
        <v>270</v>
      </c>
      <c r="G176" s="230" t="s">
        <v>216</v>
      </c>
      <c r="H176" s="231">
        <v>6</v>
      </c>
      <c r="I176" s="232"/>
      <c r="J176" s="233">
        <f>ROUND(I176*H176,2)</f>
        <v>0</v>
      </c>
      <c r="K176" s="229" t="s">
        <v>140</v>
      </c>
      <c r="L176" s="45"/>
      <c r="M176" s="234" t="s">
        <v>1</v>
      </c>
      <c r="N176" s="235" t="s">
        <v>38</v>
      </c>
      <c r="O176" s="92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141</v>
      </c>
      <c r="AT176" s="238" t="s">
        <v>136</v>
      </c>
      <c r="AU176" s="238" t="s">
        <v>82</v>
      </c>
      <c r="AY176" s="18" t="s">
        <v>134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80</v>
      </c>
      <c r="BK176" s="239">
        <f>ROUND(I176*H176,2)</f>
        <v>0</v>
      </c>
      <c r="BL176" s="18" t="s">
        <v>141</v>
      </c>
      <c r="BM176" s="238" t="s">
        <v>664</v>
      </c>
    </row>
    <row r="177" s="14" customFormat="1">
      <c r="A177" s="14"/>
      <c r="B177" s="251"/>
      <c r="C177" s="252"/>
      <c r="D177" s="242" t="s">
        <v>143</v>
      </c>
      <c r="E177" s="253" t="s">
        <v>1</v>
      </c>
      <c r="F177" s="254" t="s">
        <v>272</v>
      </c>
      <c r="G177" s="252"/>
      <c r="H177" s="255">
        <v>6</v>
      </c>
      <c r="I177" s="256"/>
      <c r="J177" s="252"/>
      <c r="K177" s="252"/>
      <c r="L177" s="257"/>
      <c r="M177" s="258"/>
      <c r="N177" s="259"/>
      <c r="O177" s="259"/>
      <c r="P177" s="259"/>
      <c r="Q177" s="259"/>
      <c r="R177" s="259"/>
      <c r="S177" s="259"/>
      <c r="T177" s="260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1" t="s">
        <v>143</v>
      </c>
      <c r="AU177" s="261" t="s">
        <v>82</v>
      </c>
      <c r="AV177" s="14" t="s">
        <v>82</v>
      </c>
      <c r="AW177" s="14" t="s">
        <v>30</v>
      </c>
      <c r="AX177" s="14" t="s">
        <v>80</v>
      </c>
      <c r="AY177" s="261" t="s">
        <v>134</v>
      </c>
    </row>
    <row r="178" s="2" customFormat="1" ht="24.15" customHeight="1">
      <c r="A178" s="39"/>
      <c r="B178" s="40"/>
      <c r="C178" s="284" t="s">
        <v>234</v>
      </c>
      <c r="D178" s="284" t="s">
        <v>241</v>
      </c>
      <c r="E178" s="285" t="s">
        <v>274</v>
      </c>
      <c r="F178" s="286" t="s">
        <v>275</v>
      </c>
      <c r="G178" s="287" t="s">
        <v>216</v>
      </c>
      <c r="H178" s="288">
        <v>6</v>
      </c>
      <c r="I178" s="289"/>
      <c r="J178" s="290">
        <f>ROUND(I178*H178,2)</f>
        <v>0</v>
      </c>
      <c r="K178" s="286" t="s">
        <v>140</v>
      </c>
      <c r="L178" s="291"/>
      <c r="M178" s="292" t="s">
        <v>1</v>
      </c>
      <c r="N178" s="293" t="s">
        <v>38</v>
      </c>
      <c r="O178" s="92"/>
      <c r="P178" s="236">
        <f>O178*H178</f>
        <v>0</v>
      </c>
      <c r="Q178" s="236">
        <v>0.0014</v>
      </c>
      <c r="R178" s="236">
        <f>Q178*H178</f>
        <v>0.0083999999999999995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178</v>
      </c>
      <c r="AT178" s="238" t="s">
        <v>241</v>
      </c>
      <c r="AU178" s="238" t="s">
        <v>82</v>
      </c>
      <c r="AY178" s="18" t="s">
        <v>134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80</v>
      </c>
      <c r="BK178" s="239">
        <f>ROUND(I178*H178,2)</f>
        <v>0</v>
      </c>
      <c r="BL178" s="18" t="s">
        <v>141</v>
      </c>
      <c r="BM178" s="238" t="s">
        <v>665</v>
      </c>
    </row>
    <row r="179" s="14" customFormat="1">
      <c r="A179" s="14"/>
      <c r="B179" s="251"/>
      <c r="C179" s="252"/>
      <c r="D179" s="242" t="s">
        <v>143</v>
      </c>
      <c r="E179" s="253" t="s">
        <v>1</v>
      </c>
      <c r="F179" s="254" t="s">
        <v>277</v>
      </c>
      <c r="G179" s="252"/>
      <c r="H179" s="255">
        <v>6</v>
      </c>
      <c r="I179" s="256"/>
      <c r="J179" s="252"/>
      <c r="K179" s="252"/>
      <c r="L179" s="257"/>
      <c r="M179" s="258"/>
      <c r="N179" s="259"/>
      <c r="O179" s="259"/>
      <c r="P179" s="259"/>
      <c r="Q179" s="259"/>
      <c r="R179" s="259"/>
      <c r="S179" s="259"/>
      <c r="T179" s="260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1" t="s">
        <v>143</v>
      </c>
      <c r="AU179" s="261" t="s">
        <v>82</v>
      </c>
      <c r="AV179" s="14" t="s">
        <v>82</v>
      </c>
      <c r="AW179" s="14" t="s">
        <v>30</v>
      </c>
      <c r="AX179" s="14" t="s">
        <v>80</v>
      </c>
      <c r="AY179" s="261" t="s">
        <v>134</v>
      </c>
    </row>
    <row r="180" s="2" customFormat="1" ht="24.15" customHeight="1">
      <c r="A180" s="39"/>
      <c r="B180" s="40"/>
      <c r="C180" s="227" t="s">
        <v>240</v>
      </c>
      <c r="D180" s="227" t="s">
        <v>136</v>
      </c>
      <c r="E180" s="228" t="s">
        <v>666</v>
      </c>
      <c r="F180" s="229" t="s">
        <v>667</v>
      </c>
      <c r="G180" s="230" t="s">
        <v>216</v>
      </c>
      <c r="H180" s="231">
        <v>3</v>
      </c>
      <c r="I180" s="232"/>
      <c r="J180" s="233">
        <f>ROUND(I180*H180,2)</f>
        <v>0</v>
      </c>
      <c r="K180" s="229" t="s">
        <v>140</v>
      </c>
      <c r="L180" s="45"/>
      <c r="M180" s="234" t="s">
        <v>1</v>
      </c>
      <c r="N180" s="235" t="s">
        <v>38</v>
      </c>
      <c r="O180" s="92"/>
      <c r="P180" s="236">
        <f>O180*H180</f>
        <v>0</v>
      </c>
      <c r="Q180" s="236">
        <v>0.1056</v>
      </c>
      <c r="R180" s="236">
        <f>Q180*H180</f>
        <v>0.31679999999999997</v>
      </c>
      <c r="S180" s="236">
        <v>0</v>
      </c>
      <c r="T180" s="23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8" t="s">
        <v>141</v>
      </c>
      <c r="AT180" s="238" t="s">
        <v>136</v>
      </c>
      <c r="AU180" s="238" t="s">
        <v>82</v>
      </c>
      <c r="AY180" s="18" t="s">
        <v>134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8" t="s">
        <v>80</v>
      </c>
      <c r="BK180" s="239">
        <f>ROUND(I180*H180,2)</f>
        <v>0</v>
      </c>
      <c r="BL180" s="18" t="s">
        <v>141</v>
      </c>
      <c r="BM180" s="238" t="s">
        <v>668</v>
      </c>
    </row>
    <row r="181" s="14" customFormat="1">
      <c r="A181" s="14"/>
      <c r="B181" s="251"/>
      <c r="C181" s="252"/>
      <c r="D181" s="242" t="s">
        <v>143</v>
      </c>
      <c r="E181" s="253" t="s">
        <v>1</v>
      </c>
      <c r="F181" s="254" t="s">
        <v>669</v>
      </c>
      <c r="G181" s="252"/>
      <c r="H181" s="255">
        <v>3</v>
      </c>
      <c r="I181" s="256"/>
      <c r="J181" s="252"/>
      <c r="K181" s="252"/>
      <c r="L181" s="257"/>
      <c r="M181" s="258"/>
      <c r="N181" s="259"/>
      <c r="O181" s="259"/>
      <c r="P181" s="259"/>
      <c r="Q181" s="259"/>
      <c r="R181" s="259"/>
      <c r="S181" s="259"/>
      <c r="T181" s="260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1" t="s">
        <v>143</v>
      </c>
      <c r="AU181" s="261" t="s">
        <v>82</v>
      </c>
      <c r="AV181" s="14" t="s">
        <v>82</v>
      </c>
      <c r="AW181" s="14" t="s">
        <v>30</v>
      </c>
      <c r="AX181" s="14" t="s">
        <v>80</v>
      </c>
      <c r="AY181" s="261" t="s">
        <v>134</v>
      </c>
    </row>
    <row r="182" s="2" customFormat="1" ht="24.15" customHeight="1">
      <c r="A182" s="39"/>
      <c r="B182" s="40"/>
      <c r="C182" s="227" t="s">
        <v>247</v>
      </c>
      <c r="D182" s="227" t="s">
        <v>136</v>
      </c>
      <c r="E182" s="228" t="s">
        <v>670</v>
      </c>
      <c r="F182" s="229" t="s">
        <v>671</v>
      </c>
      <c r="G182" s="230" t="s">
        <v>216</v>
      </c>
      <c r="H182" s="231">
        <v>3</v>
      </c>
      <c r="I182" s="232"/>
      <c r="J182" s="233">
        <f>ROUND(I182*H182,2)</f>
        <v>0</v>
      </c>
      <c r="K182" s="229" t="s">
        <v>140</v>
      </c>
      <c r="L182" s="45"/>
      <c r="M182" s="234" t="s">
        <v>1</v>
      </c>
      <c r="N182" s="235" t="s">
        <v>38</v>
      </c>
      <c r="O182" s="92"/>
      <c r="P182" s="236">
        <f>O182*H182</f>
        <v>0</v>
      </c>
      <c r="Q182" s="236">
        <v>0.012120000000000001</v>
      </c>
      <c r="R182" s="236">
        <f>Q182*H182</f>
        <v>0.036360000000000003</v>
      </c>
      <c r="S182" s="236">
        <v>0</v>
      </c>
      <c r="T182" s="23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8" t="s">
        <v>141</v>
      </c>
      <c r="AT182" s="238" t="s">
        <v>136</v>
      </c>
      <c r="AU182" s="238" t="s">
        <v>82</v>
      </c>
      <c r="AY182" s="18" t="s">
        <v>134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8" t="s">
        <v>80</v>
      </c>
      <c r="BK182" s="239">
        <f>ROUND(I182*H182,2)</f>
        <v>0</v>
      </c>
      <c r="BL182" s="18" t="s">
        <v>141</v>
      </c>
      <c r="BM182" s="238" t="s">
        <v>672</v>
      </c>
    </row>
    <row r="183" s="14" customFormat="1">
      <c r="A183" s="14"/>
      <c r="B183" s="251"/>
      <c r="C183" s="252"/>
      <c r="D183" s="242" t="s">
        <v>143</v>
      </c>
      <c r="E183" s="253" t="s">
        <v>1</v>
      </c>
      <c r="F183" s="254" t="s">
        <v>282</v>
      </c>
      <c r="G183" s="252"/>
      <c r="H183" s="255">
        <v>3</v>
      </c>
      <c r="I183" s="256"/>
      <c r="J183" s="252"/>
      <c r="K183" s="252"/>
      <c r="L183" s="257"/>
      <c r="M183" s="258"/>
      <c r="N183" s="259"/>
      <c r="O183" s="259"/>
      <c r="P183" s="259"/>
      <c r="Q183" s="259"/>
      <c r="R183" s="259"/>
      <c r="S183" s="259"/>
      <c r="T183" s="260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1" t="s">
        <v>143</v>
      </c>
      <c r="AU183" s="261" t="s">
        <v>82</v>
      </c>
      <c r="AV183" s="14" t="s">
        <v>82</v>
      </c>
      <c r="AW183" s="14" t="s">
        <v>30</v>
      </c>
      <c r="AX183" s="14" t="s">
        <v>80</v>
      </c>
      <c r="AY183" s="261" t="s">
        <v>134</v>
      </c>
    </row>
    <row r="184" s="2" customFormat="1" ht="24.15" customHeight="1">
      <c r="A184" s="39"/>
      <c r="B184" s="40"/>
      <c r="C184" s="284" t="s">
        <v>254</v>
      </c>
      <c r="D184" s="284" t="s">
        <v>241</v>
      </c>
      <c r="E184" s="285" t="s">
        <v>673</v>
      </c>
      <c r="F184" s="286" t="s">
        <v>674</v>
      </c>
      <c r="G184" s="287" t="s">
        <v>216</v>
      </c>
      <c r="H184" s="288">
        <v>3</v>
      </c>
      <c r="I184" s="289"/>
      <c r="J184" s="290">
        <f>ROUND(I184*H184,2)</f>
        <v>0</v>
      </c>
      <c r="K184" s="286" t="s">
        <v>140</v>
      </c>
      <c r="L184" s="291"/>
      <c r="M184" s="292" t="s">
        <v>1</v>
      </c>
      <c r="N184" s="293" t="s">
        <v>38</v>
      </c>
      <c r="O184" s="92"/>
      <c r="P184" s="236">
        <f>O184*H184</f>
        <v>0</v>
      </c>
      <c r="Q184" s="236">
        <v>0.080000000000000002</v>
      </c>
      <c r="R184" s="236">
        <f>Q184*H184</f>
        <v>0.23999999999999999</v>
      </c>
      <c r="S184" s="236">
        <v>0</v>
      </c>
      <c r="T184" s="23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8" t="s">
        <v>178</v>
      </c>
      <c r="AT184" s="238" t="s">
        <v>241</v>
      </c>
      <c r="AU184" s="238" t="s">
        <v>82</v>
      </c>
      <c r="AY184" s="18" t="s">
        <v>134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8" t="s">
        <v>80</v>
      </c>
      <c r="BK184" s="239">
        <f>ROUND(I184*H184,2)</f>
        <v>0</v>
      </c>
      <c r="BL184" s="18" t="s">
        <v>141</v>
      </c>
      <c r="BM184" s="238" t="s">
        <v>675</v>
      </c>
    </row>
    <row r="185" s="14" customFormat="1">
      <c r="A185" s="14"/>
      <c r="B185" s="251"/>
      <c r="C185" s="252"/>
      <c r="D185" s="242" t="s">
        <v>143</v>
      </c>
      <c r="E185" s="253" t="s">
        <v>1</v>
      </c>
      <c r="F185" s="254" t="s">
        <v>282</v>
      </c>
      <c r="G185" s="252"/>
      <c r="H185" s="255">
        <v>3</v>
      </c>
      <c r="I185" s="256"/>
      <c r="J185" s="252"/>
      <c r="K185" s="252"/>
      <c r="L185" s="257"/>
      <c r="M185" s="258"/>
      <c r="N185" s="259"/>
      <c r="O185" s="259"/>
      <c r="P185" s="259"/>
      <c r="Q185" s="259"/>
      <c r="R185" s="259"/>
      <c r="S185" s="259"/>
      <c r="T185" s="260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1" t="s">
        <v>143</v>
      </c>
      <c r="AU185" s="261" t="s">
        <v>82</v>
      </c>
      <c r="AV185" s="14" t="s">
        <v>82</v>
      </c>
      <c r="AW185" s="14" t="s">
        <v>30</v>
      </c>
      <c r="AX185" s="14" t="s">
        <v>80</v>
      </c>
      <c r="AY185" s="261" t="s">
        <v>134</v>
      </c>
    </row>
    <row r="186" s="12" customFormat="1" ht="22.8" customHeight="1">
      <c r="A186" s="12"/>
      <c r="B186" s="211"/>
      <c r="C186" s="212"/>
      <c r="D186" s="213" t="s">
        <v>72</v>
      </c>
      <c r="E186" s="225" t="s">
        <v>353</v>
      </c>
      <c r="F186" s="225" t="s">
        <v>354</v>
      </c>
      <c r="G186" s="212"/>
      <c r="H186" s="212"/>
      <c r="I186" s="215"/>
      <c r="J186" s="226">
        <f>BK186</f>
        <v>0</v>
      </c>
      <c r="K186" s="212"/>
      <c r="L186" s="217"/>
      <c r="M186" s="218"/>
      <c r="N186" s="219"/>
      <c r="O186" s="219"/>
      <c r="P186" s="220">
        <f>SUM(P187:P196)</f>
        <v>0</v>
      </c>
      <c r="Q186" s="219"/>
      <c r="R186" s="220">
        <f>SUM(R187:R196)</f>
        <v>0</v>
      </c>
      <c r="S186" s="219"/>
      <c r="T186" s="221">
        <f>SUM(T187:T196)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22" t="s">
        <v>80</v>
      </c>
      <c r="AT186" s="223" t="s">
        <v>72</v>
      </c>
      <c r="AU186" s="223" t="s">
        <v>80</v>
      </c>
      <c r="AY186" s="222" t="s">
        <v>134</v>
      </c>
      <c r="BK186" s="224">
        <f>SUM(BK187:BK196)</f>
        <v>0</v>
      </c>
    </row>
    <row r="187" s="2" customFormat="1" ht="21.75" customHeight="1">
      <c r="A187" s="39"/>
      <c r="B187" s="40"/>
      <c r="C187" s="227" t="s">
        <v>7</v>
      </c>
      <c r="D187" s="227" t="s">
        <v>136</v>
      </c>
      <c r="E187" s="228" t="s">
        <v>356</v>
      </c>
      <c r="F187" s="229" t="s">
        <v>357</v>
      </c>
      <c r="G187" s="230" t="s">
        <v>222</v>
      </c>
      <c r="H187" s="231">
        <v>7.7709999999999999</v>
      </c>
      <c r="I187" s="232"/>
      <c r="J187" s="233">
        <f>ROUND(I187*H187,2)</f>
        <v>0</v>
      </c>
      <c r="K187" s="229" t="s">
        <v>1</v>
      </c>
      <c r="L187" s="45"/>
      <c r="M187" s="234" t="s">
        <v>1</v>
      </c>
      <c r="N187" s="235" t="s">
        <v>38</v>
      </c>
      <c r="O187" s="92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8" t="s">
        <v>141</v>
      </c>
      <c r="AT187" s="238" t="s">
        <v>136</v>
      </c>
      <c r="AU187" s="238" t="s">
        <v>82</v>
      </c>
      <c r="AY187" s="18" t="s">
        <v>134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8" t="s">
        <v>80</v>
      </c>
      <c r="BK187" s="239">
        <f>ROUND(I187*H187,2)</f>
        <v>0</v>
      </c>
      <c r="BL187" s="18" t="s">
        <v>141</v>
      </c>
      <c r="BM187" s="238" t="s">
        <v>676</v>
      </c>
    </row>
    <row r="188" s="13" customFormat="1">
      <c r="A188" s="13"/>
      <c r="B188" s="240"/>
      <c r="C188" s="241"/>
      <c r="D188" s="242" t="s">
        <v>143</v>
      </c>
      <c r="E188" s="243" t="s">
        <v>1</v>
      </c>
      <c r="F188" s="244" t="s">
        <v>677</v>
      </c>
      <c r="G188" s="241"/>
      <c r="H188" s="243" t="s">
        <v>1</v>
      </c>
      <c r="I188" s="245"/>
      <c r="J188" s="241"/>
      <c r="K188" s="241"/>
      <c r="L188" s="246"/>
      <c r="M188" s="247"/>
      <c r="N188" s="248"/>
      <c r="O188" s="248"/>
      <c r="P188" s="248"/>
      <c r="Q188" s="248"/>
      <c r="R188" s="248"/>
      <c r="S188" s="248"/>
      <c r="T188" s="249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0" t="s">
        <v>143</v>
      </c>
      <c r="AU188" s="250" t="s">
        <v>82</v>
      </c>
      <c r="AV188" s="13" t="s">
        <v>80</v>
      </c>
      <c r="AW188" s="13" t="s">
        <v>30</v>
      </c>
      <c r="AX188" s="13" t="s">
        <v>73</v>
      </c>
      <c r="AY188" s="250" t="s">
        <v>134</v>
      </c>
    </row>
    <row r="189" s="14" customFormat="1">
      <c r="A189" s="14"/>
      <c r="B189" s="251"/>
      <c r="C189" s="252"/>
      <c r="D189" s="242" t="s">
        <v>143</v>
      </c>
      <c r="E189" s="253" t="s">
        <v>1</v>
      </c>
      <c r="F189" s="254" t="s">
        <v>678</v>
      </c>
      <c r="G189" s="252"/>
      <c r="H189" s="255">
        <v>7.7709999999999999</v>
      </c>
      <c r="I189" s="256"/>
      <c r="J189" s="252"/>
      <c r="K189" s="252"/>
      <c r="L189" s="257"/>
      <c r="M189" s="258"/>
      <c r="N189" s="259"/>
      <c r="O189" s="259"/>
      <c r="P189" s="259"/>
      <c r="Q189" s="259"/>
      <c r="R189" s="259"/>
      <c r="S189" s="259"/>
      <c r="T189" s="260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1" t="s">
        <v>143</v>
      </c>
      <c r="AU189" s="261" t="s">
        <v>82</v>
      </c>
      <c r="AV189" s="14" t="s">
        <v>82</v>
      </c>
      <c r="AW189" s="14" t="s">
        <v>30</v>
      </c>
      <c r="AX189" s="14" t="s">
        <v>80</v>
      </c>
      <c r="AY189" s="261" t="s">
        <v>134</v>
      </c>
    </row>
    <row r="190" s="2" customFormat="1" ht="24.15" customHeight="1">
      <c r="A190" s="39"/>
      <c r="B190" s="40"/>
      <c r="C190" s="227" t="s">
        <v>263</v>
      </c>
      <c r="D190" s="227" t="s">
        <v>136</v>
      </c>
      <c r="E190" s="228" t="s">
        <v>362</v>
      </c>
      <c r="F190" s="229" t="s">
        <v>363</v>
      </c>
      <c r="G190" s="230" t="s">
        <v>222</v>
      </c>
      <c r="H190" s="231">
        <v>116.55</v>
      </c>
      <c r="I190" s="232"/>
      <c r="J190" s="233">
        <f>ROUND(I190*H190,2)</f>
        <v>0</v>
      </c>
      <c r="K190" s="229" t="s">
        <v>1</v>
      </c>
      <c r="L190" s="45"/>
      <c r="M190" s="234" t="s">
        <v>1</v>
      </c>
      <c r="N190" s="235" t="s">
        <v>38</v>
      </c>
      <c r="O190" s="92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8" t="s">
        <v>141</v>
      </c>
      <c r="AT190" s="238" t="s">
        <v>136</v>
      </c>
      <c r="AU190" s="238" t="s">
        <v>82</v>
      </c>
      <c r="AY190" s="18" t="s">
        <v>134</v>
      </c>
      <c r="BE190" s="239">
        <f>IF(N190="základní",J190,0)</f>
        <v>0</v>
      </c>
      <c r="BF190" s="239">
        <f>IF(N190="snížená",J190,0)</f>
        <v>0</v>
      </c>
      <c r="BG190" s="239">
        <f>IF(N190="zákl. přenesená",J190,0)</f>
        <v>0</v>
      </c>
      <c r="BH190" s="239">
        <f>IF(N190="sníž. přenesená",J190,0)</f>
        <v>0</v>
      </c>
      <c r="BI190" s="239">
        <f>IF(N190="nulová",J190,0)</f>
        <v>0</v>
      </c>
      <c r="BJ190" s="18" t="s">
        <v>80</v>
      </c>
      <c r="BK190" s="239">
        <f>ROUND(I190*H190,2)</f>
        <v>0</v>
      </c>
      <c r="BL190" s="18" t="s">
        <v>141</v>
      </c>
      <c r="BM190" s="238" t="s">
        <v>679</v>
      </c>
    </row>
    <row r="191" s="13" customFormat="1">
      <c r="A191" s="13"/>
      <c r="B191" s="240"/>
      <c r="C191" s="241"/>
      <c r="D191" s="242" t="s">
        <v>143</v>
      </c>
      <c r="E191" s="243" t="s">
        <v>1</v>
      </c>
      <c r="F191" s="244" t="s">
        <v>680</v>
      </c>
      <c r="G191" s="241"/>
      <c r="H191" s="243" t="s">
        <v>1</v>
      </c>
      <c r="I191" s="245"/>
      <c r="J191" s="241"/>
      <c r="K191" s="241"/>
      <c r="L191" s="246"/>
      <c r="M191" s="247"/>
      <c r="N191" s="248"/>
      <c r="O191" s="248"/>
      <c r="P191" s="248"/>
      <c r="Q191" s="248"/>
      <c r="R191" s="248"/>
      <c r="S191" s="248"/>
      <c r="T191" s="24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0" t="s">
        <v>143</v>
      </c>
      <c r="AU191" s="250" t="s">
        <v>82</v>
      </c>
      <c r="AV191" s="13" t="s">
        <v>80</v>
      </c>
      <c r="AW191" s="13" t="s">
        <v>30</v>
      </c>
      <c r="AX191" s="13" t="s">
        <v>73</v>
      </c>
      <c r="AY191" s="250" t="s">
        <v>134</v>
      </c>
    </row>
    <row r="192" s="14" customFormat="1">
      <c r="A192" s="14"/>
      <c r="B192" s="251"/>
      <c r="C192" s="252"/>
      <c r="D192" s="242" t="s">
        <v>143</v>
      </c>
      <c r="E192" s="253" t="s">
        <v>1</v>
      </c>
      <c r="F192" s="254" t="s">
        <v>681</v>
      </c>
      <c r="G192" s="252"/>
      <c r="H192" s="255">
        <v>116.55</v>
      </c>
      <c r="I192" s="256"/>
      <c r="J192" s="252"/>
      <c r="K192" s="252"/>
      <c r="L192" s="257"/>
      <c r="M192" s="258"/>
      <c r="N192" s="259"/>
      <c r="O192" s="259"/>
      <c r="P192" s="259"/>
      <c r="Q192" s="259"/>
      <c r="R192" s="259"/>
      <c r="S192" s="259"/>
      <c r="T192" s="260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1" t="s">
        <v>143</v>
      </c>
      <c r="AU192" s="261" t="s">
        <v>82</v>
      </c>
      <c r="AV192" s="14" t="s">
        <v>82</v>
      </c>
      <c r="AW192" s="14" t="s">
        <v>30</v>
      </c>
      <c r="AX192" s="14" t="s">
        <v>80</v>
      </c>
      <c r="AY192" s="261" t="s">
        <v>134</v>
      </c>
    </row>
    <row r="193" s="2" customFormat="1" ht="44.25" customHeight="1">
      <c r="A193" s="39"/>
      <c r="B193" s="40"/>
      <c r="C193" s="227" t="s">
        <v>273</v>
      </c>
      <c r="D193" s="227" t="s">
        <v>136</v>
      </c>
      <c r="E193" s="228" t="s">
        <v>368</v>
      </c>
      <c r="F193" s="229" t="s">
        <v>369</v>
      </c>
      <c r="G193" s="230" t="s">
        <v>222</v>
      </c>
      <c r="H193" s="231">
        <v>7.5720000000000001</v>
      </c>
      <c r="I193" s="232"/>
      <c r="J193" s="233">
        <f>ROUND(I193*H193,2)</f>
        <v>0</v>
      </c>
      <c r="K193" s="229" t="s">
        <v>140</v>
      </c>
      <c r="L193" s="45"/>
      <c r="M193" s="234" t="s">
        <v>1</v>
      </c>
      <c r="N193" s="235" t="s">
        <v>38</v>
      </c>
      <c r="O193" s="92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8" t="s">
        <v>141</v>
      </c>
      <c r="AT193" s="238" t="s">
        <v>136</v>
      </c>
      <c r="AU193" s="238" t="s">
        <v>82</v>
      </c>
      <c r="AY193" s="18" t="s">
        <v>134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8" t="s">
        <v>80</v>
      </c>
      <c r="BK193" s="239">
        <f>ROUND(I193*H193,2)</f>
        <v>0</v>
      </c>
      <c r="BL193" s="18" t="s">
        <v>141</v>
      </c>
      <c r="BM193" s="238" t="s">
        <v>682</v>
      </c>
    </row>
    <row r="194" s="14" customFormat="1">
      <c r="A194" s="14"/>
      <c r="B194" s="251"/>
      <c r="C194" s="252"/>
      <c r="D194" s="242" t="s">
        <v>143</v>
      </c>
      <c r="E194" s="253" t="s">
        <v>1</v>
      </c>
      <c r="F194" s="254" t="s">
        <v>683</v>
      </c>
      <c r="G194" s="252"/>
      <c r="H194" s="255">
        <v>7.5720000000000001</v>
      </c>
      <c r="I194" s="256"/>
      <c r="J194" s="252"/>
      <c r="K194" s="252"/>
      <c r="L194" s="257"/>
      <c r="M194" s="258"/>
      <c r="N194" s="259"/>
      <c r="O194" s="259"/>
      <c r="P194" s="259"/>
      <c r="Q194" s="259"/>
      <c r="R194" s="259"/>
      <c r="S194" s="259"/>
      <c r="T194" s="260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1" t="s">
        <v>143</v>
      </c>
      <c r="AU194" s="261" t="s">
        <v>82</v>
      </c>
      <c r="AV194" s="14" t="s">
        <v>82</v>
      </c>
      <c r="AW194" s="14" t="s">
        <v>30</v>
      </c>
      <c r="AX194" s="14" t="s">
        <v>80</v>
      </c>
      <c r="AY194" s="261" t="s">
        <v>134</v>
      </c>
    </row>
    <row r="195" s="2" customFormat="1" ht="44.25" customHeight="1">
      <c r="A195" s="39"/>
      <c r="B195" s="40"/>
      <c r="C195" s="227" t="s">
        <v>268</v>
      </c>
      <c r="D195" s="227" t="s">
        <v>136</v>
      </c>
      <c r="E195" s="228" t="s">
        <v>373</v>
      </c>
      <c r="F195" s="229" t="s">
        <v>374</v>
      </c>
      <c r="G195" s="230" t="s">
        <v>222</v>
      </c>
      <c r="H195" s="231">
        <v>0.19900000000000001</v>
      </c>
      <c r="I195" s="232"/>
      <c r="J195" s="233">
        <f>ROUND(I195*H195,2)</f>
        <v>0</v>
      </c>
      <c r="K195" s="229" t="s">
        <v>140</v>
      </c>
      <c r="L195" s="45"/>
      <c r="M195" s="234" t="s">
        <v>1</v>
      </c>
      <c r="N195" s="235" t="s">
        <v>38</v>
      </c>
      <c r="O195" s="92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8" t="s">
        <v>141</v>
      </c>
      <c r="AT195" s="238" t="s">
        <v>136</v>
      </c>
      <c r="AU195" s="238" t="s">
        <v>82</v>
      </c>
      <c r="AY195" s="18" t="s">
        <v>134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8" t="s">
        <v>80</v>
      </c>
      <c r="BK195" s="239">
        <f>ROUND(I195*H195,2)</f>
        <v>0</v>
      </c>
      <c r="BL195" s="18" t="s">
        <v>141</v>
      </c>
      <c r="BM195" s="238" t="s">
        <v>684</v>
      </c>
    </row>
    <row r="196" s="14" customFormat="1">
      <c r="A196" s="14"/>
      <c r="B196" s="251"/>
      <c r="C196" s="252"/>
      <c r="D196" s="242" t="s">
        <v>143</v>
      </c>
      <c r="E196" s="253" t="s">
        <v>1</v>
      </c>
      <c r="F196" s="254" t="s">
        <v>685</v>
      </c>
      <c r="G196" s="252"/>
      <c r="H196" s="255">
        <v>0.19900000000000001</v>
      </c>
      <c r="I196" s="256"/>
      <c r="J196" s="252"/>
      <c r="K196" s="252"/>
      <c r="L196" s="257"/>
      <c r="M196" s="299"/>
      <c r="N196" s="300"/>
      <c r="O196" s="300"/>
      <c r="P196" s="300"/>
      <c r="Q196" s="300"/>
      <c r="R196" s="300"/>
      <c r="S196" s="300"/>
      <c r="T196" s="301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1" t="s">
        <v>143</v>
      </c>
      <c r="AU196" s="261" t="s">
        <v>82</v>
      </c>
      <c r="AV196" s="14" t="s">
        <v>82</v>
      </c>
      <c r="AW196" s="14" t="s">
        <v>30</v>
      </c>
      <c r="AX196" s="14" t="s">
        <v>80</v>
      </c>
      <c r="AY196" s="261" t="s">
        <v>134</v>
      </c>
    </row>
    <row r="197" s="2" customFormat="1" ht="6.96" customHeight="1">
      <c r="A197" s="39"/>
      <c r="B197" s="67"/>
      <c r="C197" s="68"/>
      <c r="D197" s="68"/>
      <c r="E197" s="68"/>
      <c r="F197" s="68"/>
      <c r="G197" s="68"/>
      <c r="H197" s="68"/>
      <c r="I197" s="68"/>
      <c r="J197" s="68"/>
      <c r="K197" s="68"/>
      <c r="L197" s="45"/>
      <c r="M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</row>
  </sheetData>
  <sheetProtection sheet="1" autoFilter="0" formatColumns="0" formatRows="0" objects="1" scenarios="1" spinCount="100000" saltValue="dXH1r4Ifj33OZHJMEA6vfklCdWuZ3GcP4GsBgjYsc3mlhV1/y9tRyi7nFqcjnTV9LQFj37RqVmmf/3TKkA/uFQ==" hashValue="MuGiEhpAsS3IccPbITIo25/hxA66iV51wDKu5LhxdMlva9hSp8npKf+fBDDKvs4SjlqQ7k9a+vHkWIWpDj0m3A==" algorithmName="SHA-512" password="CC35"/>
  <autoFilter ref="C124:K19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82</v>
      </c>
    </row>
    <row r="4" s="1" customFormat="1" ht="24.96" customHeight="1">
      <c r="B4" s="21"/>
      <c r="D4" s="149" t="s">
        <v>102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Dýšina - Školní ul. - prodloužení kanalizace</v>
      </c>
      <c r="F7" s="151"/>
      <c r="G7" s="151"/>
      <c r="H7" s="151"/>
      <c r="L7" s="21"/>
    </row>
    <row r="8" s="1" customFormat="1" ht="12" customHeight="1">
      <c r="B8" s="21"/>
      <c r="D8" s="151" t="s">
        <v>103</v>
      </c>
      <c r="L8" s="21"/>
    </row>
    <row r="9" s="2" customFormat="1" ht="16.5" customHeight="1">
      <c r="A9" s="39"/>
      <c r="B9" s="45"/>
      <c r="C9" s="39"/>
      <c r="D9" s="39"/>
      <c r="E9" s="152" t="s">
        <v>104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105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686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6. 10. 2020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tr">
        <f>IF('Rekapitulace stavby'!AN10="","",'Rekapitulace stavby'!AN10)</f>
        <v/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tr">
        <f>IF('Rekapitulace stavby'!E11="","",'Rekapitulace stavby'!E11)</f>
        <v xml:space="preserve"> </v>
      </c>
      <c r="F17" s="39"/>
      <c r="G17" s="39"/>
      <c r="H17" s="39"/>
      <c r="I17" s="151" t="s">
        <v>26</v>
      </c>
      <c r="J17" s="142" t="str">
        <f>IF('Rekapitulace stavby'!AN11="","",'Rekapitulace stavby'!AN11)</f>
        <v/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27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26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29</v>
      </c>
      <c r="E22" s="39"/>
      <c r="F22" s="39"/>
      <c r="G22" s="39"/>
      <c r="H22" s="39"/>
      <c r="I22" s="151" t="s">
        <v>25</v>
      </c>
      <c r="J22" s="142" t="str">
        <f>IF('Rekapitulace stavby'!AN16="","",'Rekapitulace stavby'!AN16)</f>
        <v/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tr">
        <f>IF('Rekapitulace stavby'!E17="","",'Rekapitulace stavby'!E17)</f>
        <v xml:space="preserve"> </v>
      </c>
      <c r="F23" s="39"/>
      <c r="G23" s="39"/>
      <c r="H23" s="39"/>
      <c r="I23" s="151" t="s">
        <v>26</v>
      </c>
      <c r="J23" s="142" t="str">
        <f>IF('Rekapitulace stavby'!AN17="","",'Rekapitulace stavby'!AN17)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31</v>
      </c>
      <c r="E25" s="39"/>
      <c r="F25" s="39"/>
      <c r="G25" s="39"/>
      <c r="H25" s="39"/>
      <c r="I25" s="151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1" t="s">
        <v>26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32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33</v>
      </c>
      <c r="E32" s="39"/>
      <c r="F32" s="39"/>
      <c r="G32" s="39"/>
      <c r="H32" s="39"/>
      <c r="I32" s="39"/>
      <c r="J32" s="161">
        <f>ROUND(J121,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35</v>
      </c>
      <c r="G34" s="39"/>
      <c r="H34" s="39"/>
      <c r="I34" s="162" t="s">
        <v>34</v>
      </c>
      <c r="J34" s="162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37</v>
      </c>
      <c r="E35" s="151" t="s">
        <v>38</v>
      </c>
      <c r="F35" s="164">
        <f>ROUND((SUM(BE121:BE142)),  2)</f>
        <v>0</v>
      </c>
      <c r="G35" s="39"/>
      <c r="H35" s="39"/>
      <c r="I35" s="165">
        <v>0.20999999999999999</v>
      </c>
      <c r="J35" s="164">
        <f>ROUND(((SUM(BE121:BE142))*I35),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39</v>
      </c>
      <c r="F36" s="164">
        <f>ROUND((SUM(BF121:BF142)),  2)</f>
        <v>0</v>
      </c>
      <c r="G36" s="39"/>
      <c r="H36" s="39"/>
      <c r="I36" s="165">
        <v>0.12</v>
      </c>
      <c r="J36" s="164">
        <f>ROUND(((SUM(BF121:BF142))*I36),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40</v>
      </c>
      <c r="F37" s="164">
        <f>ROUND((SUM(BG121:BG142)),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41</v>
      </c>
      <c r="F38" s="164">
        <f>ROUND((SUM(BH121:BH142)),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42</v>
      </c>
      <c r="F39" s="164">
        <f>ROUND((SUM(BI121:BI142)),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43</v>
      </c>
      <c r="E41" s="168"/>
      <c r="F41" s="168"/>
      <c r="G41" s="169" t="s">
        <v>44</v>
      </c>
      <c r="H41" s="170" t="s">
        <v>45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Dýšina - Školní ul. - prodloužení kanalizace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104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105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04 - Vedlejší a ostatní náklady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6. 10. 2020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 xml:space="preserve"> </v>
      </c>
      <c r="G93" s="41"/>
      <c r="H93" s="41"/>
      <c r="I93" s="33" t="s">
        <v>29</v>
      </c>
      <c r="J93" s="37" t="str">
        <f>E23</f>
        <v xml:space="preserve"> 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108</v>
      </c>
      <c r="D96" s="186"/>
      <c r="E96" s="186"/>
      <c r="F96" s="186"/>
      <c r="G96" s="186"/>
      <c r="H96" s="186"/>
      <c r="I96" s="186"/>
      <c r="J96" s="187" t="s">
        <v>109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110</v>
      </c>
      <c r="D98" s="41"/>
      <c r="E98" s="41"/>
      <c r="F98" s="41"/>
      <c r="G98" s="41"/>
      <c r="H98" s="41"/>
      <c r="I98" s="41"/>
      <c r="J98" s="111">
        <f>J121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111</v>
      </c>
    </row>
    <row r="99" s="9" customFormat="1" ht="24.96" customHeight="1">
      <c r="A99" s="9"/>
      <c r="B99" s="189"/>
      <c r="C99" s="190"/>
      <c r="D99" s="191" t="s">
        <v>687</v>
      </c>
      <c r="E99" s="192"/>
      <c r="F99" s="192"/>
      <c r="G99" s="192"/>
      <c r="H99" s="192"/>
      <c r="I99" s="192"/>
      <c r="J99" s="193">
        <f>J122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6.96" customHeight="1">
      <c r="A101" s="39"/>
      <c r="B101" s="67"/>
      <c r="C101" s="68"/>
      <c r="D101" s="68"/>
      <c r="E101" s="68"/>
      <c r="F101" s="68"/>
      <c r="G101" s="68"/>
      <c r="H101" s="68"/>
      <c r="I101" s="68"/>
      <c r="J101" s="68"/>
      <c r="K101" s="68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5" s="2" customFormat="1" ht="6.96" customHeight="1">
      <c r="A105" s="39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24.96" customHeight="1">
      <c r="A106" s="39"/>
      <c r="B106" s="40"/>
      <c r="C106" s="24" t="s">
        <v>119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16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184" t="str">
        <f>E7</f>
        <v>Dýšina - Školní ul. - prodloužení kanalizace</v>
      </c>
      <c r="F109" s="33"/>
      <c r="G109" s="33"/>
      <c r="H109" s="33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1" customFormat="1" ht="12" customHeight="1">
      <c r="B110" s="22"/>
      <c r="C110" s="33" t="s">
        <v>103</v>
      </c>
      <c r="D110" s="23"/>
      <c r="E110" s="23"/>
      <c r="F110" s="23"/>
      <c r="G110" s="23"/>
      <c r="H110" s="23"/>
      <c r="I110" s="23"/>
      <c r="J110" s="23"/>
      <c r="K110" s="23"/>
      <c r="L110" s="21"/>
    </row>
    <row r="111" s="2" customFormat="1" ht="16.5" customHeight="1">
      <c r="A111" s="39"/>
      <c r="B111" s="40"/>
      <c r="C111" s="41"/>
      <c r="D111" s="41"/>
      <c r="E111" s="184" t="s">
        <v>104</v>
      </c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105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77" t="str">
        <f>E11</f>
        <v>04 - Vedlejší a ostatní náklady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20</v>
      </c>
      <c r="D115" s="41"/>
      <c r="E115" s="41"/>
      <c r="F115" s="28" t="str">
        <f>F14</f>
        <v xml:space="preserve"> </v>
      </c>
      <c r="G115" s="41"/>
      <c r="H115" s="41"/>
      <c r="I115" s="33" t="s">
        <v>22</v>
      </c>
      <c r="J115" s="80" t="str">
        <f>IF(J14="","",J14)</f>
        <v>6. 10. 2020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24</v>
      </c>
      <c r="D117" s="41"/>
      <c r="E117" s="41"/>
      <c r="F117" s="28" t="str">
        <f>E17</f>
        <v xml:space="preserve"> </v>
      </c>
      <c r="G117" s="41"/>
      <c r="H117" s="41"/>
      <c r="I117" s="33" t="s">
        <v>29</v>
      </c>
      <c r="J117" s="37" t="str">
        <f>E23</f>
        <v xml:space="preserve"> 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27</v>
      </c>
      <c r="D118" s="41"/>
      <c r="E118" s="41"/>
      <c r="F118" s="28" t="str">
        <f>IF(E20="","",E20)</f>
        <v>Vyplň údaj</v>
      </c>
      <c r="G118" s="41"/>
      <c r="H118" s="41"/>
      <c r="I118" s="33" t="s">
        <v>31</v>
      </c>
      <c r="J118" s="37" t="str">
        <f>E26</f>
        <v xml:space="preserve"> 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0.32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1" customFormat="1" ht="29.28" customHeight="1">
      <c r="A120" s="200"/>
      <c r="B120" s="201"/>
      <c r="C120" s="202" t="s">
        <v>120</v>
      </c>
      <c r="D120" s="203" t="s">
        <v>58</v>
      </c>
      <c r="E120" s="203" t="s">
        <v>54</v>
      </c>
      <c r="F120" s="203" t="s">
        <v>55</v>
      </c>
      <c r="G120" s="203" t="s">
        <v>121</v>
      </c>
      <c r="H120" s="203" t="s">
        <v>122</v>
      </c>
      <c r="I120" s="203" t="s">
        <v>123</v>
      </c>
      <c r="J120" s="203" t="s">
        <v>109</v>
      </c>
      <c r="K120" s="204" t="s">
        <v>124</v>
      </c>
      <c r="L120" s="205"/>
      <c r="M120" s="101" t="s">
        <v>1</v>
      </c>
      <c r="N120" s="102" t="s">
        <v>37</v>
      </c>
      <c r="O120" s="102" t="s">
        <v>125</v>
      </c>
      <c r="P120" s="102" t="s">
        <v>126</v>
      </c>
      <c r="Q120" s="102" t="s">
        <v>127</v>
      </c>
      <c r="R120" s="102" t="s">
        <v>128</v>
      </c>
      <c r="S120" s="102" t="s">
        <v>129</v>
      </c>
      <c r="T120" s="103" t="s">
        <v>130</v>
      </c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</row>
    <row r="121" s="2" customFormat="1" ht="22.8" customHeight="1">
      <c r="A121" s="39"/>
      <c r="B121" s="40"/>
      <c r="C121" s="108" t="s">
        <v>131</v>
      </c>
      <c r="D121" s="41"/>
      <c r="E121" s="41"/>
      <c r="F121" s="41"/>
      <c r="G121" s="41"/>
      <c r="H121" s="41"/>
      <c r="I121" s="41"/>
      <c r="J121" s="206">
        <f>BK121</f>
        <v>0</v>
      </c>
      <c r="K121" s="41"/>
      <c r="L121" s="45"/>
      <c r="M121" s="104"/>
      <c r="N121" s="207"/>
      <c r="O121" s="105"/>
      <c r="P121" s="208">
        <f>P122</f>
        <v>0</v>
      </c>
      <c r="Q121" s="105"/>
      <c r="R121" s="208">
        <f>R122</f>
        <v>0</v>
      </c>
      <c r="S121" s="105"/>
      <c r="T121" s="209">
        <f>T122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72</v>
      </c>
      <c r="AU121" s="18" t="s">
        <v>111</v>
      </c>
      <c r="BK121" s="210">
        <f>BK122</f>
        <v>0</v>
      </c>
    </row>
    <row r="122" s="12" customFormat="1" ht="25.92" customHeight="1">
      <c r="A122" s="12"/>
      <c r="B122" s="211"/>
      <c r="C122" s="212"/>
      <c r="D122" s="213" t="s">
        <v>72</v>
      </c>
      <c r="E122" s="214" t="s">
        <v>688</v>
      </c>
      <c r="F122" s="214" t="s">
        <v>689</v>
      </c>
      <c r="G122" s="212"/>
      <c r="H122" s="212"/>
      <c r="I122" s="215"/>
      <c r="J122" s="216">
        <f>BK122</f>
        <v>0</v>
      </c>
      <c r="K122" s="212"/>
      <c r="L122" s="217"/>
      <c r="M122" s="218"/>
      <c r="N122" s="219"/>
      <c r="O122" s="219"/>
      <c r="P122" s="220">
        <f>SUM(P123:P142)</f>
        <v>0</v>
      </c>
      <c r="Q122" s="219"/>
      <c r="R122" s="220">
        <f>SUM(R123:R142)</f>
        <v>0</v>
      </c>
      <c r="S122" s="219"/>
      <c r="T122" s="221">
        <f>SUM(T123:T142)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160</v>
      </c>
      <c r="AT122" s="223" t="s">
        <v>72</v>
      </c>
      <c r="AU122" s="223" t="s">
        <v>73</v>
      </c>
      <c r="AY122" s="222" t="s">
        <v>134</v>
      </c>
      <c r="BK122" s="224">
        <f>SUM(BK123:BK142)</f>
        <v>0</v>
      </c>
    </row>
    <row r="123" s="2" customFormat="1" ht="24.15" customHeight="1">
      <c r="A123" s="39"/>
      <c r="B123" s="40"/>
      <c r="C123" s="227" t="s">
        <v>80</v>
      </c>
      <c r="D123" s="227" t="s">
        <v>136</v>
      </c>
      <c r="E123" s="228" t="s">
        <v>690</v>
      </c>
      <c r="F123" s="229" t="s">
        <v>691</v>
      </c>
      <c r="G123" s="230" t="s">
        <v>1</v>
      </c>
      <c r="H123" s="231">
        <v>1</v>
      </c>
      <c r="I123" s="232"/>
      <c r="J123" s="233">
        <f>ROUND(I123*H123,2)</f>
        <v>0</v>
      </c>
      <c r="K123" s="229" t="s">
        <v>1</v>
      </c>
      <c r="L123" s="45"/>
      <c r="M123" s="234" t="s">
        <v>1</v>
      </c>
      <c r="N123" s="235" t="s">
        <v>38</v>
      </c>
      <c r="O123" s="92"/>
      <c r="P123" s="236">
        <f>O123*H123</f>
        <v>0</v>
      </c>
      <c r="Q123" s="236">
        <v>0</v>
      </c>
      <c r="R123" s="236">
        <f>Q123*H123</f>
        <v>0</v>
      </c>
      <c r="S123" s="236">
        <v>0</v>
      </c>
      <c r="T123" s="237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8" t="s">
        <v>692</v>
      </c>
      <c r="AT123" s="238" t="s">
        <v>136</v>
      </c>
      <c r="AU123" s="238" t="s">
        <v>80</v>
      </c>
      <c r="AY123" s="18" t="s">
        <v>134</v>
      </c>
      <c r="BE123" s="239">
        <f>IF(N123="základní",J123,0)</f>
        <v>0</v>
      </c>
      <c r="BF123" s="239">
        <f>IF(N123="snížená",J123,0)</f>
        <v>0</v>
      </c>
      <c r="BG123" s="239">
        <f>IF(N123="zákl. přenesená",J123,0)</f>
        <v>0</v>
      </c>
      <c r="BH123" s="239">
        <f>IF(N123="sníž. přenesená",J123,0)</f>
        <v>0</v>
      </c>
      <c r="BI123" s="239">
        <f>IF(N123="nulová",J123,0)</f>
        <v>0</v>
      </c>
      <c r="BJ123" s="18" t="s">
        <v>80</v>
      </c>
      <c r="BK123" s="239">
        <f>ROUND(I123*H123,2)</f>
        <v>0</v>
      </c>
      <c r="BL123" s="18" t="s">
        <v>692</v>
      </c>
      <c r="BM123" s="238" t="s">
        <v>693</v>
      </c>
    </row>
    <row r="124" s="14" customFormat="1">
      <c r="A124" s="14"/>
      <c r="B124" s="251"/>
      <c r="C124" s="252"/>
      <c r="D124" s="242" t="s">
        <v>143</v>
      </c>
      <c r="E124" s="253" t="s">
        <v>1</v>
      </c>
      <c r="F124" s="254" t="s">
        <v>301</v>
      </c>
      <c r="G124" s="252"/>
      <c r="H124" s="255">
        <v>1</v>
      </c>
      <c r="I124" s="256"/>
      <c r="J124" s="252"/>
      <c r="K124" s="252"/>
      <c r="L124" s="257"/>
      <c r="M124" s="258"/>
      <c r="N124" s="259"/>
      <c r="O124" s="259"/>
      <c r="P124" s="259"/>
      <c r="Q124" s="259"/>
      <c r="R124" s="259"/>
      <c r="S124" s="259"/>
      <c r="T124" s="260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61" t="s">
        <v>143</v>
      </c>
      <c r="AU124" s="261" t="s">
        <v>80</v>
      </c>
      <c r="AV124" s="14" t="s">
        <v>82</v>
      </c>
      <c r="AW124" s="14" t="s">
        <v>30</v>
      </c>
      <c r="AX124" s="14" t="s">
        <v>80</v>
      </c>
      <c r="AY124" s="261" t="s">
        <v>134</v>
      </c>
    </row>
    <row r="125" s="2" customFormat="1" ht="16.5" customHeight="1">
      <c r="A125" s="39"/>
      <c r="B125" s="40"/>
      <c r="C125" s="227" t="s">
        <v>82</v>
      </c>
      <c r="D125" s="227" t="s">
        <v>136</v>
      </c>
      <c r="E125" s="228" t="s">
        <v>694</v>
      </c>
      <c r="F125" s="229" t="s">
        <v>695</v>
      </c>
      <c r="G125" s="230" t="s">
        <v>1</v>
      </c>
      <c r="H125" s="231">
        <v>1</v>
      </c>
      <c r="I125" s="232"/>
      <c r="J125" s="233">
        <f>ROUND(I125*H125,2)</f>
        <v>0</v>
      </c>
      <c r="K125" s="229" t="s">
        <v>1</v>
      </c>
      <c r="L125" s="45"/>
      <c r="M125" s="234" t="s">
        <v>1</v>
      </c>
      <c r="N125" s="235" t="s">
        <v>38</v>
      </c>
      <c r="O125" s="92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8" t="s">
        <v>692</v>
      </c>
      <c r="AT125" s="238" t="s">
        <v>136</v>
      </c>
      <c r="AU125" s="238" t="s">
        <v>80</v>
      </c>
      <c r="AY125" s="18" t="s">
        <v>134</v>
      </c>
      <c r="BE125" s="239">
        <f>IF(N125="základní",J125,0)</f>
        <v>0</v>
      </c>
      <c r="BF125" s="239">
        <f>IF(N125="snížená",J125,0)</f>
        <v>0</v>
      </c>
      <c r="BG125" s="239">
        <f>IF(N125="zákl. přenesená",J125,0)</f>
        <v>0</v>
      </c>
      <c r="BH125" s="239">
        <f>IF(N125="sníž. přenesená",J125,0)</f>
        <v>0</v>
      </c>
      <c r="BI125" s="239">
        <f>IF(N125="nulová",J125,0)</f>
        <v>0</v>
      </c>
      <c r="BJ125" s="18" t="s">
        <v>80</v>
      </c>
      <c r="BK125" s="239">
        <f>ROUND(I125*H125,2)</f>
        <v>0</v>
      </c>
      <c r="BL125" s="18" t="s">
        <v>692</v>
      </c>
      <c r="BM125" s="238" t="s">
        <v>696</v>
      </c>
    </row>
    <row r="126" s="14" customFormat="1">
      <c r="A126" s="14"/>
      <c r="B126" s="251"/>
      <c r="C126" s="252"/>
      <c r="D126" s="242" t="s">
        <v>143</v>
      </c>
      <c r="E126" s="253" t="s">
        <v>1</v>
      </c>
      <c r="F126" s="254" t="s">
        <v>301</v>
      </c>
      <c r="G126" s="252"/>
      <c r="H126" s="255">
        <v>1</v>
      </c>
      <c r="I126" s="256"/>
      <c r="J126" s="252"/>
      <c r="K126" s="252"/>
      <c r="L126" s="257"/>
      <c r="M126" s="258"/>
      <c r="N126" s="259"/>
      <c r="O126" s="259"/>
      <c r="P126" s="259"/>
      <c r="Q126" s="259"/>
      <c r="R126" s="259"/>
      <c r="S126" s="259"/>
      <c r="T126" s="260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1" t="s">
        <v>143</v>
      </c>
      <c r="AU126" s="261" t="s">
        <v>80</v>
      </c>
      <c r="AV126" s="14" t="s">
        <v>82</v>
      </c>
      <c r="AW126" s="14" t="s">
        <v>30</v>
      </c>
      <c r="AX126" s="14" t="s">
        <v>80</v>
      </c>
      <c r="AY126" s="261" t="s">
        <v>134</v>
      </c>
    </row>
    <row r="127" s="2" customFormat="1" ht="16.5" customHeight="1">
      <c r="A127" s="39"/>
      <c r="B127" s="40"/>
      <c r="C127" s="227" t="s">
        <v>149</v>
      </c>
      <c r="D127" s="227" t="s">
        <v>136</v>
      </c>
      <c r="E127" s="228" t="s">
        <v>697</v>
      </c>
      <c r="F127" s="229" t="s">
        <v>698</v>
      </c>
      <c r="G127" s="230" t="s">
        <v>1</v>
      </c>
      <c r="H127" s="231">
        <v>1</v>
      </c>
      <c r="I127" s="232"/>
      <c r="J127" s="233">
        <f>ROUND(I127*H127,2)</f>
        <v>0</v>
      </c>
      <c r="K127" s="229" t="s">
        <v>1</v>
      </c>
      <c r="L127" s="45"/>
      <c r="M127" s="234" t="s">
        <v>1</v>
      </c>
      <c r="N127" s="235" t="s">
        <v>38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692</v>
      </c>
      <c r="AT127" s="238" t="s">
        <v>136</v>
      </c>
      <c r="AU127" s="238" t="s">
        <v>80</v>
      </c>
      <c r="AY127" s="18" t="s">
        <v>134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80</v>
      </c>
      <c r="BK127" s="239">
        <f>ROUND(I127*H127,2)</f>
        <v>0</v>
      </c>
      <c r="BL127" s="18" t="s">
        <v>692</v>
      </c>
      <c r="BM127" s="238" t="s">
        <v>699</v>
      </c>
    </row>
    <row r="128" s="14" customFormat="1">
      <c r="A128" s="14"/>
      <c r="B128" s="251"/>
      <c r="C128" s="252"/>
      <c r="D128" s="242" t="s">
        <v>143</v>
      </c>
      <c r="E128" s="253" t="s">
        <v>1</v>
      </c>
      <c r="F128" s="254" t="s">
        <v>301</v>
      </c>
      <c r="G128" s="252"/>
      <c r="H128" s="255">
        <v>1</v>
      </c>
      <c r="I128" s="256"/>
      <c r="J128" s="252"/>
      <c r="K128" s="252"/>
      <c r="L128" s="257"/>
      <c r="M128" s="258"/>
      <c r="N128" s="259"/>
      <c r="O128" s="259"/>
      <c r="P128" s="259"/>
      <c r="Q128" s="259"/>
      <c r="R128" s="259"/>
      <c r="S128" s="259"/>
      <c r="T128" s="260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1" t="s">
        <v>143</v>
      </c>
      <c r="AU128" s="261" t="s">
        <v>80</v>
      </c>
      <c r="AV128" s="14" t="s">
        <v>82</v>
      </c>
      <c r="AW128" s="14" t="s">
        <v>30</v>
      </c>
      <c r="AX128" s="14" t="s">
        <v>80</v>
      </c>
      <c r="AY128" s="261" t="s">
        <v>134</v>
      </c>
    </row>
    <row r="129" s="2" customFormat="1" ht="16.5" customHeight="1">
      <c r="A129" s="39"/>
      <c r="B129" s="40"/>
      <c r="C129" s="227" t="s">
        <v>141</v>
      </c>
      <c r="D129" s="227" t="s">
        <v>136</v>
      </c>
      <c r="E129" s="228" t="s">
        <v>700</v>
      </c>
      <c r="F129" s="229" t="s">
        <v>701</v>
      </c>
      <c r="G129" s="230" t="s">
        <v>1</v>
      </c>
      <c r="H129" s="231">
        <v>1</v>
      </c>
      <c r="I129" s="232"/>
      <c r="J129" s="233">
        <f>ROUND(I129*H129,2)</f>
        <v>0</v>
      </c>
      <c r="K129" s="229" t="s">
        <v>1</v>
      </c>
      <c r="L129" s="45"/>
      <c r="M129" s="234" t="s">
        <v>1</v>
      </c>
      <c r="N129" s="235" t="s">
        <v>38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692</v>
      </c>
      <c r="AT129" s="238" t="s">
        <v>136</v>
      </c>
      <c r="AU129" s="238" t="s">
        <v>80</v>
      </c>
      <c r="AY129" s="18" t="s">
        <v>134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80</v>
      </c>
      <c r="BK129" s="239">
        <f>ROUND(I129*H129,2)</f>
        <v>0</v>
      </c>
      <c r="BL129" s="18" t="s">
        <v>692</v>
      </c>
      <c r="BM129" s="238" t="s">
        <v>702</v>
      </c>
    </row>
    <row r="130" s="14" customFormat="1">
      <c r="A130" s="14"/>
      <c r="B130" s="251"/>
      <c r="C130" s="252"/>
      <c r="D130" s="242" t="s">
        <v>143</v>
      </c>
      <c r="E130" s="253" t="s">
        <v>1</v>
      </c>
      <c r="F130" s="254" t="s">
        <v>301</v>
      </c>
      <c r="G130" s="252"/>
      <c r="H130" s="255">
        <v>1</v>
      </c>
      <c r="I130" s="256"/>
      <c r="J130" s="252"/>
      <c r="K130" s="252"/>
      <c r="L130" s="257"/>
      <c r="M130" s="258"/>
      <c r="N130" s="259"/>
      <c r="O130" s="259"/>
      <c r="P130" s="259"/>
      <c r="Q130" s="259"/>
      <c r="R130" s="259"/>
      <c r="S130" s="259"/>
      <c r="T130" s="260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1" t="s">
        <v>143</v>
      </c>
      <c r="AU130" s="261" t="s">
        <v>80</v>
      </c>
      <c r="AV130" s="14" t="s">
        <v>82</v>
      </c>
      <c r="AW130" s="14" t="s">
        <v>30</v>
      </c>
      <c r="AX130" s="14" t="s">
        <v>80</v>
      </c>
      <c r="AY130" s="261" t="s">
        <v>134</v>
      </c>
    </row>
    <row r="131" s="2" customFormat="1" ht="16.5" customHeight="1">
      <c r="A131" s="39"/>
      <c r="B131" s="40"/>
      <c r="C131" s="227" t="s">
        <v>160</v>
      </c>
      <c r="D131" s="227" t="s">
        <v>136</v>
      </c>
      <c r="E131" s="228" t="s">
        <v>703</v>
      </c>
      <c r="F131" s="229" t="s">
        <v>704</v>
      </c>
      <c r="G131" s="230" t="s">
        <v>1</v>
      </c>
      <c r="H131" s="231">
        <v>1</v>
      </c>
      <c r="I131" s="232"/>
      <c r="J131" s="233">
        <f>ROUND(I131*H131,2)</f>
        <v>0</v>
      </c>
      <c r="K131" s="229" t="s">
        <v>1</v>
      </c>
      <c r="L131" s="45"/>
      <c r="M131" s="234" t="s">
        <v>1</v>
      </c>
      <c r="N131" s="235" t="s">
        <v>38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692</v>
      </c>
      <c r="AT131" s="238" t="s">
        <v>136</v>
      </c>
      <c r="AU131" s="238" t="s">
        <v>80</v>
      </c>
      <c r="AY131" s="18" t="s">
        <v>134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80</v>
      </c>
      <c r="BK131" s="239">
        <f>ROUND(I131*H131,2)</f>
        <v>0</v>
      </c>
      <c r="BL131" s="18" t="s">
        <v>692</v>
      </c>
      <c r="BM131" s="238" t="s">
        <v>705</v>
      </c>
    </row>
    <row r="132" s="14" customFormat="1">
      <c r="A132" s="14"/>
      <c r="B132" s="251"/>
      <c r="C132" s="252"/>
      <c r="D132" s="242" t="s">
        <v>143</v>
      </c>
      <c r="E132" s="253" t="s">
        <v>1</v>
      </c>
      <c r="F132" s="254" t="s">
        <v>301</v>
      </c>
      <c r="G132" s="252"/>
      <c r="H132" s="255">
        <v>1</v>
      </c>
      <c r="I132" s="256"/>
      <c r="J132" s="252"/>
      <c r="K132" s="252"/>
      <c r="L132" s="257"/>
      <c r="M132" s="258"/>
      <c r="N132" s="259"/>
      <c r="O132" s="259"/>
      <c r="P132" s="259"/>
      <c r="Q132" s="259"/>
      <c r="R132" s="259"/>
      <c r="S132" s="259"/>
      <c r="T132" s="260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1" t="s">
        <v>143</v>
      </c>
      <c r="AU132" s="261" t="s">
        <v>80</v>
      </c>
      <c r="AV132" s="14" t="s">
        <v>82</v>
      </c>
      <c r="AW132" s="14" t="s">
        <v>30</v>
      </c>
      <c r="AX132" s="14" t="s">
        <v>80</v>
      </c>
      <c r="AY132" s="261" t="s">
        <v>134</v>
      </c>
    </row>
    <row r="133" s="2" customFormat="1" ht="16.5" customHeight="1">
      <c r="A133" s="39"/>
      <c r="B133" s="40"/>
      <c r="C133" s="227" t="s">
        <v>167</v>
      </c>
      <c r="D133" s="227" t="s">
        <v>136</v>
      </c>
      <c r="E133" s="228" t="s">
        <v>706</v>
      </c>
      <c r="F133" s="229" t="s">
        <v>707</v>
      </c>
      <c r="G133" s="230" t="s">
        <v>1</v>
      </c>
      <c r="H133" s="231">
        <v>1</v>
      </c>
      <c r="I133" s="232"/>
      <c r="J133" s="233">
        <f>ROUND(I133*H133,2)</f>
        <v>0</v>
      </c>
      <c r="K133" s="229" t="s">
        <v>1</v>
      </c>
      <c r="L133" s="45"/>
      <c r="M133" s="234" t="s">
        <v>1</v>
      </c>
      <c r="N133" s="235" t="s">
        <v>38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692</v>
      </c>
      <c r="AT133" s="238" t="s">
        <v>136</v>
      </c>
      <c r="AU133" s="238" t="s">
        <v>80</v>
      </c>
      <c r="AY133" s="18" t="s">
        <v>134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80</v>
      </c>
      <c r="BK133" s="239">
        <f>ROUND(I133*H133,2)</f>
        <v>0</v>
      </c>
      <c r="BL133" s="18" t="s">
        <v>692</v>
      </c>
      <c r="BM133" s="238" t="s">
        <v>708</v>
      </c>
    </row>
    <row r="134" s="14" customFormat="1">
      <c r="A134" s="14"/>
      <c r="B134" s="251"/>
      <c r="C134" s="252"/>
      <c r="D134" s="242" t="s">
        <v>143</v>
      </c>
      <c r="E134" s="253" t="s">
        <v>1</v>
      </c>
      <c r="F134" s="254" t="s">
        <v>301</v>
      </c>
      <c r="G134" s="252"/>
      <c r="H134" s="255">
        <v>1</v>
      </c>
      <c r="I134" s="256"/>
      <c r="J134" s="252"/>
      <c r="K134" s="252"/>
      <c r="L134" s="257"/>
      <c r="M134" s="258"/>
      <c r="N134" s="259"/>
      <c r="O134" s="259"/>
      <c r="P134" s="259"/>
      <c r="Q134" s="259"/>
      <c r="R134" s="259"/>
      <c r="S134" s="259"/>
      <c r="T134" s="260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1" t="s">
        <v>143</v>
      </c>
      <c r="AU134" s="261" t="s">
        <v>80</v>
      </c>
      <c r="AV134" s="14" t="s">
        <v>82</v>
      </c>
      <c r="AW134" s="14" t="s">
        <v>30</v>
      </c>
      <c r="AX134" s="14" t="s">
        <v>80</v>
      </c>
      <c r="AY134" s="261" t="s">
        <v>134</v>
      </c>
    </row>
    <row r="135" s="2" customFormat="1" ht="16.5" customHeight="1">
      <c r="A135" s="39"/>
      <c r="B135" s="40"/>
      <c r="C135" s="227" t="s">
        <v>171</v>
      </c>
      <c r="D135" s="227" t="s">
        <v>136</v>
      </c>
      <c r="E135" s="228" t="s">
        <v>709</v>
      </c>
      <c r="F135" s="229" t="s">
        <v>710</v>
      </c>
      <c r="G135" s="230" t="s">
        <v>1</v>
      </c>
      <c r="H135" s="231">
        <v>1</v>
      </c>
      <c r="I135" s="232"/>
      <c r="J135" s="233">
        <f>ROUND(I135*H135,2)</f>
        <v>0</v>
      </c>
      <c r="K135" s="229" t="s">
        <v>1</v>
      </c>
      <c r="L135" s="45"/>
      <c r="M135" s="234" t="s">
        <v>1</v>
      </c>
      <c r="N135" s="235" t="s">
        <v>38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692</v>
      </c>
      <c r="AT135" s="238" t="s">
        <v>136</v>
      </c>
      <c r="AU135" s="238" t="s">
        <v>80</v>
      </c>
      <c r="AY135" s="18" t="s">
        <v>134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80</v>
      </c>
      <c r="BK135" s="239">
        <f>ROUND(I135*H135,2)</f>
        <v>0</v>
      </c>
      <c r="BL135" s="18" t="s">
        <v>692</v>
      </c>
      <c r="BM135" s="238" t="s">
        <v>711</v>
      </c>
    </row>
    <row r="136" s="14" customFormat="1">
      <c r="A136" s="14"/>
      <c r="B136" s="251"/>
      <c r="C136" s="252"/>
      <c r="D136" s="242" t="s">
        <v>143</v>
      </c>
      <c r="E136" s="253" t="s">
        <v>1</v>
      </c>
      <c r="F136" s="254" t="s">
        <v>301</v>
      </c>
      <c r="G136" s="252"/>
      <c r="H136" s="255">
        <v>1</v>
      </c>
      <c r="I136" s="256"/>
      <c r="J136" s="252"/>
      <c r="K136" s="252"/>
      <c r="L136" s="257"/>
      <c r="M136" s="258"/>
      <c r="N136" s="259"/>
      <c r="O136" s="259"/>
      <c r="P136" s="259"/>
      <c r="Q136" s="259"/>
      <c r="R136" s="259"/>
      <c r="S136" s="259"/>
      <c r="T136" s="260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1" t="s">
        <v>143</v>
      </c>
      <c r="AU136" s="261" t="s">
        <v>80</v>
      </c>
      <c r="AV136" s="14" t="s">
        <v>82</v>
      </c>
      <c r="AW136" s="14" t="s">
        <v>30</v>
      </c>
      <c r="AX136" s="14" t="s">
        <v>80</v>
      </c>
      <c r="AY136" s="261" t="s">
        <v>134</v>
      </c>
    </row>
    <row r="137" s="2" customFormat="1" ht="16.5" customHeight="1">
      <c r="A137" s="39"/>
      <c r="B137" s="40"/>
      <c r="C137" s="227" t="s">
        <v>178</v>
      </c>
      <c r="D137" s="227" t="s">
        <v>136</v>
      </c>
      <c r="E137" s="228" t="s">
        <v>712</v>
      </c>
      <c r="F137" s="229" t="s">
        <v>713</v>
      </c>
      <c r="G137" s="230" t="s">
        <v>714</v>
      </c>
      <c r="H137" s="231">
        <v>4</v>
      </c>
      <c r="I137" s="232"/>
      <c r="J137" s="233">
        <f>ROUND(I137*H137,2)</f>
        <v>0</v>
      </c>
      <c r="K137" s="229" t="s">
        <v>715</v>
      </c>
      <c r="L137" s="45"/>
      <c r="M137" s="234" t="s">
        <v>1</v>
      </c>
      <c r="N137" s="235" t="s">
        <v>38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692</v>
      </c>
      <c r="AT137" s="238" t="s">
        <v>136</v>
      </c>
      <c r="AU137" s="238" t="s">
        <v>80</v>
      </c>
      <c r="AY137" s="18" t="s">
        <v>134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80</v>
      </c>
      <c r="BK137" s="239">
        <f>ROUND(I137*H137,2)</f>
        <v>0</v>
      </c>
      <c r="BL137" s="18" t="s">
        <v>692</v>
      </c>
      <c r="BM137" s="238" t="s">
        <v>716</v>
      </c>
    </row>
    <row r="138" s="14" customFormat="1">
      <c r="A138" s="14"/>
      <c r="B138" s="251"/>
      <c r="C138" s="252"/>
      <c r="D138" s="242" t="s">
        <v>143</v>
      </c>
      <c r="E138" s="253" t="s">
        <v>1</v>
      </c>
      <c r="F138" s="254" t="s">
        <v>141</v>
      </c>
      <c r="G138" s="252"/>
      <c r="H138" s="255">
        <v>4</v>
      </c>
      <c r="I138" s="256"/>
      <c r="J138" s="252"/>
      <c r="K138" s="252"/>
      <c r="L138" s="257"/>
      <c r="M138" s="258"/>
      <c r="N138" s="259"/>
      <c r="O138" s="259"/>
      <c r="P138" s="259"/>
      <c r="Q138" s="259"/>
      <c r="R138" s="259"/>
      <c r="S138" s="259"/>
      <c r="T138" s="260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1" t="s">
        <v>143</v>
      </c>
      <c r="AU138" s="261" t="s">
        <v>80</v>
      </c>
      <c r="AV138" s="14" t="s">
        <v>82</v>
      </c>
      <c r="AW138" s="14" t="s">
        <v>30</v>
      </c>
      <c r="AX138" s="14" t="s">
        <v>80</v>
      </c>
      <c r="AY138" s="261" t="s">
        <v>134</v>
      </c>
    </row>
    <row r="139" s="2" customFormat="1" ht="21.75" customHeight="1">
      <c r="A139" s="39"/>
      <c r="B139" s="40"/>
      <c r="C139" s="227" t="s">
        <v>188</v>
      </c>
      <c r="D139" s="227" t="s">
        <v>136</v>
      </c>
      <c r="E139" s="228" t="s">
        <v>717</v>
      </c>
      <c r="F139" s="229" t="s">
        <v>718</v>
      </c>
      <c r="G139" s="230" t="s">
        <v>714</v>
      </c>
      <c r="H139" s="231">
        <v>2</v>
      </c>
      <c r="I139" s="232"/>
      <c r="J139" s="233">
        <f>ROUND(I139*H139,2)</f>
        <v>0</v>
      </c>
      <c r="K139" s="229" t="s">
        <v>1</v>
      </c>
      <c r="L139" s="45"/>
      <c r="M139" s="234" t="s">
        <v>1</v>
      </c>
      <c r="N139" s="235" t="s">
        <v>38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692</v>
      </c>
      <c r="AT139" s="238" t="s">
        <v>136</v>
      </c>
      <c r="AU139" s="238" t="s">
        <v>80</v>
      </c>
      <c r="AY139" s="18" t="s">
        <v>134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80</v>
      </c>
      <c r="BK139" s="239">
        <f>ROUND(I139*H139,2)</f>
        <v>0</v>
      </c>
      <c r="BL139" s="18" t="s">
        <v>692</v>
      </c>
      <c r="BM139" s="238" t="s">
        <v>719</v>
      </c>
    </row>
    <row r="140" s="14" customFormat="1">
      <c r="A140" s="14"/>
      <c r="B140" s="251"/>
      <c r="C140" s="252"/>
      <c r="D140" s="242" t="s">
        <v>143</v>
      </c>
      <c r="E140" s="253" t="s">
        <v>1</v>
      </c>
      <c r="F140" s="254" t="s">
        <v>218</v>
      </c>
      <c r="G140" s="252"/>
      <c r="H140" s="255">
        <v>2</v>
      </c>
      <c r="I140" s="256"/>
      <c r="J140" s="252"/>
      <c r="K140" s="252"/>
      <c r="L140" s="257"/>
      <c r="M140" s="258"/>
      <c r="N140" s="259"/>
      <c r="O140" s="259"/>
      <c r="P140" s="259"/>
      <c r="Q140" s="259"/>
      <c r="R140" s="259"/>
      <c r="S140" s="259"/>
      <c r="T140" s="26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1" t="s">
        <v>143</v>
      </c>
      <c r="AU140" s="261" t="s">
        <v>80</v>
      </c>
      <c r="AV140" s="14" t="s">
        <v>82</v>
      </c>
      <c r="AW140" s="14" t="s">
        <v>30</v>
      </c>
      <c r="AX140" s="14" t="s">
        <v>80</v>
      </c>
      <c r="AY140" s="261" t="s">
        <v>134</v>
      </c>
    </row>
    <row r="141" s="2" customFormat="1" ht="24.15" customHeight="1">
      <c r="A141" s="39"/>
      <c r="B141" s="40"/>
      <c r="C141" s="227" t="s">
        <v>193</v>
      </c>
      <c r="D141" s="227" t="s">
        <v>136</v>
      </c>
      <c r="E141" s="228" t="s">
        <v>720</v>
      </c>
      <c r="F141" s="229" t="s">
        <v>721</v>
      </c>
      <c r="G141" s="230" t="s">
        <v>1</v>
      </c>
      <c r="H141" s="231">
        <v>1</v>
      </c>
      <c r="I141" s="232"/>
      <c r="J141" s="233">
        <f>ROUND(I141*H141,2)</f>
        <v>0</v>
      </c>
      <c r="K141" s="229" t="s">
        <v>1</v>
      </c>
      <c r="L141" s="45"/>
      <c r="M141" s="234" t="s">
        <v>1</v>
      </c>
      <c r="N141" s="235" t="s">
        <v>38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692</v>
      </c>
      <c r="AT141" s="238" t="s">
        <v>136</v>
      </c>
      <c r="AU141" s="238" t="s">
        <v>80</v>
      </c>
      <c r="AY141" s="18" t="s">
        <v>134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80</v>
      </c>
      <c r="BK141" s="239">
        <f>ROUND(I141*H141,2)</f>
        <v>0</v>
      </c>
      <c r="BL141" s="18" t="s">
        <v>692</v>
      </c>
      <c r="BM141" s="238" t="s">
        <v>722</v>
      </c>
    </row>
    <row r="142" s="14" customFormat="1">
      <c r="A142" s="14"/>
      <c r="B142" s="251"/>
      <c r="C142" s="252"/>
      <c r="D142" s="242" t="s">
        <v>143</v>
      </c>
      <c r="E142" s="253" t="s">
        <v>1</v>
      </c>
      <c r="F142" s="254" t="s">
        <v>301</v>
      </c>
      <c r="G142" s="252"/>
      <c r="H142" s="255">
        <v>1</v>
      </c>
      <c r="I142" s="256"/>
      <c r="J142" s="252"/>
      <c r="K142" s="252"/>
      <c r="L142" s="257"/>
      <c r="M142" s="299"/>
      <c r="N142" s="300"/>
      <c r="O142" s="300"/>
      <c r="P142" s="300"/>
      <c r="Q142" s="300"/>
      <c r="R142" s="300"/>
      <c r="S142" s="300"/>
      <c r="T142" s="301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1" t="s">
        <v>143</v>
      </c>
      <c r="AU142" s="261" t="s">
        <v>80</v>
      </c>
      <c r="AV142" s="14" t="s">
        <v>82</v>
      </c>
      <c r="AW142" s="14" t="s">
        <v>30</v>
      </c>
      <c r="AX142" s="14" t="s">
        <v>80</v>
      </c>
      <c r="AY142" s="261" t="s">
        <v>134</v>
      </c>
    </row>
    <row r="143" s="2" customFormat="1" ht="6.96" customHeight="1">
      <c r="A143" s="39"/>
      <c r="B143" s="67"/>
      <c r="C143" s="68"/>
      <c r="D143" s="68"/>
      <c r="E143" s="68"/>
      <c r="F143" s="68"/>
      <c r="G143" s="68"/>
      <c r="H143" s="68"/>
      <c r="I143" s="68"/>
      <c r="J143" s="68"/>
      <c r="K143" s="68"/>
      <c r="L143" s="45"/>
      <c r="M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</row>
  </sheetData>
  <sheetProtection sheet="1" autoFilter="0" formatColumns="0" formatRows="0" objects="1" scenarios="1" spinCount="100000" saltValue="VU8IF4csfM2a3YSu24ukQyAaKvXvVc+RogIa0YvIJQ2Qc+Fvmrx//l+cQ3oZCLbZKxqTbRW7qc9aHzuIu+srKg==" hashValue="snyU2P6iUNebUhlCwbIy6/ycrzEDU6ym2VQmgVn7/kyt9LovpRDEoEQVKImUaVkU1BGRusntdn+LFuQnjMp71Q==" algorithmName="SHA-512" password="CC35"/>
  <autoFilter ref="C120:K14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82</v>
      </c>
    </row>
    <row r="4" s="1" customFormat="1" ht="24.96" customHeight="1">
      <c r="B4" s="21"/>
      <c r="D4" s="149" t="s">
        <v>102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Dýšina - Školní ul. - prodloužení kanalizace</v>
      </c>
      <c r="F7" s="151"/>
      <c r="G7" s="151"/>
      <c r="H7" s="151"/>
      <c r="L7" s="21"/>
    </row>
    <row r="8" s="1" customFormat="1" ht="12" customHeight="1">
      <c r="B8" s="21"/>
      <c r="D8" s="151" t="s">
        <v>103</v>
      </c>
      <c r="L8" s="21"/>
    </row>
    <row r="9" s="2" customFormat="1" ht="16.5" customHeight="1">
      <c r="A9" s="39"/>
      <c r="B9" s="45"/>
      <c r="C9" s="39"/>
      <c r="D9" s="39"/>
      <c r="E9" s="152" t="s">
        <v>723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105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106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6. 10. 2020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tr">
        <f>IF('Rekapitulace stavby'!AN10="","",'Rekapitulace stavby'!AN10)</f>
        <v/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tr">
        <f>IF('Rekapitulace stavby'!E11="","",'Rekapitulace stavby'!E11)</f>
        <v xml:space="preserve"> </v>
      </c>
      <c r="F17" s="39"/>
      <c r="G17" s="39"/>
      <c r="H17" s="39"/>
      <c r="I17" s="151" t="s">
        <v>26</v>
      </c>
      <c r="J17" s="142" t="str">
        <f>IF('Rekapitulace stavby'!AN11="","",'Rekapitulace stavby'!AN11)</f>
        <v/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27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26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29</v>
      </c>
      <c r="E22" s="39"/>
      <c r="F22" s="39"/>
      <c r="G22" s="39"/>
      <c r="H22" s="39"/>
      <c r="I22" s="151" t="s">
        <v>25</v>
      </c>
      <c r="J22" s="142" t="str">
        <f>IF('Rekapitulace stavby'!AN16="","",'Rekapitulace stavby'!AN16)</f>
        <v/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tr">
        <f>IF('Rekapitulace stavby'!E17="","",'Rekapitulace stavby'!E17)</f>
        <v xml:space="preserve"> </v>
      </c>
      <c r="F23" s="39"/>
      <c r="G23" s="39"/>
      <c r="H23" s="39"/>
      <c r="I23" s="151" t="s">
        <v>26</v>
      </c>
      <c r="J23" s="142" t="str">
        <f>IF('Rekapitulace stavby'!AN17="","",'Rekapitulace stavby'!AN17)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31</v>
      </c>
      <c r="E25" s="39"/>
      <c r="F25" s="39"/>
      <c r="G25" s="39"/>
      <c r="H25" s="39"/>
      <c r="I25" s="151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1" t="s">
        <v>26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32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33</v>
      </c>
      <c r="E32" s="39"/>
      <c r="F32" s="39"/>
      <c r="G32" s="39"/>
      <c r="H32" s="39"/>
      <c r="I32" s="39"/>
      <c r="J32" s="161">
        <f>ROUND(J129,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35</v>
      </c>
      <c r="G34" s="39"/>
      <c r="H34" s="39"/>
      <c r="I34" s="162" t="s">
        <v>34</v>
      </c>
      <c r="J34" s="162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37</v>
      </c>
      <c r="E35" s="151" t="s">
        <v>38</v>
      </c>
      <c r="F35" s="164">
        <f>ROUND((SUM(BE129:BE268)),  2)</f>
        <v>0</v>
      </c>
      <c r="G35" s="39"/>
      <c r="H35" s="39"/>
      <c r="I35" s="165">
        <v>0.20999999999999999</v>
      </c>
      <c r="J35" s="164">
        <f>ROUND(((SUM(BE129:BE268))*I35),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39</v>
      </c>
      <c r="F36" s="164">
        <f>ROUND((SUM(BF129:BF268)),  2)</f>
        <v>0</v>
      </c>
      <c r="G36" s="39"/>
      <c r="H36" s="39"/>
      <c r="I36" s="165">
        <v>0.12</v>
      </c>
      <c r="J36" s="164">
        <f>ROUND(((SUM(BF129:BF268))*I36),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40</v>
      </c>
      <c r="F37" s="164">
        <f>ROUND((SUM(BG129:BG268)),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41</v>
      </c>
      <c r="F38" s="164">
        <f>ROUND((SUM(BH129:BH268)),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42</v>
      </c>
      <c r="F39" s="164">
        <f>ROUND((SUM(BI129:BI268)),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43</v>
      </c>
      <c r="E41" s="168"/>
      <c r="F41" s="168"/>
      <c r="G41" s="169" t="s">
        <v>44</v>
      </c>
      <c r="H41" s="170" t="s">
        <v>45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Dýšina - Školní ul. - prodloužení kanalizace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723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105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01 - SO 01 Splašková kanalizace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6. 10. 2020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 xml:space="preserve"> </v>
      </c>
      <c r="G93" s="41"/>
      <c r="H93" s="41"/>
      <c r="I93" s="33" t="s">
        <v>29</v>
      </c>
      <c r="J93" s="37" t="str">
        <f>E23</f>
        <v xml:space="preserve"> 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108</v>
      </c>
      <c r="D96" s="186"/>
      <c r="E96" s="186"/>
      <c r="F96" s="186"/>
      <c r="G96" s="186"/>
      <c r="H96" s="186"/>
      <c r="I96" s="186"/>
      <c r="J96" s="187" t="s">
        <v>109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110</v>
      </c>
      <c r="D98" s="41"/>
      <c r="E98" s="41"/>
      <c r="F98" s="41"/>
      <c r="G98" s="41"/>
      <c r="H98" s="41"/>
      <c r="I98" s="41"/>
      <c r="J98" s="111">
        <f>J129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111</v>
      </c>
    </row>
    <row r="99" s="9" customFormat="1" ht="24.96" customHeight="1">
      <c r="A99" s="9"/>
      <c r="B99" s="189"/>
      <c r="C99" s="190"/>
      <c r="D99" s="191" t="s">
        <v>112</v>
      </c>
      <c r="E99" s="192"/>
      <c r="F99" s="192"/>
      <c r="G99" s="192"/>
      <c r="H99" s="192"/>
      <c r="I99" s="192"/>
      <c r="J99" s="193">
        <f>J130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113</v>
      </c>
      <c r="E100" s="197"/>
      <c r="F100" s="197"/>
      <c r="G100" s="197"/>
      <c r="H100" s="197"/>
      <c r="I100" s="197"/>
      <c r="J100" s="198">
        <f>J131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724</v>
      </c>
      <c r="E101" s="197"/>
      <c r="F101" s="197"/>
      <c r="G101" s="197"/>
      <c r="H101" s="197"/>
      <c r="I101" s="197"/>
      <c r="J101" s="198">
        <f>J189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725</v>
      </c>
      <c r="E102" s="197"/>
      <c r="F102" s="197"/>
      <c r="G102" s="197"/>
      <c r="H102" s="197"/>
      <c r="I102" s="197"/>
      <c r="J102" s="198">
        <f>J192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114</v>
      </c>
      <c r="E103" s="197"/>
      <c r="F103" s="197"/>
      <c r="G103" s="197"/>
      <c r="H103" s="197"/>
      <c r="I103" s="197"/>
      <c r="J103" s="198">
        <f>J197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115</v>
      </c>
      <c r="E104" s="197"/>
      <c r="F104" s="197"/>
      <c r="G104" s="197"/>
      <c r="H104" s="197"/>
      <c r="I104" s="197"/>
      <c r="J104" s="198">
        <f>J202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116</v>
      </c>
      <c r="E105" s="197"/>
      <c r="F105" s="197"/>
      <c r="G105" s="197"/>
      <c r="H105" s="197"/>
      <c r="I105" s="197"/>
      <c r="J105" s="198">
        <f>J250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5"/>
      <c r="C106" s="134"/>
      <c r="D106" s="196" t="s">
        <v>117</v>
      </c>
      <c r="E106" s="197"/>
      <c r="F106" s="197"/>
      <c r="G106" s="197"/>
      <c r="H106" s="197"/>
      <c r="I106" s="197"/>
      <c r="J106" s="198">
        <f>J256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5"/>
      <c r="C107" s="134"/>
      <c r="D107" s="196" t="s">
        <v>118</v>
      </c>
      <c r="E107" s="197"/>
      <c r="F107" s="197"/>
      <c r="G107" s="197"/>
      <c r="H107" s="197"/>
      <c r="I107" s="197"/>
      <c r="J107" s="198">
        <f>J267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119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184" t="str">
        <f>E7</f>
        <v>Dýšina - Školní ul. - prodloužení kanalizace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" customFormat="1" ht="12" customHeight="1">
      <c r="B118" s="22"/>
      <c r="C118" s="33" t="s">
        <v>103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="2" customFormat="1" ht="16.5" customHeight="1">
      <c r="A119" s="39"/>
      <c r="B119" s="40"/>
      <c r="C119" s="41"/>
      <c r="D119" s="41"/>
      <c r="E119" s="184" t="s">
        <v>723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105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77" t="str">
        <f>E11</f>
        <v>01 - SO 01 Splašková kanalizace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F14</f>
        <v xml:space="preserve"> </v>
      </c>
      <c r="G123" s="41"/>
      <c r="H123" s="41"/>
      <c r="I123" s="33" t="s">
        <v>22</v>
      </c>
      <c r="J123" s="80" t="str">
        <f>IF(J14="","",J14)</f>
        <v>6. 10. 2020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24</v>
      </c>
      <c r="D125" s="41"/>
      <c r="E125" s="41"/>
      <c r="F125" s="28" t="str">
        <f>E17</f>
        <v xml:space="preserve"> </v>
      </c>
      <c r="G125" s="41"/>
      <c r="H125" s="41"/>
      <c r="I125" s="33" t="s">
        <v>29</v>
      </c>
      <c r="J125" s="37" t="str">
        <f>E23</f>
        <v xml:space="preserve"> 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27</v>
      </c>
      <c r="D126" s="41"/>
      <c r="E126" s="41"/>
      <c r="F126" s="28" t="str">
        <f>IF(E20="","",E20)</f>
        <v>Vyplň údaj</v>
      </c>
      <c r="G126" s="41"/>
      <c r="H126" s="41"/>
      <c r="I126" s="33" t="s">
        <v>31</v>
      </c>
      <c r="J126" s="37" t="str">
        <f>E26</f>
        <v xml:space="preserve"> 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200"/>
      <c r="B128" s="201"/>
      <c r="C128" s="202" t="s">
        <v>120</v>
      </c>
      <c r="D128" s="203" t="s">
        <v>58</v>
      </c>
      <c r="E128" s="203" t="s">
        <v>54</v>
      </c>
      <c r="F128" s="203" t="s">
        <v>55</v>
      </c>
      <c r="G128" s="203" t="s">
        <v>121</v>
      </c>
      <c r="H128" s="203" t="s">
        <v>122</v>
      </c>
      <c r="I128" s="203" t="s">
        <v>123</v>
      </c>
      <c r="J128" s="203" t="s">
        <v>109</v>
      </c>
      <c r="K128" s="204" t="s">
        <v>124</v>
      </c>
      <c r="L128" s="205"/>
      <c r="M128" s="101" t="s">
        <v>1</v>
      </c>
      <c r="N128" s="102" t="s">
        <v>37</v>
      </c>
      <c r="O128" s="102" t="s">
        <v>125</v>
      </c>
      <c r="P128" s="102" t="s">
        <v>126</v>
      </c>
      <c r="Q128" s="102" t="s">
        <v>127</v>
      </c>
      <c r="R128" s="102" t="s">
        <v>128</v>
      </c>
      <c r="S128" s="102" t="s">
        <v>129</v>
      </c>
      <c r="T128" s="103" t="s">
        <v>130</v>
      </c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</row>
    <row r="129" s="2" customFormat="1" ht="22.8" customHeight="1">
      <c r="A129" s="39"/>
      <c r="B129" s="40"/>
      <c r="C129" s="108" t="s">
        <v>131</v>
      </c>
      <c r="D129" s="41"/>
      <c r="E129" s="41"/>
      <c r="F129" s="41"/>
      <c r="G129" s="41"/>
      <c r="H129" s="41"/>
      <c r="I129" s="41"/>
      <c r="J129" s="206">
        <f>BK129</f>
        <v>0</v>
      </c>
      <c r="K129" s="41"/>
      <c r="L129" s="45"/>
      <c r="M129" s="104"/>
      <c r="N129" s="207"/>
      <c r="O129" s="105"/>
      <c r="P129" s="208">
        <f>P130</f>
        <v>0</v>
      </c>
      <c r="Q129" s="105"/>
      <c r="R129" s="208">
        <f>R130</f>
        <v>345.69044793</v>
      </c>
      <c r="S129" s="105"/>
      <c r="T129" s="209">
        <f>T130</f>
        <v>123.849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72</v>
      </c>
      <c r="AU129" s="18" t="s">
        <v>111</v>
      </c>
      <c r="BK129" s="210">
        <f>BK130</f>
        <v>0</v>
      </c>
    </row>
    <row r="130" s="12" customFormat="1" ht="25.92" customHeight="1">
      <c r="A130" s="12"/>
      <c r="B130" s="211"/>
      <c r="C130" s="212"/>
      <c r="D130" s="213" t="s">
        <v>72</v>
      </c>
      <c r="E130" s="214" t="s">
        <v>132</v>
      </c>
      <c r="F130" s="214" t="s">
        <v>133</v>
      </c>
      <c r="G130" s="212"/>
      <c r="H130" s="212"/>
      <c r="I130" s="215"/>
      <c r="J130" s="216">
        <f>BK130</f>
        <v>0</v>
      </c>
      <c r="K130" s="212"/>
      <c r="L130" s="217"/>
      <c r="M130" s="218"/>
      <c r="N130" s="219"/>
      <c r="O130" s="219"/>
      <c r="P130" s="220">
        <f>P131+P189+P192+P197+P202+P250+P256+P267</f>
        <v>0</v>
      </c>
      <c r="Q130" s="219"/>
      <c r="R130" s="220">
        <f>R131+R189+R192+R197+R202+R250+R256+R267</f>
        <v>345.69044793</v>
      </c>
      <c r="S130" s="219"/>
      <c r="T130" s="221">
        <f>T131+T189+T192+T197+T202+T250+T256+T267</f>
        <v>123.849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80</v>
      </c>
      <c r="AT130" s="223" t="s">
        <v>72</v>
      </c>
      <c r="AU130" s="223" t="s">
        <v>73</v>
      </c>
      <c r="AY130" s="222" t="s">
        <v>134</v>
      </c>
      <c r="BK130" s="224">
        <f>BK131+BK189+BK192+BK197+BK202+BK250+BK256+BK267</f>
        <v>0</v>
      </c>
    </row>
    <row r="131" s="12" customFormat="1" ht="22.8" customHeight="1">
      <c r="A131" s="12"/>
      <c r="B131" s="211"/>
      <c r="C131" s="212"/>
      <c r="D131" s="213" t="s">
        <v>72</v>
      </c>
      <c r="E131" s="225" t="s">
        <v>80</v>
      </c>
      <c r="F131" s="225" t="s">
        <v>135</v>
      </c>
      <c r="G131" s="212"/>
      <c r="H131" s="212"/>
      <c r="I131" s="215"/>
      <c r="J131" s="226">
        <f>BK131</f>
        <v>0</v>
      </c>
      <c r="K131" s="212"/>
      <c r="L131" s="217"/>
      <c r="M131" s="218"/>
      <c r="N131" s="219"/>
      <c r="O131" s="219"/>
      <c r="P131" s="220">
        <f>SUM(P132:P188)</f>
        <v>0</v>
      </c>
      <c r="Q131" s="219"/>
      <c r="R131" s="220">
        <f>SUM(R132:R188)</f>
        <v>322.73890774999995</v>
      </c>
      <c r="S131" s="219"/>
      <c r="T131" s="221">
        <f>SUM(T132:T188)</f>
        <v>123.849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80</v>
      </c>
      <c r="AT131" s="223" t="s">
        <v>72</v>
      </c>
      <c r="AU131" s="223" t="s">
        <v>80</v>
      </c>
      <c r="AY131" s="222" t="s">
        <v>134</v>
      </c>
      <c r="BK131" s="224">
        <f>SUM(BK132:BK188)</f>
        <v>0</v>
      </c>
    </row>
    <row r="132" s="2" customFormat="1" ht="24.15" customHeight="1">
      <c r="A132" s="39"/>
      <c r="B132" s="40"/>
      <c r="C132" s="227" t="s">
        <v>80</v>
      </c>
      <c r="D132" s="227" t="s">
        <v>136</v>
      </c>
      <c r="E132" s="228" t="s">
        <v>137</v>
      </c>
      <c r="F132" s="229" t="s">
        <v>138</v>
      </c>
      <c r="G132" s="230" t="s">
        <v>139</v>
      </c>
      <c r="H132" s="231">
        <v>187.65000000000001</v>
      </c>
      <c r="I132" s="232"/>
      <c r="J132" s="233">
        <f>ROUND(I132*H132,2)</f>
        <v>0</v>
      </c>
      <c r="K132" s="229" t="s">
        <v>726</v>
      </c>
      <c r="L132" s="45"/>
      <c r="M132" s="234" t="s">
        <v>1</v>
      </c>
      <c r="N132" s="235" t="s">
        <v>38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0.44</v>
      </c>
      <c r="T132" s="237">
        <f>S132*H132</f>
        <v>82.566000000000002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141</v>
      </c>
      <c r="AT132" s="238" t="s">
        <v>136</v>
      </c>
      <c r="AU132" s="238" t="s">
        <v>82</v>
      </c>
      <c r="AY132" s="18" t="s">
        <v>134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80</v>
      </c>
      <c r="BK132" s="239">
        <f>ROUND(I132*H132,2)</f>
        <v>0</v>
      </c>
      <c r="BL132" s="18" t="s">
        <v>141</v>
      </c>
      <c r="BM132" s="238" t="s">
        <v>727</v>
      </c>
    </row>
    <row r="133" s="13" customFormat="1">
      <c r="A133" s="13"/>
      <c r="B133" s="240"/>
      <c r="C133" s="241"/>
      <c r="D133" s="242" t="s">
        <v>143</v>
      </c>
      <c r="E133" s="243" t="s">
        <v>1</v>
      </c>
      <c r="F133" s="244" t="s">
        <v>144</v>
      </c>
      <c r="G133" s="241"/>
      <c r="H133" s="243" t="s">
        <v>1</v>
      </c>
      <c r="I133" s="245"/>
      <c r="J133" s="241"/>
      <c r="K133" s="241"/>
      <c r="L133" s="246"/>
      <c r="M133" s="247"/>
      <c r="N133" s="248"/>
      <c r="O133" s="248"/>
      <c r="P133" s="248"/>
      <c r="Q133" s="248"/>
      <c r="R133" s="248"/>
      <c r="S133" s="248"/>
      <c r="T133" s="24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0" t="s">
        <v>143</v>
      </c>
      <c r="AU133" s="250" t="s">
        <v>82</v>
      </c>
      <c r="AV133" s="13" t="s">
        <v>80</v>
      </c>
      <c r="AW133" s="13" t="s">
        <v>30</v>
      </c>
      <c r="AX133" s="13" t="s">
        <v>73</v>
      </c>
      <c r="AY133" s="250" t="s">
        <v>134</v>
      </c>
    </row>
    <row r="134" s="14" customFormat="1">
      <c r="A134" s="14"/>
      <c r="B134" s="251"/>
      <c r="C134" s="252"/>
      <c r="D134" s="242" t="s">
        <v>143</v>
      </c>
      <c r="E134" s="253" t="s">
        <v>1</v>
      </c>
      <c r="F134" s="254" t="s">
        <v>728</v>
      </c>
      <c r="G134" s="252"/>
      <c r="H134" s="255">
        <v>187.65000000000001</v>
      </c>
      <c r="I134" s="256"/>
      <c r="J134" s="252"/>
      <c r="K134" s="252"/>
      <c r="L134" s="257"/>
      <c r="M134" s="258"/>
      <c r="N134" s="259"/>
      <c r="O134" s="259"/>
      <c r="P134" s="259"/>
      <c r="Q134" s="259"/>
      <c r="R134" s="259"/>
      <c r="S134" s="259"/>
      <c r="T134" s="260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1" t="s">
        <v>143</v>
      </c>
      <c r="AU134" s="261" t="s">
        <v>82</v>
      </c>
      <c r="AV134" s="14" t="s">
        <v>82</v>
      </c>
      <c r="AW134" s="14" t="s">
        <v>30</v>
      </c>
      <c r="AX134" s="14" t="s">
        <v>80</v>
      </c>
      <c r="AY134" s="261" t="s">
        <v>134</v>
      </c>
    </row>
    <row r="135" s="2" customFormat="1" ht="24.15" customHeight="1">
      <c r="A135" s="39"/>
      <c r="B135" s="40"/>
      <c r="C135" s="227" t="s">
        <v>82</v>
      </c>
      <c r="D135" s="227" t="s">
        <v>136</v>
      </c>
      <c r="E135" s="228" t="s">
        <v>146</v>
      </c>
      <c r="F135" s="229" t="s">
        <v>147</v>
      </c>
      <c r="G135" s="230" t="s">
        <v>139</v>
      </c>
      <c r="H135" s="231">
        <v>187.65000000000001</v>
      </c>
      <c r="I135" s="232"/>
      <c r="J135" s="233">
        <f>ROUND(I135*H135,2)</f>
        <v>0</v>
      </c>
      <c r="K135" s="229" t="s">
        <v>726</v>
      </c>
      <c r="L135" s="45"/>
      <c r="M135" s="234" t="s">
        <v>1</v>
      </c>
      <c r="N135" s="235" t="s">
        <v>38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0.22</v>
      </c>
      <c r="T135" s="237">
        <f>S135*H135</f>
        <v>41.283000000000001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141</v>
      </c>
      <c r="AT135" s="238" t="s">
        <v>136</v>
      </c>
      <c r="AU135" s="238" t="s">
        <v>82</v>
      </c>
      <c r="AY135" s="18" t="s">
        <v>134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80</v>
      </c>
      <c r="BK135" s="239">
        <f>ROUND(I135*H135,2)</f>
        <v>0</v>
      </c>
      <c r="BL135" s="18" t="s">
        <v>141</v>
      </c>
      <c r="BM135" s="238" t="s">
        <v>729</v>
      </c>
    </row>
    <row r="136" s="13" customFormat="1">
      <c r="A136" s="13"/>
      <c r="B136" s="240"/>
      <c r="C136" s="241"/>
      <c r="D136" s="242" t="s">
        <v>143</v>
      </c>
      <c r="E136" s="243" t="s">
        <v>1</v>
      </c>
      <c r="F136" s="244" t="s">
        <v>144</v>
      </c>
      <c r="G136" s="241"/>
      <c r="H136" s="243" t="s">
        <v>1</v>
      </c>
      <c r="I136" s="245"/>
      <c r="J136" s="241"/>
      <c r="K136" s="241"/>
      <c r="L136" s="246"/>
      <c r="M136" s="247"/>
      <c r="N136" s="248"/>
      <c r="O136" s="248"/>
      <c r="P136" s="248"/>
      <c r="Q136" s="248"/>
      <c r="R136" s="248"/>
      <c r="S136" s="248"/>
      <c r="T136" s="24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0" t="s">
        <v>143</v>
      </c>
      <c r="AU136" s="250" t="s">
        <v>82</v>
      </c>
      <c r="AV136" s="13" t="s">
        <v>80</v>
      </c>
      <c r="AW136" s="13" t="s">
        <v>30</v>
      </c>
      <c r="AX136" s="13" t="s">
        <v>73</v>
      </c>
      <c r="AY136" s="250" t="s">
        <v>134</v>
      </c>
    </row>
    <row r="137" s="14" customFormat="1">
      <c r="A137" s="14"/>
      <c r="B137" s="251"/>
      <c r="C137" s="252"/>
      <c r="D137" s="242" t="s">
        <v>143</v>
      </c>
      <c r="E137" s="253" t="s">
        <v>1</v>
      </c>
      <c r="F137" s="254" t="s">
        <v>728</v>
      </c>
      <c r="G137" s="252"/>
      <c r="H137" s="255">
        <v>187.65000000000001</v>
      </c>
      <c r="I137" s="256"/>
      <c r="J137" s="252"/>
      <c r="K137" s="252"/>
      <c r="L137" s="257"/>
      <c r="M137" s="258"/>
      <c r="N137" s="259"/>
      <c r="O137" s="259"/>
      <c r="P137" s="259"/>
      <c r="Q137" s="259"/>
      <c r="R137" s="259"/>
      <c r="S137" s="259"/>
      <c r="T137" s="260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1" t="s">
        <v>143</v>
      </c>
      <c r="AU137" s="261" t="s">
        <v>82</v>
      </c>
      <c r="AV137" s="14" t="s">
        <v>82</v>
      </c>
      <c r="AW137" s="14" t="s">
        <v>30</v>
      </c>
      <c r="AX137" s="14" t="s">
        <v>80</v>
      </c>
      <c r="AY137" s="261" t="s">
        <v>134</v>
      </c>
    </row>
    <row r="138" s="2" customFormat="1" ht="24.15" customHeight="1">
      <c r="A138" s="39"/>
      <c r="B138" s="40"/>
      <c r="C138" s="227" t="s">
        <v>149</v>
      </c>
      <c r="D138" s="227" t="s">
        <v>136</v>
      </c>
      <c r="E138" s="228" t="s">
        <v>150</v>
      </c>
      <c r="F138" s="229" t="s">
        <v>151</v>
      </c>
      <c r="G138" s="230" t="s">
        <v>152</v>
      </c>
      <c r="H138" s="231">
        <v>60</v>
      </c>
      <c r="I138" s="232"/>
      <c r="J138" s="233">
        <f>ROUND(I138*H138,2)</f>
        <v>0</v>
      </c>
      <c r="K138" s="229" t="s">
        <v>726</v>
      </c>
      <c r="L138" s="45"/>
      <c r="M138" s="234" t="s">
        <v>1</v>
      </c>
      <c r="N138" s="235" t="s">
        <v>38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141</v>
      </c>
      <c r="AT138" s="238" t="s">
        <v>136</v>
      </c>
      <c r="AU138" s="238" t="s">
        <v>82</v>
      </c>
      <c r="AY138" s="18" t="s">
        <v>134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80</v>
      </c>
      <c r="BK138" s="239">
        <f>ROUND(I138*H138,2)</f>
        <v>0</v>
      </c>
      <c r="BL138" s="18" t="s">
        <v>141</v>
      </c>
      <c r="BM138" s="238" t="s">
        <v>730</v>
      </c>
    </row>
    <row r="139" s="14" customFormat="1">
      <c r="A139" s="14"/>
      <c r="B139" s="251"/>
      <c r="C139" s="252"/>
      <c r="D139" s="242" t="s">
        <v>143</v>
      </c>
      <c r="E139" s="253" t="s">
        <v>1</v>
      </c>
      <c r="F139" s="254" t="s">
        <v>154</v>
      </c>
      <c r="G139" s="252"/>
      <c r="H139" s="255">
        <v>60</v>
      </c>
      <c r="I139" s="256"/>
      <c r="J139" s="252"/>
      <c r="K139" s="252"/>
      <c r="L139" s="257"/>
      <c r="M139" s="258"/>
      <c r="N139" s="259"/>
      <c r="O139" s="259"/>
      <c r="P139" s="259"/>
      <c r="Q139" s="259"/>
      <c r="R139" s="259"/>
      <c r="S139" s="259"/>
      <c r="T139" s="260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1" t="s">
        <v>143</v>
      </c>
      <c r="AU139" s="261" t="s">
        <v>82</v>
      </c>
      <c r="AV139" s="14" t="s">
        <v>82</v>
      </c>
      <c r="AW139" s="14" t="s">
        <v>30</v>
      </c>
      <c r="AX139" s="14" t="s">
        <v>80</v>
      </c>
      <c r="AY139" s="261" t="s">
        <v>134</v>
      </c>
    </row>
    <row r="140" s="2" customFormat="1" ht="24.15" customHeight="1">
      <c r="A140" s="39"/>
      <c r="B140" s="40"/>
      <c r="C140" s="227" t="s">
        <v>141</v>
      </c>
      <c r="D140" s="227" t="s">
        <v>136</v>
      </c>
      <c r="E140" s="228" t="s">
        <v>155</v>
      </c>
      <c r="F140" s="229" t="s">
        <v>156</v>
      </c>
      <c r="G140" s="230" t="s">
        <v>157</v>
      </c>
      <c r="H140" s="231">
        <v>30</v>
      </c>
      <c r="I140" s="232"/>
      <c r="J140" s="233">
        <f>ROUND(I140*H140,2)</f>
        <v>0</v>
      </c>
      <c r="K140" s="229" t="s">
        <v>726</v>
      </c>
      <c r="L140" s="45"/>
      <c r="M140" s="234" t="s">
        <v>1</v>
      </c>
      <c r="N140" s="235" t="s">
        <v>38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141</v>
      </c>
      <c r="AT140" s="238" t="s">
        <v>136</v>
      </c>
      <c r="AU140" s="238" t="s">
        <v>82</v>
      </c>
      <c r="AY140" s="18" t="s">
        <v>134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80</v>
      </c>
      <c r="BK140" s="239">
        <f>ROUND(I140*H140,2)</f>
        <v>0</v>
      </c>
      <c r="BL140" s="18" t="s">
        <v>141</v>
      </c>
      <c r="BM140" s="238" t="s">
        <v>731</v>
      </c>
    </row>
    <row r="141" s="14" customFormat="1">
      <c r="A141" s="14"/>
      <c r="B141" s="251"/>
      <c r="C141" s="252"/>
      <c r="D141" s="242" t="s">
        <v>143</v>
      </c>
      <c r="E141" s="253" t="s">
        <v>1</v>
      </c>
      <c r="F141" s="254" t="s">
        <v>159</v>
      </c>
      <c r="G141" s="252"/>
      <c r="H141" s="255">
        <v>30</v>
      </c>
      <c r="I141" s="256"/>
      <c r="J141" s="252"/>
      <c r="K141" s="252"/>
      <c r="L141" s="257"/>
      <c r="M141" s="258"/>
      <c r="N141" s="259"/>
      <c r="O141" s="259"/>
      <c r="P141" s="259"/>
      <c r="Q141" s="259"/>
      <c r="R141" s="259"/>
      <c r="S141" s="259"/>
      <c r="T141" s="260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1" t="s">
        <v>143</v>
      </c>
      <c r="AU141" s="261" t="s">
        <v>82</v>
      </c>
      <c r="AV141" s="14" t="s">
        <v>82</v>
      </c>
      <c r="AW141" s="14" t="s">
        <v>30</v>
      </c>
      <c r="AX141" s="14" t="s">
        <v>80</v>
      </c>
      <c r="AY141" s="261" t="s">
        <v>134</v>
      </c>
    </row>
    <row r="142" s="2" customFormat="1" ht="16.5" customHeight="1">
      <c r="A142" s="39"/>
      <c r="B142" s="40"/>
      <c r="C142" s="227" t="s">
        <v>160</v>
      </c>
      <c r="D142" s="227" t="s">
        <v>136</v>
      </c>
      <c r="E142" s="228" t="s">
        <v>161</v>
      </c>
      <c r="F142" s="229" t="s">
        <v>162</v>
      </c>
      <c r="G142" s="230" t="s">
        <v>163</v>
      </c>
      <c r="H142" s="231">
        <v>5.2000000000000002</v>
      </c>
      <c r="I142" s="232"/>
      <c r="J142" s="233">
        <f>ROUND(I142*H142,2)</f>
        <v>0</v>
      </c>
      <c r="K142" s="229" t="s">
        <v>726</v>
      </c>
      <c r="L142" s="45"/>
      <c r="M142" s="234" t="s">
        <v>1</v>
      </c>
      <c r="N142" s="235" t="s">
        <v>38</v>
      </c>
      <c r="O142" s="92"/>
      <c r="P142" s="236">
        <f>O142*H142</f>
        <v>0</v>
      </c>
      <c r="Q142" s="236">
        <v>0.036900000000000002</v>
      </c>
      <c r="R142" s="236">
        <f>Q142*H142</f>
        <v>0.19188000000000002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141</v>
      </c>
      <c r="AT142" s="238" t="s">
        <v>136</v>
      </c>
      <c r="AU142" s="238" t="s">
        <v>82</v>
      </c>
      <c r="AY142" s="18" t="s">
        <v>134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80</v>
      </c>
      <c r="BK142" s="239">
        <f>ROUND(I142*H142,2)</f>
        <v>0</v>
      </c>
      <c r="BL142" s="18" t="s">
        <v>141</v>
      </c>
      <c r="BM142" s="238" t="s">
        <v>732</v>
      </c>
    </row>
    <row r="143" s="13" customFormat="1">
      <c r="A143" s="13"/>
      <c r="B143" s="240"/>
      <c r="C143" s="241"/>
      <c r="D143" s="242" t="s">
        <v>143</v>
      </c>
      <c r="E143" s="243" t="s">
        <v>1</v>
      </c>
      <c r="F143" s="244" t="s">
        <v>165</v>
      </c>
      <c r="G143" s="241"/>
      <c r="H143" s="243" t="s">
        <v>1</v>
      </c>
      <c r="I143" s="245"/>
      <c r="J143" s="241"/>
      <c r="K143" s="241"/>
      <c r="L143" s="246"/>
      <c r="M143" s="247"/>
      <c r="N143" s="248"/>
      <c r="O143" s="248"/>
      <c r="P143" s="248"/>
      <c r="Q143" s="248"/>
      <c r="R143" s="248"/>
      <c r="S143" s="248"/>
      <c r="T143" s="24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0" t="s">
        <v>143</v>
      </c>
      <c r="AU143" s="250" t="s">
        <v>82</v>
      </c>
      <c r="AV143" s="13" t="s">
        <v>80</v>
      </c>
      <c r="AW143" s="13" t="s">
        <v>30</v>
      </c>
      <c r="AX143" s="13" t="s">
        <v>73</v>
      </c>
      <c r="AY143" s="250" t="s">
        <v>134</v>
      </c>
    </row>
    <row r="144" s="14" customFormat="1">
      <c r="A144" s="14"/>
      <c r="B144" s="251"/>
      <c r="C144" s="252"/>
      <c r="D144" s="242" t="s">
        <v>143</v>
      </c>
      <c r="E144" s="253" t="s">
        <v>1</v>
      </c>
      <c r="F144" s="254" t="s">
        <v>733</v>
      </c>
      <c r="G144" s="252"/>
      <c r="H144" s="255">
        <v>5.2000000000000002</v>
      </c>
      <c r="I144" s="256"/>
      <c r="J144" s="252"/>
      <c r="K144" s="252"/>
      <c r="L144" s="257"/>
      <c r="M144" s="258"/>
      <c r="N144" s="259"/>
      <c r="O144" s="259"/>
      <c r="P144" s="259"/>
      <c r="Q144" s="259"/>
      <c r="R144" s="259"/>
      <c r="S144" s="259"/>
      <c r="T144" s="260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1" t="s">
        <v>143</v>
      </c>
      <c r="AU144" s="261" t="s">
        <v>82</v>
      </c>
      <c r="AV144" s="14" t="s">
        <v>82</v>
      </c>
      <c r="AW144" s="14" t="s">
        <v>30</v>
      </c>
      <c r="AX144" s="14" t="s">
        <v>80</v>
      </c>
      <c r="AY144" s="261" t="s">
        <v>134</v>
      </c>
    </row>
    <row r="145" s="2" customFormat="1" ht="16.5" customHeight="1">
      <c r="A145" s="39"/>
      <c r="B145" s="40"/>
      <c r="C145" s="227" t="s">
        <v>167</v>
      </c>
      <c r="D145" s="227" t="s">
        <v>136</v>
      </c>
      <c r="E145" s="228" t="s">
        <v>168</v>
      </c>
      <c r="F145" s="229" t="s">
        <v>169</v>
      </c>
      <c r="G145" s="230" t="s">
        <v>163</v>
      </c>
      <c r="H145" s="231">
        <v>1.3</v>
      </c>
      <c r="I145" s="232"/>
      <c r="J145" s="233">
        <f>ROUND(I145*H145,2)</f>
        <v>0</v>
      </c>
      <c r="K145" s="229" t="s">
        <v>726</v>
      </c>
      <c r="L145" s="45"/>
      <c r="M145" s="234" t="s">
        <v>1</v>
      </c>
      <c r="N145" s="235" t="s">
        <v>38</v>
      </c>
      <c r="O145" s="92"/>
      <c r="P145" s="236">
        <f>O145*H145</f>
        <v>0</v>
      </c>
      <c r="Q145" s="236">
        <v>0.06053</v>
      </c>
      <c r="R145" s="236">
        <f>Q145*H145</f>
        <v>0.078689000000000009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141</v>
      </c>
      <c r="AT145" s="238" t="s">
        <v>136</v>
      </c>
      <c r="AU145" s="238" t="s">
        <v>82</v>
      </c>
      <c r="AY145" s="18" t="s">
        <v>134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80</v>
      </c>
      <c r="BK145" s="239">
        <f>ROUND(I145*H145,2)</f>
        <v>0</v>
      </c>
      <c r="BL145" s="18" t="s">
        <v>141</v>
      </c>
      <c r="BM145" s="238" t="s">
        <v>734</v>
      </c>
    </row>
    <row r="146" s="13" customFormat="1">
      <c r="A146" s="13"/>
      <c r="B146" s="240"/>
      <c r="C146" s="241"/>
      <c r="D146" s="242" t="s">
        <v>143</v>
      </c>
      <c r="E146" s="243" t="s">
        <v>1</v>
      </c>
      <c r="F146" s="244" t="s">
        <v>165</v>
      </c>
      <c r="G146" s="241"/>
      <c r="H146" s="243" t="s">
        <v>1</v>
      </c>
      <c r="I146" s="245"/>
      <c r="J146" s="241"/>
      <c r="K146" s="241"/>
      <c r="L146" s="246"/>
      <c r="M146" s="247"/>
      <c r="N146" s="248"/>
      <c r="O146" s="248"/>
      <c r="P146" s="248"/>
      <c r="Q146" s="248"/>
      <c r="R146" s="248"/>
      <c r="S146" s="248"/>
      <c r="T146" s="24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0" t="s">
        <v>143</v>
      </c>
      <c r="AU146" s="250" t="s">
        <v>82</v>
      </c>
      <c r="AV146" s="13" t="s">
        <v>80</v>
      </c>
      <c r="AW146" s="13" t="s">
        <v>30</v>
      </c>
      <c r="AX146" s="13" t="s">
        <v>73</v>
      </c>
      <c r="AY146" s="250" t="s">
        <v>134</v>
      </c>
    </row>
    <row r="147" s="14" customFormat="1">
      <c r="A147" s="14"/>
      <c r="B147" s="251"/>
      <c r="C147" s="252"/>
      <c r="D147" s="242" t="s">
        <v>143</v>
      </c>
      <c r="E147" s="253" t="s">
        <v>1</v>
      </c>
      <c r="F147" s="254" t="s">
        <v>166</v>
      </c>
      <c r="G147" s="252"/>
      <c r="H147" s="255">
        <v>1.3</v>
      </c>
      <c r="I147" s="256"/>
      <c r="J147" s="252"/>
      <c r="K147" s="252"/>
      <c r="L147" s="257"/>
      <c r="M147" s="258"/>
      <c r="N147" s="259"/>
      <c r="O147" s="259"/>
      <c r="P147" s="259"/>
      <c r="Q147" s="259"/>
      <c r="R147" s="259"/>
      <c r="S147" s="259"/>
      <c r="T147" s="260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1" t="s">
        <v>143</v>
      </c>
      <c r="AU147" s="261" t="s">
        <v>82</v>
      </c>
      <c r="AV147" s="14" t="s">
        <v>82</v>
      </c>
      <c r="AW147" s="14" t="s">
        <v>30</v>
      </c>
      <c r="AX147" s="14" t="s">
        <v>80</v>
      </c>
      <c r="AY147" s="261" t="s">
        <v>134</v>
      </c>
    </row>
    <row r="148" s="2" customFormat="1" ht="24.15" customHeight="1">
      <c r="A148" s="39"/>
      <c r="B148" s="40"/>
      <c r="C148" s="227" t="s">
        <v>171</v>
      </c>
      <c r="D148" s="227" t="s">
        <v>136</v>
      </c>
      <c r="E148" s="228" t="s">
        <v>172</v>
      </c>
      <c r="F148" s="229" t="s">
        <v>173</v>
      </c>
      <c r="G148" s="230" t="s">
        <v>174</v>
      </c>
      <c r="H148" s="231">
        <v>9.75</v>
      </c>
      <c r="I148" s="232"/>
      <c r="J148" s="233">
        <f>ROUND(I148*H148,2)</f>
        <v>0</v>
      </c>
      <c r="K148" s="229" t="s">
        <v>726</v>
      </c>
      <c r="L148" s="45"/>
      <c r="M148" s="234" t="s">
        <v>1</v>
      </c>
      <c r="N148" s="235" t="s">
        <v>38</v>
      </c>
      <c r="O148" s="92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141</v>
      </c>
      <c r="AT148" s="238" t="s">
        <v>136</v>
      </c>
      <c r="AU148" s="238" t="s">
        <v>82</v>
      </c>
      <c r="AY148" s="18" t="s">
        <v>134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80</v>
      </c>
      <c r="BK148" s="239">
        <f>ROUND(I148*H148,2)</f>
        <v>0</v>
      </c>
      <c r="BL148" s="18" t="s">
        <v>141</v>
      </c>
      <c r="BM148" s="238" t="s">
        <v>735</v>
      </c>
    </row>
    <row r="149" s="13" customFormat="1">
      <c r="A149" s="13"/>
      <c r="B149" s="240"/>
      <c r="C149" s="241"/>
      <c r="D149" s="242" t="s">
        <v>143</v>
      </c>
      <c r="E149" s="243" t="s">
        <v>1</v>
      </c>
      <c r="F149" s="244" t="s">
        <v>176</v>
      </c>
      <c r="G149" s="241"/>
      <c r="H149" s="243" t="s">
        <v>1</v>
      </c>
      <c r="I149" s="245"/>
      <c r="J149" s="241"/>
      <c r="K149" s="241"/>
      <c r="L149" s="246"/>
      <c r="M149" s="247"/>
      <c r="N149" s="248"/>
      <c r="O149" s="248"/>
      <c r="P149" s="248"/>
      <c r="Q149" s="248"/>
      <c r="R149" s="248"/>
      <c r="S149" s="248"/>
      <c r="T149" s="249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0" t="s">
        <v>143</v>
      </c>
      <c r="AU149" s="250" t="s">
        <v>82</v>
      </c>
      <c r="AV149" s="13" t="s">
        <v>80</v>
      </c>
      <c r="AW149" s="13" t="s">
        <v>30</v>
      </c>
      <c r="AX149" s="13" t="s">
        <v>73</v>
      </c>
      <c r="AY149" s="250" t="s">
        <v>134</v>
      </c>
    </row>
    <row r="150" s="14" customFormat="1">
      <c r="A150" s="14"/>
      <c r="B150" s="251"/>
      <c r="C150" s="252"/>
      <c r="D150" s="242" t="s">
        <v>143</v>
      </c>
      <c r="E150" s="253" t="s">
        <v>1</v>
      </c>
      <c r="F150" s="254" t="s">
        <v>736</v>
      </c>
      <c r="G150" s="252"/>
      <c r="H150" s="255">
        <v>9.75</v>
      </c>
      <c r="I150" s="256"/>
      <c r="J150" s="252"/>
      <c r="K150" s="252"/>
      <c r="L150" s="257"/>
      <c r="M150" s="258"/>
      <c r="N150" s="259"/>
      <c r="O150" s="259"/>
      <c r="P150" s="259"/>
      <c r="Q150" s="259"/>
      <c r="R150" s="259"/>
      <c r="S150" s="259"/>
      <c r="T150" s="260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1" t="s">
        <v>143</v>
      </c>
      <c r="AU150" s="261" t="s">
        <v>82</v>
      </c>
      <c r="AV150" s="14" t="s">
        <v>82</v>
      </c>
      <c r="AW150" s="14" t="s">
        <v>30</v>
      </c>
      <c r="AX150" s="14" t="s">
        <v>80</v>
      </c>
      <c r="AY150" s="261" t="s">
        <v>134</v>
      </c>
    </row>
    <row r="151" s="2" customFormat="1" ht="33" customHeight="1">
      <c r="A151" s="39"/>
      <c r="B151" s="40"/>
      <c r="C151" s="227" t="s">
        <v>178</v>
      </c>
      <c r="D151" s="227" t="s">
        <v>136</v>
      </c>
      <c r="E151" s="228" t="s">
        <v>179</v>
      </c>
      <c r="F151" s="229" t="s">
        <v>180</v>
      </c>
      <c r="G151" s="230" t="s">
        <v>174</v>
      </c>
      <c r="H151" s="231">
        <v>275.90600000000001</v>
      </c>
      <c r="I151" s="232"/>
      <c r="J151" s="233">
        <f>ROUND(I151*H151,2)</f>
        <v>0</v>
      </c>
      <c r="K151" s="229" t="s">
        <v>726</v>
      </c>
      <c r="L151" s="45"/>
      <c r="M151" s="234" t="s">
        <v>1</v>
      </c>
      <c r="N151" s="235" t="s">
        <v>38</v>
      </c>
      <c r="O151" s="92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141</v>
      </c>
      <c r="AT151" s="238" t="s">
        <v>136</v>
      </c>
      <c r="AU151" s="238" t="s">
        <v>82</v>
      </c>
      <c r="AY151" s="18" t="s">
        <v>134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80</v>
      </c>
      <c r="BK151" s="239">
        <f>ROUND(I151*H151,2)</f>
        <v>0</v>
      </c>
      <c r="BL151" s="18" t="s">
        <v>141</v>
      </c>
      <c r="BM151" s="238" t="s">
        <v>737</v>
      </c>
    </row>
    <row r="152" s="13" customFormat="1">
      <c r="A152" s="13"/>
      <c r="B152" s="240"/>
      <c r="C152" s="241"/>
      <c r="D152" s="242" t="s">
        <v>143</v>
      </c>
      <c r="E152" s="243" t="s">
        <v>1</v>
      </c>
      <c r="F152" s="244" t="s">
        <v>182</v>
      </c>
      <c r="G152" s="241"/>
      <c r="H152" s="243" t="s">
        <v>1</v>
      </c>
      <c r="I152" s="245"/>
      <c r="J152" s="241"/>
      <c r="K152" s="241"/>
      <c r="L152" s="246"/>
      <c r="M152" s="247"/>
      <c r="N152" s="248"/>
      <c r="O152" s="248"/>
      <c r="P152" s="248"/>
      <c r="Q152" s="248"/>
      <c r="R152" s="248"/>
      <c r="S152" s="248"/>
      <c r="T152" s="24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0" t="s">
        <v>143</v>
      </c>
      <c r="AU152" s="250" t="s">
        <v>82</v>
      </c>
      <c r="AV152" s="13" t="s">
        <v>80</v>
      </c>
      <c r="AW152" s="13" t="s">
        <v>30</v>
      </c>
      <c r="AX152" s="13" t="s">
        <v>73</v>
      </c>
      <c r="AY152" s="250" t="s">
        <v>134</v>
      </c>
    </row>
    <row r="153" s="14" customFormat="1">
      <c r="A153" s="14"/>
      <c r="B153" s="251"/>
      <c r="C153" s="252"/>
      <c r="D153" s="242" t="s">
        <v>143</v>
      </c>
      <c r="E153" s="253" t="s">
        <v>1</v>
      </c>
      <c r="F153" s="254" t="s">
        <v>738</v>
      </c>
      <c r="G153" s="252"/>
      <c r="H153" s="255">
        <v>352.024</v>
      </c>
      <c r="I153" s="256"/>
      <c r="J153" s="252"/>
      <c r="K153" s="252"/>
      <c r="L153" s="257"/>
      <c r="M153" s="258"/>
      <c r="N153" s="259"/>
      <c r="O153" s="259"/>
      <c r="P153" s="259"/>
      <c r="Q153" s="259"/>
      <c r="R153" s="259"/>
      <c r="S153" s="259"/>
      <c r="T153" s="260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1" t="s">
        <v>143</v>
      </c>
      <c r="AU153" s="261" t="s">
        <v>82</v>
      </c>
      <c r="AV153" s="14" t="s">
        <v>82</v>
      </c>
      <c r="AW153" s="14" t="s">
        <v>30</v>
      </c>
      <c r="AX153" s="14" t="s">
        <v>73</v>
      </c>
      <c r="AY153" s="261" t="s">
        <v>134</v>
      </c>
    </row>
    <row r="154" s="14" customFormat="1">
      <c r="A154" s="14"/>
      <c r="B154" s="251"/>
      <c r="C154" s="252"/>
      <c r="D154" s="242" t="s">
        <v>143</v>
      </c>
      <c r="E154" s="253" t="s">
        <v>1</v>
      </c>
      <c r="F154" s="254" t="s">
        <v>739</v>
      </c>
      <c r="G154" s="252"/>
      <c r="H154" s="255">
        <v>36</v>
      </c>
      <c r="I154" s="256"/>
      <c r="J154" s="252"/>
      <c r="K154" s="252"/>
      <c r="L154" s="257"/>
      <c r="M154" s="258"/>
      <c r="N154" s="259"/>
      <c r="O154" s="259"/>
      <c r="P154" s="259"/>
      <c r="Q154" s="259"/>
      <c r="R154" s="259"/>
      <c r="S154" s="259"/>
      <c r="T154" s="260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1" t="s">
        <v>143</v>
      </c>
      <c r="AU154" s="261" t="s">
        <v>82</v>
      </c>
      <c r="AV154" s="14" t="s">
        <v>82</v>
      </c>
      <c r="AW154" s="14" t="s">
        <v>30</v>
      </c>
      <c r="AX154" s="14" t="s">
        <v>73</v>
      </c>
      <c r="AY154" s="261" t="s">
        <v>134</v>
      </c>
    </row>
    <row r="155" s="14" customFormat="1">
      <c r="A155" s="14"/>
      <c r="B155" s="251"/>
      <c r="C155" s="252"/>
      <c r="D155" s="242" t="s">
        <v>143</v>
      </c>
      <c r="E155" s="253" t="s">
        <v>1</v>
      </c>
      <c r="F155" s="254" t="s">
        <v>740</v>
      </c>
      <c r="G155" s="252"/>
      <c r="H155" s="255">
        <v>-53.078000000000003</v>
      </c>
      <c r="I155" s="256"/>
      <c r="J155" s="252"/>
      <c r="K155" s="252"/>
      <c r="L155" s="257"/>
      <c r="M155" s="258"/>
      <c r="N155" s="259"/>
      <c r="O155" s="259"/>
      <c r="P155" s="259"/>
      <c r="Q155" s="259"/>
      <c r="R155" s="259"/>
      <c r="S155" s="259"/>
      <c r="T155" s="26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1" t="s">
        <v>143</v>
      </c>
      <c r="AU155" s="261" t="s">
        <v>82</v>
      </c>
      <c r="AV155" s="14" t="s">
        <v>82</v>
      </c>
      <c r="AW155" s="14" t="s">
        <v>30</v>
      </c>
      <c r="AX155" s="14" t="s">
        <v>73</v>
      </c>
      <c r="AY155" s="261" t="s">
        <v>134</v>
      </c>
    </row>
    <row r="156" s="14" customFormat="1">
      <c r="A156" s="14"/>
      <c r="B156" s="251"/>
      <c r="C156" s="252"/>
      <c r="D156" s="242" t="s">
        <v>143</v>
      </c>
      <c r="E156" s="253" t="s">
        <v>1</v>
      </c>
      <c r="F156" s="254" t="s">
        <v>741</v>
      </c>
      <c r="G156" s="252"/>
      <c r="H156" s="255">
        <v>9.9359999999999999</v>
      </c>
      <c r="I156" s="256"/>
      <c r="J156" s="252"/>
      <c r="K156" s="252"/>
      <c r="L156" s="257"/>
      <c r="M156" s="258"/>
      <c r="N156" s="259"/>
      <c r="O156" s="259"/>
      <c r="P156" s="259"/>
      <c r="Q156" s="259"/>
      <c r="R156" s="259"/>
      <c r="S156" s="259"/>
      <c r="T156" s="260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1" t="s">
        <v>143</v>
      </c>
      <c r="AU156" s="261" t="s">
        <v>82</v>
      </c>
      <c r="AV156" s="14" t="s">
        <v>82</v>
      </c>
      <c r="AW156" s="14" t="s">
        <v>30</v>
      </c>
      <c r="AX156" s="14" t="s">
        <v>73</v>
      </c>
      <c r="AY156" s="261" t="s">
        <v>134</v>
      </c>
    </row>
    <row r="157" s="15" customFormat="1">
      <c r="A157" s="15"/>
      <c r="B157" s="262"/>
      <c r="C157" s="263"/>
      <c r="D157" s="242" t="s">
        <v>143</v>
      </c>
      <c r="E157" s="264" t="s">
        <v>1</v>
      </c>
      <c r="F157" s="265" t="s">
        <v>186</v>
      </c>
      <c r="G157" s="263"/>
      <c r="H157" s="266">
        <v>344.882</v>
      </c>
      <c r="I157" s="267"/>
      <c r="J157" s="263"/>
      <c r="K157" s="263"/>
      <c r="L157" s="268"/>
      <c r="M157" s="269"/>
      <c r="N157" s="270"/>
      <c r="O157" s="270"/>
      <c r="P157" s="270"/>
      <c r="Q157" s="270"/>
      <c r="R157" s="270"/>
      <c r="S157" s="270"/>
      <c r="T157" s="271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2" t="s">
        <v>143</v>
      </c>
      <c r="AU157" s="272" t="s">
        <v>82</v>
      </c>
      <c r="AV157" s="15" t="s">
        <v>149</v>
      </c>
      <c r="AW157" s="15" t="s">
        <v>30</v>
      </c>
      <c r="AX157" s="15" t="s">
        <v>73</v>
      </c>
      <c r="AY157" s="272" t="s">
        <v>134</v>
      </c>
    </row>
    <row r="158" s="14" customFormat="1">
      <c r="A158" s="14"/>
      <c r="B158" s="251"/>
      <c r="C158" s="252"/>
      <c r="D158" s="242" t="s">
        <v>143</v>
      </c>
      <c r="E158" s="253" t="s">
        <v>1</v>
      </c>
      <c r="F158" s="254" t="s">
        <v>742</v>
      </c>
      <c r="G158" s="252"/>
      <c r="H158" s="255">
        <v>275.90600000000001</v>
      </c>
      <c r="I158" s="256"/>
      <c r="J158" s="252"/>
      <c r="K158" s="252"/>
      <c r="L158" s="257"/>
      <c r="M158" s="258"/>
      <c r="N158" s="259"/>
      <c r="O158" s="259"/>
      <c r="P158" s="259"/>
      <c r="Q158" s="259"/>
      <c r="R158" s="259"/>
      <c r="S158" s="259"/>
      <c r="T158" s="260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1" t="s">
        <v>143</v>
      </c>
      <c r="AU158" s="261" t="s">
        <v>82</v>
      </c>
      <c r="AV158" s="14" t="s">
        <v>82</v>
      </c>
      <c r="AW158" s="14" t="s">
        <v>30</v>
      </c>
      <c r="AX158" s="14" t="s">
        <v>80</v>
      </c>
      <c r="AY158" s="261" t="s">
        <v>134</v>
      </c>
    </row>
    <row r="159" s="2" customFormat="1" ht="33" customHeight="1">
      <c r="A159" s="39"/>
      <c r="B159" s="40"/>
      <c r="C159" s="227" t="s">
        <v>188</v>
      </c>
      <c r="D159" s="227" t="s">
        <v>136</v>
      </c>
      <c r="E159" s="228" t="s">
        <v>189</v>
      </c>
      <c r="F159" s="229" t="s">
        <v>190</v>
      </c>
      <c r="G159" s="230" t="s">
        <v>174</v>
      </c>
      <c r="H159" s="231">
        <v>68.975999999999999</v>
      </c>
      <c r="I159" s="232"/>
      <c r="J159" s="233">
        <f>ROUND(I159*H159,2)</f>
        <v>0</v>
      </c>
      <c r="K159" s="229" t="s">
        <v>726</v>
      </c>
      <c r="L159" s="45"/>
      <c r="M159" s="234" t="s">
        <v>1</v>
      </c>
      <c r="N159" s="235" t="s">
        <v>38</v>
      </c>
      <c r="O159" s="92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141</v>
      </c>
      <c r="AT159" s="238" t="s">
        <v>136</v>
      </c>
      <c r="AU159" s="238" t="s">
        <v>82</v>
      </c>
      <c r="AY159" s="18" t="s">
        <v>134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80</v>
      </c>
      <c r="BK159" s="239">
        <f>ROUND(I159*H159,2)</f>
        <v>0</v>
      </c>
      <c r="BL159" s="18" t="s">
        <v>141</v>
      </c>
      <c r="BM159" s="238" t="s">
        <v>743</v>
      </c>
    </row>
    <row r="160" s="14" customFormat="1">
      <c r="A160" s="14"/>
      <c r="B160" s="251"/>
      <c r="C160" s="252"/>
      <c r="D160" s="242" t="s">
        <v>143</v>
      </c>
      <c r="E160" s="253" t="s">
        <v>1</v>
      </c>
      <c r="F160" s="254" t="s">
        <v>744</v>
      </c>
      <c r="G160" s="252"/>
      <c r="H160" s="255">
        <v>68.975999999999999</v>
      </c>
      <c r="I160" s="256"/>
      <c r="J160" s="252"/>
      <c r="K160" s="252"/>
      <c r="L160" s="257"/>
      <c r="M160" s="258"/>
      <c r="N160" s="259"/>
      <c r="O160" s="259"/>
      <c r="P160" s="259"/>
      <c r="Q160" s="259"/>
      <c r="R160" s="259"/>
      <c r="S160" s="259"/>
      <c r="T160" s="260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1" t="s">
        <v>143</v>
      </c>
      <c r="AU160" s="261" t="s">
        <v>82</v>
      </c>
      <c r="AV160" s="14" t="s">
        <v>82</v>
      </c>
      <c r="AW160" s="14" t="s">
        <v>30</v>
      </c>
      <c r="AX160" s="14" t="s">
        <v>80</v>
      </c>
      <c r="AY160" s="261" t="s">
        <v>134</v>
      </c>
    </row>
    <row r="161" s="2" customFormat="1" ht="21.75" customHeight="1">
      <c r="A161" s="39"/>
      <c r="B161" s="40"/>
      <c r="C161" s="227" t="s">
        <v>193</v>
      </c>
      <c r="D161" s="227" t="s">
        <v>136</v>
      </c>
      <c r="E161" s="228" t="s">
        <v>194</v>
      </c>
      <c r="F161" s="229" t="s">
        <v>195</v>
      </c>
      <c r="G161" s="230" t="s">
        <v>139</v>
      </c>
      <c r="H161" s="231">
        <v>541.57500000000005</v>
      </c>
      <c r="I161" s="232"/>
      <c r="J161" s="233">
        <f>ROUND(I161*H161,2)</f>
        <v>0</v>
      </c>
      <c r="K161" s="229" t="s">
        <v>726</v>
      </c>
      <c r="L161" s="45"/>
      <c r="M161" s="234" t="s">
        <v>1</v>
      </c>
      <c r="N161" s="235" t="s">
        <v>38</v>
      </c>
      <c r="O161" s="92"/>
      <c r="P161" s="236">
        <f>O161*H161</f>
        <v>0</v>
      </c>
      <c r="Q161" s="236">
        <v>0.00084999999999999995</v>
      </c>
      <c r="R161" s="236">
        <f>Q161*H161</f>
        <v>0.46033875000000002</v>
      </c>
      <c r="S161" s="236">
        <v>0</v>
      </c>
      <c r="T161" s="23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8" t="s">
        <v>141</v>
      </c>
      <c r="AT161" s="238" t="s">
        <v>136</v>
      </c>
      <c r="AU161" s="238" t="s">
        <v>82</v>
      </c>
      <c r="AY161" s="18" t="s">
        <v>134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8" t="s">
        <v>80</v>
      </c>
      <c r="BK161" s="239">
        <f>ROUND(I161*H161,2)</f>
        <v>0</v>
      </c>
      <c r="BL161" s="18" t="s">
        <v>141</v>
      </c>
      <c r="BM161" s="238" t="s">
        <v>745</v>
      </c>
    </row>
    <row r="162" s="13" customFormat="1">
      <c r="A162" s="13"/>
      <c r="B162" s="240"/>
      <c r="C162" s="241"/>
      <c r="D162" s="242" t="s">
        <v>143</v>
      </c>
      <c r="E162" s="243" t="s">
        <v>1</v>
      </c>
      <c r="F162" s="244" t="s">
        <v>197</v>
      </c>
      <c r="G162" s="241"/>
      <c r="H162" s="243" t="s">
        <v>1</v>
      </c>
      <c r="I162" s="245"/>
      <c r="J162" s="241"/>
      <c r="K162" s="241"/>
      <c r="L162" s="246"/>
      <c r="M162" s="247"/>
      <c r="N162" s="248"/>
      <c r="O162" s="248"/>
      <c r="P162" s="248"/>
      <c r="Q162" s="248"/>
      <c r="R162" s="248"/>
      <c r="S162" s="248"/>
      <c r="T162" s="24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0" t="s">
        <v>143</v>
      </c>
      <c r="AU162" s="250" t="s">
        <v>82</v>
      </c>
      <c r="AV162" s="13" t="s">
        <v>80</v>
      </c>
      <c r="AW162" s="13" t="s">
        <v>30</v>
      </c>
      <c r="AX162" s="13" t="s">
        <v>73</v>
      </c>
      <c r="AY162" s="250" t="s">
        <v>134</v>
      </c>
    </row>
    <row r="163" s="14" customFormat="1">
      <c r="A163" s="14"/>
      <c r="B163" s="251"/>
      <c r="C163" s="252"/>
      <c r="D163" s="242" t="s">
        <v>143</v>
      </c>
      <c r="E163" s="253" t="s">
        <v>1</v>
      </c>
      <c r="F163" s="254" t="s">
        <v>746</v>
      </c>
      <c r="G163" s="252"/>
      <c r="H163" s="255">
        <v>541.57500000000005</v>
      </c>
      <c r="I163" s="256"/>
      <c r="J163" s="252"/>
      <c r="K163" s="252"/>
      <c r="L163" s="257"/>
      <c r="M163" s="258"/>
      <c r="N163" s="259"/>
      <c r="O163" s="259"/>
      <c r="P163" s="259"/>
      <c r="Q163" s="259"/>
      <c r="R163" s="259"/>
      <c r="S163" s="259"/>
      <c r="T163" s="260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1" t="s">
        <v>143</v>
      </c>
      <c r="AU163" s="261" t="s">
        <v>82</v>
      </c>
      <c r="AV163" s="14" t="s">
        <v>82</v>
      </c>
      <c r="AW163" s="14" t="s">
        <v>30</v>
      </c>
      <c r="AX163" s="14" t="s">
        <v>80</v>
      </c>
      <c r="AY163" s="261" t="s">
        <v>134</v>
      </c>
    </row>
    <row r="164" s="2" customFormat="1" ht="24.15" customHeight="1">
      <c r="A164" s="39"/>
      <c r="B164" s="40"/>
      <c r="C164" s="227" t="s">
        <v>199</v>
      </c>
      <c r="D164" s="227" t="s">
        <v>136</v>
      </c>
      <c r="E164" s="228" t="s">
        <v>200</v>
      </c>
      <c r="F164" s="229" t="s">
        <v>201</v>
      </c>
      <c r="G164" s="230" t="s">
        <v>139</v>
      </c>
      <c r="H164" s="231">
        <v>541.57500000000005</v>
      </c>
      <c r="I164" s="232"/>
      <c r="J164" s="233">
        <f>ROUND(I164*H164,2)</f>
        <v>0</v>
      </c>
      <c r="K164" s="229" t="s">
        <v>726</v>
      </c>
      <c r="L164" s="45"/>
      <c r="M164" s="234" t="s">
        <v>1</v>
      </c>
      <c r="N164" s="235" t="s">
        <v>38</v>
      </c>
      <c r="O164" s="92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8" t="s">
        <v>141</v>
      </c>
      <c r="AT164" s="238" t="s">
        <v>136</v>
      </c>
      <c r="AU164" s="238" t="s">
        <v>82</v>
      </c>
      <c r="AY164" s="18" t="s">
        <v>134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8" t="s">
        <v>80</v>
      </c>
      <c r="BK164" s="239">
        <f>ROUND(I164*H164,2)</f>
        <v>0</v>
      </c>
      <c r="BL164" s="18" t="s">
        <v>141</v>
      </c>
      <c r="BM164" s="238" t="s">
        <v>747</v>
      </c>
    </row>
    <row r="165" s="14" customFormat="1">
      <c r="A165" s="14"/>
      <c r="B165" s="251"/>
      <c r="C165" s="252"/>
      <c r="D165" s="242" t="s">
        <v>143</v>
      </c>
      <c r="E165" s="253" t="s">
        <v>1</v>
      </c>
      <c r="F165" s="254" t="s">
        <v>748</v>
      </c>
      <c r="G165" s="252"/>
      <c r="H165" s="255">
        <v>541.57500000000005</v>
      </c>
      <c r="I165" s="256"/>
      <c r="J165" s="252"/>
      <c r="K165" s="252"/>
      <c r="L165" s="257"/>
      <c r="M165" s="258"/>
      <c r="N165" s="259"/>
      <c r="O165" s="259"/>
      <c r="P165" s="259"/>
      <c r="Q165" s="259"/>
      <c r="R165" s="259"/>
      <c r="S165" s="259"/>
      <c r="T165" s="26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1" t="s">
        <v>143</v>
      </c>
      <c r="AU165" s="261" t="s">
        <v>82</v>
      </c>
      <c r="AV165" s="14" t="s">
        <v>82</v>
      </c>
      <c r="AW165" s="14" t="s">
        <v>30</v>
      </c>
      <c r="AX165" s="14" t="s">
        <v>80</v>
      </c>
      <c r="AY165" s="261" t="s">
        <v>134</v>
      </c>
    </row>
    <row r="166" s="2" customFormat="1" ht="33" customHeight="1">
      <c r="A166" s="39"/>
      <c r="B166" s="40"/>
      <c r="C166" s="227" t="s">
        <v>8</v>
      </c>
      <c r="D166" s="227" t="s">
        <v>136</v>
      </c>
      <c r="E166" s="228" t="s">
        <v>204</v>
      </c>
      <c r="F166" s="229" t="s">
        <v>205</v>
      </c>
      <c r="G166" s="230" t="s">
        <v>174</v>
      </c>
      <c r="H166" s="231">
        <v>246.09999999999999</v>
      </c>
      <c r="I166" s="232"/>
      <c r="J166" s="233">
        <f>ROUND(I166*H166,2)</f>
        <v>0</v>
      </c>
      <c r="K166" s="229" t="s">
        <v>726</v>
      </c>
      <c r="L166" s="45"/>
      <c r="M166" s="234" t="s">
        <v>1</v>
      </c>
      <c r="N166" s="235" t="s">
        <v>38</v>
      </c>
      <c r="O166" s="92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8" t="s">
        <v>141</v>
      </c>
      <c r="AT166" s="238" t="s">
        <v>136</v>
      </c>
      <c r="AU166" s="238" t="s">
        <v>82</v>
      </c>
      <c r="AY166" s="18" t="s">
        <v>134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8" t="s">
        <v>80</v>
      </c>
      <c r="BK166" s="239">
        <f>ROUND(I166*H166,2)</f>
        <v>0</v>
      </c>
      <c r="BL166" s="18" t="s">
        <v>141</v>
      </c>
      <c r="BM166" s="238" t="s">
        <v>749</v>
      </c>
    </row>
    <row r="167" s="14" customFormat="1">
      <c r="A167" s="14"/>
      <c r="B167" s="251"/>
      <c r="C167" s="252"/>
      <c r="D167" s="242" t="s">
        <v>143</v>
      </c>
      <c r="E167" s="253" t="s">
        <v>1</v>
      </c>
      <c r="F167" s="254" t="s">
        <v>750</v>
      </c>
      <c r="G167" s="252"/>
      <c r="H167" s="255">
        <v>246.09999999999999</v>
      </c>
      <c r="I167" s="256"/>
      <c r="J167" s="252"/>
      <c r="K167" s="252"/>
      <c r="L167" s="257"/>
      <c r="M167" s="258"/>
      <c r="N167" s="259"/>
      <c r="O167" s="259"/>
      <c r="P167" s="259"/>
      <c r="Q167" s="259"/>
      <c r="R167" s="259"/>
      <c r="S167" s="259"/>
      <c r="T167" s="260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1" t="s">
        <v>143</v>
      </c>
      <c r="AU167" s="261" t="s">
        <v>82</v>
      </c>
      <c r="AV167" s="14" t="s">
        <v>82</v>
      </c>
      <c r="AW167" s="14" t="s">
        <v>30</v>
      </c>
      <c r="AX167" s="14" t="s">
        <v>80</v>
      </c>
      <c r="AY167" s="261" t="s">
        <v>134</v>
      </c>
    </row>
    <row r="168" s="2" customFormat="1" ht="37.8" customHeight="1">
      <c r="A168" s="39"/>
      <c r="B168" s="40"/>
      <c r="C168" s="227" t="s">
        <v>208</v>
      </c>
      <c r="D168" s="227" t="s">
        <v>136</v>
      </c>
      <c r="E168" s="228" t="s">
        <v>209</v>
      </c>
      <c r="F168" s="229" t="s">
        <v>210</v>
      </c>
      <c r="G168" s="230" t="s">
        <v>174</v>
      </c>
      <c r="H168" s="231">
        <v>1230.5</v>
      </c>
      <c r="I168" s="232"/>
      <c r="J168" s="233">
        <f>ROUND(I168*H168,2)</f>
        <v>0</v>
      </c>
      <c r="K168" s="229" t="s">
        <v>726</v>
      </c>
      <c r="L168" s="45"/>
      <c r="M168" s="234" t="s">
        <v>1</v>
      </c>
      <c r="N168" s="235" t="s">
        <v>38</v>
      </c>
      <c r="O168" s="92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141</v>
      </c>
      <c r="AT168" s="238" t="s">
        <v>136</v>
      </c>
      <c r="AU168" s="238" t="s">
        <v>82</v>
      </c>
      <c r="AY168" s="18" t="s">
        <v>134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80</v>
      </c>
      <c r="BK168" s="239">
        <f>ROUND(I168*H168,2)</f>
        <v>0</v>
      </c>
      <c r="BL168" s="18" t="s">
        <v>141</v>
      </c>
      <c r="BM168" s="238" t="s">
        <v>751</v>
      </c>
    </row>
    <row r="169" s="14" customFormat="1">
      <c r="A169" s="14"/>
      <c r="B169" s="251"/>
      <c r="C169" s="252"/>
      <c r="D169" s="242" t="s">
        <v>143</v>
      </c>
      <c r="E169" s="253" t="s">
        <v>1</v>
      </c>
      <c r="F169" s="254" t="s">
        <v>752</v>
      </c>
      <c r="G169" s="252"/>
      <c r="H169" s="255">
        <v>1230.5</v>
      </c>
      <c r="I169" s="256"/>
      <c r="J169" s="252"/>
      <c r="K169" s="252"/>
      <c r="L169" s="257"/>
      <c r="M169" s="258"/>
      <c r="N169" s="259"/>
      <c r="O169" s="259"/>
      <c r="P169" s="259"/>
      <c r="Q169" s="259"/>
      <c r="R169" s="259"/>
      <c r="S169" s="259"/>
      <c r="T169" s="260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1" t="s">
        <v>143</v>
      </c>
      <c r="AU169" s="261" t="s">
        <v>82</v>
      </c>
      <c r="AV169" s="14" t="s">
        <v>82</v>
      </c>
      <c r="AW169" s="14" t="s">
        <v>30</v>
      </c>
      <c r="AX169" s="14" t="s">
        <v>80</v>
      </c>
      <c r="AY169" s="261" t="s">
        <v>134</v>
      </c>
    </row>
    <row r="170" s="2" customFormat="1" ht="16.5" customHeight="1">
      <c r="A170" s="39"/>
      <c r="B170" s="40"/>
      <c r="C170" s="227" t="s">
        <v>213</v>
      </c>
      <c r="D170" s="227" t="s">
        <v>136</v>
      </c>
      <c r="E170" s="228" t="s">
        <v>214</v>
      </c>
      <c r="F170" s="229" t="s">
        <v>215</v>
      </c>
      <c r="G170" s="230" t="s">
        <v>216</v>
      </c>
      <c r="H170" s="231">
        <v>2</v>
      </c>
      <c r="I170" s="232"/>
      <c r="J170" s="233">
        <f>ROUND(I170*H170,2)</f>
        <v>0</v>
      </c>
      <c r="K170" s="229" t="s">
        <v>1</v>
      </c>
      <c r="L170" s="45"/>
      <c r="M170" s="234" t="s">
        <v>1</v>
      </c>
      <c r="N170" s="235" t="s">
        <v>38</v>
      </c>
      <c r="O170" s="92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141</v>
      </c>
      <c r="AT170" s="238" t="s">
        <v>136</v>
      </c>
      <c r="AU170" s="238" t="s">
        <v>82</v>
      </c>
      <c r="AY170" s="18" t="s">
        <v>134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80</v>
      </c>
      <c r="BK170" s="239">
        <f>ROUND(I170*H170,2)</f>
        <v>0</v>
      </c>
      <c r="BL170" s="18" t="s">
        <v>141</v>
      </c>
      <c r="BM170" s="238" t="s">
        <v>753</v>
      </c>
    </row>
    <row r="171" s="14" customFormat="1">
      <c r="A171" s="14"/>
      <c r="B171" s="251"/>
      <c r="C171" s="252"/>
      <c r="D171" s="242" t="s">
        <v>143</v>
      </c>
      <c r="E171" s="253" t="s">
        <v>1</v>
      </c>
      <c r="F171" s="254" t="s">
        <v>218</v>
      </c>
      <c r="G171" s="252"/>
      <c r="H171" s="255">
        <v>2</v>
      </c>
      <c r="I171" s="256"/>
      <c r="J171" s="252"/>
      <c r="K171" s="252"/>
      <c r="L171" s="257"/>
      <c r="M171" s="258"/>
      <c r="N171" s="259"/>
      <c r="O171" s="259"/>
      <c r="P171" s="259"/>
      <c r="Q171" s="259"/>
      <c r="R171" s="259"/>
      <c r="S171" s="259"/>
      <c r="T171" s="260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1" t="s">
        <v>143</v>
      </c>
      <c r="AU171" s="261" t="s">
        <v>82</v>
      </c>
      <c r="AV171" s="14" t="s">
        <v>82</v>
      </c>
      <c r="AW171" s="14" t="s">
        <v>30</v>
      </c>
      <c r="AX171" s="14" t="s">
        <v>80</v>
      </c>
      <c r="AY171" s="261" t="s">
        <v>134</v>
      </c>
    </row>
    <row r="172" s="2" customFormat="1" ht="33" customHeight="1">
      <c r="A172" s="39"/>
      <c r="B172" s="40"/>
      <c r="C172" s="227" t="s">
        <v>219</v>
      </c>
      <c r="D172" s="227" t="s">
        <v>136</v>
      </c>
      <c r="E172" s="228" t="s">
        <v>220</v>
      </c>
      <c r="F172" s="229" t="s">
        <v>221</v>
      </c>
      <c r="G172" s="230" t="s">
        <v>222</v>
      </c>
      <c r="H172" s="231">
        <v>393.75999999999999</v>
      </c>
      <c r="I172" s="232"/>
      <c r="J172" s="233">
        <f>ROUND(I172*H172,2)</f>
        <v>0</v>
      </c>
      <c r="K172" s="229" t="s">
        <v>726</v>
      </c>
      <c r="L172" s="45"/>
      <c r="M172" s="234" t="s">
        <v>1</v>
      </c>
      <c r="N172" s="235" t="s">
        <v>38</v>
      </c>
      <c r="O172" s="92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141</v>
      </c>
      <c r="AT172" s="238" t="s">
        <v>136</v>
      </c>
      <c r="AU172" s="238" t="s">
        <v>82</v>
      </c>
      <c r="AY172" s="18" t="s">
        <v>134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80</v>
      </c>
      <c r="BK172" s="239">
        <f>ROUND(I172*H172,2)</f>
        <v>0</v>
      </c>
      <c r="BL172" s="18" t="s">
        <v>141</v>
      </c>
      <c r="BM172" s="238" t="s">
        <v>754</v>
      </c>
    </row>
    <row r="173" s="14" customFormat="1">
      <c r="A173" s="14"/>
      <c r="B173" s="251"/>
      <c r="C173" s="252"/>
      <c r="D173" s="242" t="s">
        <v>143</v>
      </c>
      <c r="E173" s="253" t="s">
        <v>1</v>
      </c>
      <c r="F173" s="254" t="s">
        <v>755</v>
      </c>
      <c r="G173" s="252"/>
      <c r="H173" s="255">
        <v>393.75999999999999</v>
      </c>
      <c r="I173" s="256"/>
      <c r="J173" s="252"/>
      <c r="K173" s="252"/>
      <c r="L173" s="257"/>
      <c r="M173" s="258"/>
      <c r="N173" s="259"/>
      <c r="O173" s="259"/>
      <c r="P173" s="259"/>
      <c r="Q173" s="259"/>
      <c r="R173" s="259"/>
      <c r="S173" s="259"/>
      <c r="T173" s="26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1" t="s">
        <v>143</v>
      </c>
      <c r="AU173" s="261" t="s">
        <v>82</v>
      </c>
      <c r="AV173" s="14" t="s">
        <v>82</v>
      </c>
      <c r="AW173" s="14" t="s">
        <v>30</v>
      </c>
      <c r="AX173" s="14" t="s">
        <v>80</v>
      </c>
      <c r="AY173" s="261" t="s">
        <v>134</v>
      </c>
    </row>
    <row r="174" s="2" customFormat="1" ht="24.15" customHeight="1">
      <c r="A174" s="39"/>
      <c r="B174" s="40"/>
      <c r="C174" s="227" t="s">
        <v>225</v>
      </c>
      <c r="D174" s="227" t="s">
        <v>136</v>
      </c>
      <c r="E174" s="228" t="s">
        <v>226</v>
      </c>
      <c r="F174" s="229" t="s">
        <v>227</v>
      </c>
      <c r="G174" s="230" t="s">
        <v>174</v>
      </c>
      <c r="H174" s="231">
        <v>197.46199999999999</v>
      </c>
      <c r="I174" s="232"/>
      <c r="J174" s="233">
        <f>ROUND(I174*H174,2)</f>
        <v>0</v>
      </c>
      <c r="K174" s="229" t="s">
        <v>726</v>
      </c>
      <c r="L174" s="45"/>
      <c r="M174" s="234" t="s">
        <v>1</v>
      </c>
      <c r="N174" s="235" t="s">
        <v>38</v>
      </c>
      <c r="O174" s="92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141</v>
      </c>
      <c r="AT174" s="238" t="s">
        <v>136</v>
      </c>
      <c r="AU174" s="238" t="s">
        <v>82</v>
      </c>
      <c r="AY174" s="18" t="s">
        <v>134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80</v>
      </c>
      <c r="BK174" s="239">
        <f>ROUND(I174*H174,2)</f>
        <v>0</v>
      </c>
      <c r="BL174" s="18" t="s">
        <v>141</v>
      </c>
      <c r="BM174" s="238" t="s">
        <v>756</v>
      </c>
    </row>
    <row r="175" s="14" customFormat="1">
      <c r="A175" s="14"/>
      <c r="B175" s="251"/>
      <c r="C175" s="252"/>
      <c r="D175" s="242" t="s">
        <v>143</v>
      </c>
      <c r="E175" s="253" t="s">
        <v>1</v>
      </c>
      <c r="F175" s="254" t="s">
        <v>757</v>
      </c>
      <c r="G175" s="252"/>
      <c r="H175" s="255">
        <v>344.882</v>
      </c>
      <c r="I175" s="256"/>
      <c r="J175" s="252"/>
      <c r="K175" s="252"/>
      <c r="L175" s="257"/>
      <c r="M175" s="258"/>
      <c r="N175" s="259"/>
      <c r="O175" s="259"/>
      <c r="P175" s="259"/>
      <c r="Q175" s="259"/>
      <c r="R175" s="259"/>
      <c r="S175" s="259"/>
      <c r="T175" s="260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1" t="s">
        <v>143</v>
      </c>
      <c r="AU175" s="261" t="s">
        <v>82</v>
      </c>
      <c r="AV175" s="14" t="s">
        <v>82</v>
      </c>
      <c r="AW175" s="14" t="s">
        <v>30</v>
      </c>
      <c r="AX175" s="14" t="s">
        <v>73</v>
      </c>
      <c r="AY175" s="261" t="s">
        <v>134</v>
      </c>
    </row>
    <row r="176" s="14" customFormat="1">
      <c r="A176" s="14"/>
      <c r="B176" s="251"/>
      <c r="C176" s="252"/>
      <c r="D176" s="242" t="s">
        <v>143</v>
      </c>
      <c r="E176" s="253" t="s">
        <v>1</v>
      </c>
      <c r="F176" s="254" t="s">
        <v>758</v>
      </c>
      <c r="G176" s="252"/>
      <c r="H176" s="255">
        <v>-35.729999999999997</v>
      </c>
      <c r="I176" s="256"/>
      <c r="J176" s="252"/>
      <c r="K176" s="252"/>
      <c r="L176" s="257"/>
      <c r="M176" s="258"/>
      <c r="N176" s="259"/>
      <c r="O176" s="259"/>
      <c r="P176" s="259"/>
      <c r="Q176" s="259"/>
      <c r="R176" s="259"/>
      <c r="S176" s="259"/>
      <c r="T176" s="260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1" t="s">
        <v>143</v>
      </c>
      <c r="AU176" s="261" t="s">
        <v>82</v>
      </c>
      <c r="AV176" s="14" t="s">
        <v>82</v>
      </c>
      <c r="AW176" s="14" t="s">
        <v>30</v>
      </c>
      <c r="AX176" s="14" t="s">
        <v>73</v>
      </c>
      <c r="AY176" s="261" t="s">
        <v>134</v>
      </c>
    </row>
    <row r="177" s="14" customFormat="1">
      <c r="A177" s="14"/>
      <c r="B177" s="251"/>
      <c r="C177" s="252"/>
      <c r="D177" s="242" t="s">
        <v>143</v>
      </c>
      <c r="E177" s="253" t="s">
        <v>1</v>
      </c>
      <c r="F177" s="254" t="s">
        <v>759</v>
      </c>
      <c r="G177" s="252"/>
      <c r="H177" s="255">
        <v>-101.79000000000001</v>
      </c>
      <c r="I177" s="256"/>
      <c r="J177" s="252"/>
      <c r="K177" s="252"/>
      <c r="L177" s="257"/>
      <c r="M177" s="258"/>
      <c r="N177" s="259"/>
      <c r="O177" s="259"/>
      <c r="P177" s="259"/>
      <c r="Q177" s="259"/>
      <c r="R177" s="259"/>
      <c r="S177" s="259"/>
      <c r="T177" s="260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1" t="s">
        <v>143</v>
      </c>
      <c r="AU177" s="261" t="s">
        <v>82</v>
      </c>
      <c r="AV177" s="14" t="s">
        <v>82</v>
      </c>
      <c r="AW177" s="14" t="s">
        <v>30</v>
      </c>
      <c r="AX177" s="14" t="s">
        <v>73</v>
      </c>
      <c r="AY177" s="261" t="s">
        <v>134</v>
      </c>
    </row>
    <row r="178" s="14" customFormat="1">
      <c r="A178" s="14"/>
      <c r="B178" s="251"/>
      <c r="C178" s="252"/>
      <c r="D178" s="242" t="s">
        <v>143</v>
      </c>
      <c r="E178" s="253" t="s">
        <v>1</v>
      </c>
      <c r="F178" s="254" t="s">
        <v>760</v>
      </c>
      <c r="G178" s="252"/>
      <c r="H178" s="255">
        <v>-9.9000000000000004</v>
      </c>
      <c r="I178" s="256"/>
      <c r="J178" s="252"/>
      <c r="K178" s="252"/>
      <c r="L178" s="257"/>
      <c r="M178" s="258"/>
      <c r="N178" s="259"/>
      <c r="O178" s="259"/>
      <c r="P178" s="259"/>
      <c r="Q178" s="259"/>
      <c r="R178" s="259"/>
      <c r="S178" s="259"/>
      <c r="T178" s="260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1" t="s">
        <v>143</v>
      </c>
      <c r="AU178" s="261" t="s">
        <v>82</v>
      </c>
      <c r="AV178" s="14" t="s">
        <v>82</v>
      </c>
      <c r="AW178" s="14" t="s">
        <v>30</v>
      </c>
      <c r="AX178" s="14" t="s">
        <v>73</v>
      </c>
      <c r="AY178" s="261" t="s">
        <v>134</v>
      </c>
    </row>
    <row r="179" s="15" customFormat="1">
      <c r="A179" s="15"/>
      <c r="B179" s="262"/>
      <c r="C179" s="263"/>
      <c r="D179" s="242" t="s">
        <v>143</v>
      </c>
      <c r="E179" s="264" t="s">
        <v>1</v>
      </c>
      <c r="F179" s="265" t="s">
        <v>186</v>
      </c>
      <c r="G179" s="263"/>
      <c r="H179" s="266">
        <v>197.46199999999999</v>
      </c>
      <c r="I179" s="267"/>
      <c r="J179" s="263"/>
      <c r="K179" s="263"/>
      <c r="L179" s="268"/>
      <c r="M179" s="269"/>
      <c r="N179" s="270"/>
      <c r="O179" s="270"/>
      <c r="P179" s="270"/>
      <c r="Q179" s="270"/>
      <c r="R179" s="270"/>
      <c r="S179" s="270"/>
      <c r="T179" s="271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72" t="s">
        <v>143</v>
      </c>
      <c r="AU179" s="272" t="s">
        <v>82</v>
      </c>
      <c r="AV179" s="15" t="s">
        <v>149</v>
      </c>
      <c r="AW179" s="15" t="s">
        <v>30</v>
      </c>
      <c r="AX179" s="15" t="s">
        <v>73</v>
      </c>
      <c r="AY179" s="272" t="s">
        <v>134</v>
      </c>
    </row>
    <row r="180" s="13" customFormat="1">
      <c r="A180" s="13"/>
      <c r="B180" s="240"/>
      <c r="C180" s="241"/>
      <c r="D180" s="242" t="s">
        <v>143</v>
      </c>
      <c r="E180" s="243" t="s">
        <v>1</v>
      </c>
      <c r="F180" s="244" t="s">
        <v>761</v>
      </c>
      <c r="G180" s="241"/>
      <c r="H180" s="243" t="s">
        <v>1</v>
      </c>
      <c r="I180" s="245"/>
      <c r="J180" s="241"/>
      <c r="K180" s="241"/>
      <c r="L180" s="246"/>
      <c r="M180" s="247"/>
      <c r="N180" s="248"/>
      <c r="O180" s="248"/>
      <c r="P180" s="248"/>
      <c r="Q180" s="248"/>
      <c r="R180" s="248"/>
      <c r="S180" s="248"/>
      <c r="T180" s="24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0" t="s">
        <v>143</v>
      </c>
      <c r="AU180" s="250" t="s">
        <v>82</v>
      </c>
      <c r="AV180" s="13" t="s">
        <v>80</v>
      </c>
      <c r="AW180" s="13" t="s">
        <v>30</v>
      </c>
      <c r="AX180" s="13" t="s">
        <v>73</v>
      </c>
      <c r="AY180" s="250" t="s">
        <v>134</v>
      </c>
    </row>
    <row r="181" s="16" customFormat="1">
      <c r="A181" s="16"/>
      <c r="B181" s="273"/>
      <c r="C181" s="274"/>
      <c r="D181" s="242" t="s">
        <v>143</v>
      </c>
      <c r="E181" s="275" t="s">
        <v>1</v>
      </c>
      <c r="F181" s="276" t="s">
        <v>233</v>
      </c>
      <c r="G181" s="274"/>
      <c r="H181" s="277">
        <v>197.46199999999999</v>
      </c>
      <c r="I181" s="278"/>
      <c r="J181" s="274"/>
      <c r="K181" s="274"/>
      <c r="L181" s="279"/>
      <c r="M181" s="280"/>
      <c r="N181" s="281"/>
      <c r="O181" s="281"/>
      <c r="P181" s="281"/>
      <c r="Q181" s="281"/>
      <c r="R181" s="281"/>
      <c r="S181" s="281"/>
      <c r="T181" s="282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T181" s="283" t="s">
        <v>143</v>
      </c>
      <c r="AU181" s="283" t="s">
        <v>82</v>
      </c>
      <c r="AV181" s="16" t="s">
        <v>141</v>
      </c>
      <c r="AW181" s="16" t="s">
        <v>30</v>
      </c>
      <c r="AX181" s="16" t="s">
        <v>80</v>
      </c>
      <c r="AY181" s="283" t="s">
        <v>134</v>
      </c>
    </row>
    <row r="182" s="2" customFormat="1" ht="24.15" customHeight="1">
      <c r="A182" s="39"/>
      <c r="B182" s="40"/>
      <c r="C182" s="227" t="s">
        <v>234</v>
      </c>
      <c r="D182" s="227" t="s">
        <v>136</v>
      </c>
      <c r="E182" s="228" t="s">
        <v>235</v>
      </c>
      <c r="F182" s="229" t="s">
        <v>236</v>
      </c>
      <c r="G182" s="230" t="s">
        <v>174</v>
      </c>
      <c r="H182" s="231">
        <v>102.55500000000001</v>
      </c>
      <c r="I182" s="232"/>
      <c r="J182" s="233">
        <f>ROUND(I182*H182,2)</f>
        <v>0</v>
      </c>
      <c r="K182" s="229" t="s">
        <v>726</v>
      </c>
      <c r="L182" s="45"/>
      <c r="M182" s="234" t="s">
        <v>1</v>
      </c>
      <c r="N182" s="235" t="s">
        <v>38</v>
      </c>
      <c r="O182" s="92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8" t="s">
        <v>141</v>
      </c>
      <c r="AT182" s="238" t="s">
        <v>136</v>
      </c>
      <c r="AU182" s="238" t="s">
        <v>82</v>
      </c>
      <c r="AY182" s="18" t="s">
        <v>134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8" t="s">
        <v>80</v>
      </c>
      <c r="BK182" s="239">
        <f>ROUND(I182*H182,2)</f>
        <v>0</v>
      </c>
      <c r="BL182" s="18" t="s">
        <v>141</v>
      </c>
      <c r="BM182" s="238" t="s">
        <v>762</v>
      </c>
    </row>
    <row r="183" s="14" customFormat="1">
      <c r="A183" s="14"/>
      <c r="B183" s="251"/>
      <c r="C183" s="252"/>
      <c r="D183" s="242" t="s">
        <v>143</v>
      </c>
      <c r="E183" s="253" t="s">
        <v>1</v>
      </c>
      <c r="F183" s="254" t="s">
        <v>763</v>
      </c>
      <c r="G183" s="252"/>
      <c r="H183" s="255">
        <v>101.79000000000001</v>
      </c>
      <c r="I183" s="256"/>
      <c r="J183" s="252"/>
      <c r="K183" s="252"/>
      <c r="L183" s="257"/>
      <c r="M183" s="258"/>
      <c r="N183" s="259"/>
      <c r="O183" s="259"/>
      <c r="P183" s="259"/>
      <c r="Q183" s="259"/>
      <c r="R183" s="259"/>
      <c r="S183" s="259"/>
      <c r="T183" s="260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1" t="s">
        <v>143</v>
      </c>
      <c r="AU183" s="261" t="s">
        <v>82</v>
      </c>
      <c r="AV183" s="14" t="s">
        <v>82</v>
      </c>
      <c r="AW183" s="14" t="s">
        <v>30</v>
      </c>
      <c r="AX183" s="14" t="s">
        <v>73</v>
      </c>
      <c r="AY183" s="261" t="s">
        <v>134</v>
      </c>
    </row>
    <row r="184" s="14" customFormat="1">
      <c r="A184" s="14"/>
      <c r="B184" s="251"/>
      <c r="C184" s="252"/>
      <c r="D184" s="242" t="s">
        <v>143</v>
      </c>
      <c r="E184" s="253" t="s">
        <v>1</v>
      </c>
      <c r="F184" s="254" t="s">
        <v>764</v>
      </c>
      <c r="G184" s="252"/>
      <c r="H184" s="255">
        <v>9.9000000000000004</v>
      </c>
      <c r="I184" s="256"/>
      <c r="J184" s="252"/>
      <c r="K184" s="252"/>
      <c r="L184" s="257"/>
      <c r="M184" s="258"/>
      <c r="N184" s="259"/>
      <c r="O184" s="259"/>
      <c r="P184" s="259"/>
      <c r="Q184" s="259"/>
      <c r="R184" s="259"/>
      <c r="S184" s="259"/>
      <c r="T184" s="26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1" t="s">
        <v>143</v>
      </c>
      <c r="AU184" s="261" t="s">
        <v>82</v>
      </c>
      <c r="AV184" s="14" t="s">
        <v>82</v>
      </c>
      <c r="AW184" s="14" t="s">
        <v>30</v>
      </c>
      <c r="AX184" s="14" t="s">
        <v>73</v>
      </c>
      <c r="AY184" s="261" t="s">
        <v>134</v>
      </c>
    </row>
    <row r="185" s="14" customFormat="1">
      <c r="A185" s="14"/>
      <c r="B185" s="251"/>
      <c r="C185" s="252"/>
      <c r="D185" s="242" t="s">
        <v>143</v>
      </c>
      <c r="E185" s="253" t="s">
        <v>1</v>
      </c>
      <c r="F185" s="254" t="s">
        <v>765</v>
      </c>
      <c r="G185" s="252"/>
      <c r="H185" s="255">
        <v>-9.1349999999999998</v>
      </c>
      <c r="I185" s="256"/>
      <c r="J185" s="252"/>
      <c r="K185" s="252"/>
      <c r="L185" s="257"/>
      <c r="M185" s="258"/>
      <c r="N185" s="259"/>
      <c r="O185" s="259"/>
      <c r="P185" s="259"/>
      <c r="Q185" s="259"/>
      <c r="R185" s="259"/>
      <c r="S185" s="259"/>
      <c r="T185" s="260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1" t="s">
        <v>143</v>
      </c>
      <c r="AU185" s="261" t="s">
        <v>82</v>
      </c>
      <c r="AV185" s="14" t="s">
        <v>82</v>
      </c>
      <c r="AW185" s="14" t="s">
        <v>30</v>
      </c>
      <c r="AX185" s="14" t="s">
        <v>73</v>
      </c>
      <c r="AY185" s="261" t="s">
        <v>134</v>
      </c>
    </row>
    <row r="186" s="16" customFormat="1">
      <c r="A186" s="16"/>
      <c r="B186" s="273"/>
      <c r="C186" s="274"/>
      <c r="D186" s="242" t="s">
        <v>143</v>
      </c>
      <c r="E186" s="275" t="s">
        <v>1</v>
      </c>
      <c r="F186" s="276" t="s">
        <v>233</v>
      </c>
      <c r="G186" s="274"/>
      <c r="H186" s="277">
        <v>102.55500000000001</v>
      </c>
      <c r="I186" s="278"/>
      <c r="J186" s="274"/>
      <c r="K186" s="274"/>
      <c r="L186" s="279"/>
      <c r="M186" s="280"/>
      <c r="N186" s="281"/>
      <c r="O186" s="281"/>
      <c r="P186" s="281"/>
      <c r="Q186" s="281"/>
      <c r="R186" s="281"/>
      <c r="S186" s="281"/>
      <c r="T186" s="282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T186" s="283" t="s">
        <v>143</v>
      </c>
      <c r="AU186" s="283" t="s">
        <v>82</v>
      </c>
      <c r="AV186" s="16" t="s">
        <v>141</v>
      </c>
      <c r="AW186" s="16" t="s">
        <v>30</v>
      </c>
      <c r="AX186" s="16" t="s">
        <v>80</v>
      </c>
      <c r="AY186" s="283" t="s">
        <v>134</v>
      </c>
    </row>
    <row r="187" s="2" customFormat="1" ht="16.5" customHeight="1">
      <c r="A187" s="39"/>
      <c r="B187" s="40"/>
      <c r="C187" s="284" t="s">
        <v>240</v>
      </c>
      <c r="D187" s="284" t="s">
        <v>241</v>
      </c>
      <c r="E187" s="285" t="s">
        <v>242</v>
      </c>
      <c r="F187" s="286" t="s">
        <v>243</v>
      </c>
      <c r="G187" s="287" t="s">
        <v>222</v>
      </c>
      <c r="H187" s="288">
        <v>322.00799999999998</v>
      </c>
      <c r="I187" s="289"/>
      <c r="J187" s="290">
        <f>ROUND(I187*H187,2)</f>
        <v>0</v>
      </c>
      <c r="K187" s="286" t="s">
        <v>726</v>
      </c>
      <c r="L187" s="291"/>
      <c r="M187" s="292" t="s">
        <v>1</v>
      </c>
      <c r="N187" s="293" t="s">
        <v>38</v>
      </c>
      <c r="O187" s="92"/>
      <c r="P187" s="236">
        <f>O187*H187</f>
        <v>0</v>
      </c>
      <c r="Q187" s="236">
        <v>1</v>
      </c>
      <c r="R187" s="236">
        <f>Q187*H187</f>
        <v>322.00799999999998</v>
      </c>
      <c r="S187" s="236">
        <v>0</v>
      </c>
      <c r="T187" s="23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8" t="s">
        <v>178</v>
      </c>
      <c r="AT187" s="238" t="s">
        <v>241</v>
      </c>
      <c r="AU187" s="238" t="s">
        <v>82</v>
      </c>
      <c r="AY187" s="18" t="s">
        <v>134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8" t="s">
        <v>80</v>
      </c>
      <c r="BK187" s="239">
        <f>ROUND(I187*H187,2)</f>
        <v>0</v>
      </c>
      <c r="BL187" s="18" t="s">
        <v>141</v>
      </c>
      <c r="BM187" s="238" t="s">
        <v>766</v>
      </c>
    </row>
    <row r="188" s="14" customFormat="1">
      <c r="A188" s="14"/>
      <c r="B188" s="251"/>
      <c r="C188" s="252"/>
      <c r="D188" s="242" t="s">
        <v>143</v>
      </c>
      <c r="E188" s="253" t="s">
        <v>1</v>
      </c>
      <c r="F188" s="254" t="s">
        <v>767</v>
      </c>
      <c r="G188" s="252"/>
      <c r="H188" s="255">
        <v>322.00799999999998</v>
      </c>
      <c r="I188" s="256"/>
      <c r="J188" s="252"/>
      <c r="K188" s="252"/>
      <c r="L188" s="257"/>
      <c r="M188" s="258"/>
      <c r="N188" s="259"/>
      <c r="O188" s="259"/>
      <c r="P188" s="259"/>
      <c r="Q188" s="259"/>
      <c r="R188" s="259"/>
      <c r="S188" s="259"/>
      <c r="T188" s="260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1" t="s">
        <v>143</v>
      </c>
      <c r="AU188" s="261" t="s">
        <v>82</v>
      </c>
      <c r="AV188" s="14" t="s">
        <v>82</v>
      </c>
      <c r="AW188" s="14" t="s">
        <v>30</v>
      </c>
      <c r="AX188" s="14" t="s">
        <v>80</v>
      </c>
      <c r="AY188" s="261" t="s">
        <v>134</v>
      </c>
    </row>
    <row r="189" s="12" customFormat="1" ht="22.8" customHeight="1">
      <c r="A189" s="12"/>
      <c r="B189" s="211"/>
      <c r="C189" s="212"/>
      <c r="D189" s="213" t="s">
        <v>72</v>
      </c>
      <c r="E189" s="225" t="s">
        <v>149</v>
      </c>
      <c r="F189" s="225" t="s">
        <v>768</v>
      </c>
      <c r="G189" s="212"/>
      <c r="H189" s="212"/>
      <c r="I189" s="215"/>
      <c r="J189" s="226">
        <f>BK189</f>
        <v>0</v>
      </c>
      <c r="K189" s="212"/>
      <c r="L189" s="217"/>
      <c r="M189" s="218"/>
      <c r="N189" s="219"/>
      <c r="O189" s="219"/>
      <c r="P189" s="220">
        <f>SUM(P190:P191)</f>
        <v>0</v>
      </c>
      <c r="Q189" s="219"/>
      <c r="R189" s="220">
        <f>SUM(R190:R191)</f>
        <v>0.29160768000000004</v>
      </c>
      <c r="S189" s="219"/>
      <c r="T189" s="221">
        <f>SUM(T190:T191)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22" t="s">
        <v>80</v>
      </c>
      <c r="AT189" s="223" t="s">
        <v>72</v>
      </c>
      <c r="AU189" s="223" t="s">
        <v>80</v>
      </c>
      <c r="AY189" s="222" t="s">
        <v>134</v>
      </c>
      <c r="BK189" s="224">
        <f>SUM(BK190:BK191)</f>
        <v>0</v>
      </c>
    </row>
    <row r="190" s="2" customFormat="1" ht="16.5" customHeight="1">
      <c r="A190" s="39"/>
      <c r="B190" s="40"/>
      <c r="C190" s="227" t="s">
        <v>247</v>
      </c>
      <c r="D190" s="227" t="s">
        <v>136</v>
      </c>
      <c r="E190" s="228" t="s">
        <v>769</v>
      </c>
      <c r="F190" s="229" t="s">
        <v>770</v>
      </c>
      <c r="G190" s="230" t="s">
        <v>139</v>
      </c>
      <c r="H190" s="231">
        <v>8.7360000000000007</v>
      </c>
      <c r="I190" s="232"/>
      <c r="J190" s="233">
        <f>ROUND(I190*H190,2)</f>
        <v>0</v>
      </c>
      <c r="K190" s="229" t="s">
        <v>726</v>
      </c>
      <c r="L190" s="45"/>
      <c r="M190" s="234" t="s">
        <v>1</v>
      </c>
      <c r="N190" s="235" t="s">
        <v>38</v>
      </c>
      <c r="O190" s="92"/>
      <c r="P190" s="236">
        <f>O190*H190</f>
        <v>0</v>
      </c>
      <c r="Q190" s="236">
        <v>0.03338</v>
      </c>
      <c r="R190" s="236">
        <f>Q190*H190</f>
        <v>0.29160768000000004</v>
      </c>
      <c r="S190" s="236">
        <v>0</v>
      </c>
      <c r="T190" s="237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8" t="s">
        <v>141</v>
      </c>
      <c r="AT190" s="238" t="s">
        <v>136</v>
      </c>
      <c r="AU190" s="238" t="s">
        <v>82</v>
      </c>
      <c r="AY190" s="18" t="s">
        <v>134</v>
      </c>
      <c r="BE190" s="239">
        <f>IF(N190="základní",J190,0)</f>
        <v>0</v>
      </c>
      <c r="BF190" s="239">
        <f>IF(N190="snížená",J190,0)</f>
        <v>0</v>
      </c>
      <c r="BG190" s="239">
        <f>IF(N190="zákl. přenesená",J190,0)</f>
        <v>0</v>
      </c>
      <c r="BH190" s="239">
        <f>IF(N190="sníž. přenesená",J190,0)</f>
        <v>0</v>
      </c>
      <c r="BI190" s="239">
        <f>IF(N190="nulová",J190,0)</f>
        <v>0</v>
      </c>
      <c r="BJ190" s="18" t="s">
        <v>80</v>
      </c>
      <c r="BK190" s="239">
        <f>ROUND(I190*H190,2)</f>
        <v>0</v>
      </c>
      <c r="BL190" s="18" t="s">
        <v>141</v>
      </c>
      <c r="BM190" s="238" t="s">
        <v>771</v>
      </c>
    </row>
    <row r="191" s="14" customFormat="1">
      <c r="A191" s="14"/>
      <c r="B191" s="251"/>
      <c r="C191" s="252"/>
      <c r="D191" s="242" t="s">
        <v>143</v>
      </c>
      <c r="E191" s="253" t="s">
        <v>1</v>
      </c>
      <c r="F191" s="254" t="s">
        <v>772</v>
      </c>
      <c r="G191" s="252"/>
      <c r="H191" s="255">
        <v>8.7360000000000007</v>
      </c>
      <c r="I191" s="256"/>
      <c r="J191" s="252"/>
      <c r="K191" s="252"/>
      <c r="L191" s="257"/>
      <c r="M191" s="258"/>
      <c r="N191" s="259"/>
      <c r="O191" s="259"/>
      <c r="P191" s="259"/>
      <c r="Q191" s="259"/>
      <c r="R191" s="259"/>
      <c r="S191" s="259"/>
      <c r="T191" s="260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1" t="s">
        <v>143</v>
      </c>
      <c r="AU191" s="261" t="s">
        <v>82</v>
      </c>
      <c r="AV191" s="14" t="s">
        <v>82</v>
      </c>
      <c r="AW191" s="14" t="s">
        <v>30</v>
      </c>
      <c r="AX191" s="14" t="s">
        <v>80</v>
      </c>
      <c r="AY191" s="261" t="s">
        <v>134</v>
      </c>
    </row>
    <row r="192" s="12" customFormat="1" ht="22.8" customHeight="1">
      <c r="A192" s="12"/>
      <c r="B192" s="211"/>
      <c r="C192" s="212"/>
      <c r="D192" s="213" t="s">
        <v>72</v>
      </c>
      <c r="E192" s="225" t="s">
        <v>339</v>
      </c>
      <c r="F192" s="225" t="s">
        <v>773</v>
      </c>
      <c r="G192" s="212"/>
      <c r="H192" s="212"/>
      <c r="I192" s="215"/>
      <c r="J192" s="226">
        <f>BK192</f>
        <v>0</v>
      </c>
      <c r="K192" s="212"/>
      <c r="L192" s="217"/>
      <c r="M192" s="218"/>
      <c r="N192" s="219"/>
      <c r="O192" s="219"/>
      <c r="P192" s="220">
        <f>SUM(P193:P196)</f>
        <v>0</v>
      </c>
      <c r="Q192" s="219"/>
      <c r="R192" s="220">
        <f>SUM(R193:R196)</f>
        <v>0.62686249999999999</v>
      </c>
      <c r="S192" s="219"/>
      <c r="T192" s="221">
        <f>SUM(T193:T196)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22" t="s">
        <v>80</v>
      </c>
      <c r="AT192" s="223" t="s">
        <v>72</v>
      </c>
      <c r="AU192" s="223" t="s">
        <v>80</v>
      </c>
      <c r="AY192" s="222" t="s">
        <v>134</v>
      </c>
      <c r="BK192" s="224">
        <f>SUM(BK193:BK196)</f>
        <v>0</v>
      </c>
    </row>
    <row r="193" s="2" customFormat="1" ht="24.15" customHeight="1">
      <c r="A193" s="39"/>
      <c r="B193" s="40"/>
      <c r="C193" s="227" t="s">
        <v>254</v>
      </c>
      <c r="D193" s="227" t="s">
        <v>136</v>
      </c>
      <c r="E193" s="228" t="s">
        <v>774</v>
      </c>
      <c r="F193" s="229" t="s">
        <v>775</v>
      </c>
      <c r="G193" s="230" t="s">
        <v>174</v>
      </c>
      <c r="H193" s="231">
        <v>0.25</v>
      </c>
      <c r="I193" s="232"/>
      <c r="J193" s="233">
        <f>ROUND(I193*H193,2)</f>
        <v>0</v>
      </c>
      <c r="K193" s="229" t="s">
        <v>726</v>
      </c>
      <c r="L193" s="45"/>
      <c r="M193" s="234" t="s">
        <v>1</v>
      </c>
      <c r="N193" s="235" t="s">
        <v>38</v>
      </c>
      <c r="O193" s="92"/>
      <c r="P193" s="236">
        <f>O193*H193</f>
        <v>0</v>
      </c>
      <c r="Q193" s="236">
        <v>2.50745</v>
      </c>
      <c r="R193" s="236">
        <f>Q193*H193</f>
        <v>0.62686249999999999</v>
      </c>
      <c r="S193" s="236">
        <v>0</v>
      </c>
      <c r="T193" s="237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8" t="s">
        <v>141</v>
      </c>
      <c r="AT193" s="238" t="s">
        <v>136</v>
      </c>
      <c r="AU193" s="238" t="s">
        <v>82</v>
      </c>
      <c r="AY193" s="18" t="s">
        <v>134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8" t="s">
        <v>80</v>
      </c>
      <c r="BK193" s="239">
        <f>ROUND(I193*H193,2)</f>
        <v>0</v>
      </c>
      <c r="BL193" s="18" t="s">
        <v>141</v>
      </c>
      <c r="BM193" s="238" t="s">
        <v>776</v>
      </c>
    </row>
    <row r="194" s="13" customFormat="1">
      <c r="A194" s="13"/>
      <c r="B194" s="240"/>
      <c r="C194" s="241"/>
      <c r="D194" s="242" t="s">
        <v>143</v>
      </c>
      <c r="E194" s="243" t="s">
        <v>1</v>
      </c>
      <c r="F194" s="244" t="s">
        <v>777</v>
      </c>
      <c r="G194" s="241"/>
      <c r="H194" s="243" t="s">
        <v>1</v>
      </c>
      <c r="I194" s="245"/>
      <c r="J194" s="241"/>
      <c r="K194" s="241"/>
      <c r="L194" s="246"/>
      <c r="M194" s="247"/>
      <c r="N194" s="248"/>
      <c r="O194" s="248"/>
      <c r="P194" s="248"/>
      <c r="Q194" s="248"/>
      <c r="R194" s="248"/>
      <c r="S194" s="248"/>
      <c r="T194" s="24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0" t="s">
        <v>143</v>
      </c>
      <c r="AU194" s="250" t="s">
        <v>82</v>
      </c>
      <c r="AV194" s="13" t="s">
        <v>80</v>
      </c>
      <c r="AW194" s="13" t="s">
        <v>30</v>
      </c>
      <c r="AX194" s="13" t="s">
        <v>73</v>
      </c>
      <c r="AY194" s="250" t="s">
        <v>134</v>
      </c>
    </row>
    <row r="195" s="13" customFormat="1">
      <c r="A195" s="13"/>
      <c r="B195" s="240"/>
      <c r="C195" s="241"/>
      <c r="D195" s="242" t="s">
        <v>143</v>
      </c>
      <c r="E195" s="243" t="s">
        <v>1</v>
      </c>
      <c r="F195" s="244" t="s">
        <v>778</v>
      </c>
      <c r="G195" s="241"/>
      <c r="H195" s="243" t="s">
        <v>1</v>
      </c>
      <c r="I195" s="245"/>
      <c r="J195" s="241"/>
      <c r="K195" s="241"/>
      <c r="L195" s="246"/>
      <c r="M195" s="247"/>
      <c r="N195" s="248"/>
      <c r="O195" s="248"/>
      <c r="P195" s="248"/>
      <c r="Q195" s="248"/>
      <c r="R195" s="248"/>
      <c r="S195" s="248"/>
      <c r="T195" s="24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0" t="s">
        <v>143</v>
      </c>
      <c r="AU195" s="250" t="s">
        <v>82</v>
      </c>
      <c r="AV195" s="13" t="s">
        <v>80</v>
      </c>
      <c r="AW195" s="13" t="s">
        <v>30</v>
      </c>
      <c r="AX195" s="13" t="s">
        <v>73</v>
      </c>
      <c r="AY195" s="250" t="s">
        <v>134</v>
      </c>
    </row>
    <row r="196" s="14" customFormat="1">
      <c r="A196" s="14"/>
      <c r="B196" s="251"/>
      <c r="C196" s="252"/>
      <c r="D196" s="242" t="s">
        <v>143</v>
      </c>
      <c r="E196" s="253" t="s">
        <v>1</v>
      </c>
      <c r="F196" s="254" t="s">
        <v>779</v>
      </c>
      <c r="G196" s="252"/>
      <c r="H196" s="255">
        <v>0.25</v>
      </c>
      <c r="I196" s="256"/>
      <c r="J196" s="252"/>
      <c r="K196" s="252"/>
      <c r="L196" s="257"/>
      <c r="M196" s="258"/>
      <c r="N196" s="259"/>
      <c r="O196" s="259"/>
      <c r="P196" s="259"/>
      <c r="Q196" s="259"/>
      <c r="R196" s="259"/>
      <c r="S196" s="259"/>
      <c r="T196" s="260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1" t="s">
        <v>143</v>
      </c>
      <c r="AU196" s="261" t="s">
        <v>82</v>
      </c>
      <c r="AV196" s="14" t="s">
        <v>82</v>
      </c>
      <c r="AW196" s="14" t="s">
        <v>30</v>
      </c>
      <c r="AX196" s="14" t="s">
        <v>80</v>
      </c>
      <c r="AY196" s="261" t="s">
        <v>134</v>
      </c>
    </row>
    <row r="197" s="12" customFormat="1" ht="22.8" customHeight="1">
      <c r="A197" s="12"/>
      <c r="B197" s="211"/>
      <c r="C197" s="212"/>
      <c r="D197" s="213" t="s">
        <v>72</v>
      </c>
      <c r="E197" s="225" t="s">
        <v>141</v>
      </c>
      <c r="F197" s="225" t="s">
        <v>246</v>
      </c>
      <c r="G197" s="212"/>
      <c r="H197" s="212"/>
      <c r="I197" s="215"/>
      <c r="J197" s="226">
        <f>BK197</f>
        <v>0</v>
      </c>
      <c r="K197" s="212"/>
      <c r="L197" s="217"/>
      <c r="M197" s="218"/>
      <c r="N197" s="219"/>
      <c r="O197" s="219"/>
      <c r="P197" s="220">
        <f>SUM(P198:P201)</f>
        <v>0</v>
      </c>
      <c r="Q197" s="219"/>
      <c r="R197" s="220">
        <f>SUM(R198:R201)</f>
        <v>0</v>
      </c>
      <c r="S197" s="219"/>
      <c r="T197" s="221">
        <f>SUM(T198:T201)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22" t="s">
        <v>80</v>
      </c>
      <c r="AT197" s="223" t="s">
        <v>72</v>
      </c>
      <c r="AU197" s="223" t="s">
        <v>80</v>
      </c>
      <c r="AY197" s="222" t="s">
        <v>134</v>
      </c>
      <c r="BK197" s="224">
        <f>SUM(BK198:BK201)</f>
        <v>0</v>
      </c>
    </row>
    <row r="198" s="2" customFormat="1" ht="16.5" customHeight="1">
      <c r="A198" s="39"/>
      <c r="B198" s="40"/>
      <c r="C198" s="227" t="s">
        <v>7</v>
      </c>
      <c r="D198" s="227" t="s">
        <v>136</v>
      </c>
      <c r="E198" s="228" t="s">
        <v>248</v>
      </c>
      <c r="F198" s="229" t="s">
        <v>249</v>
      </c>
      <c r="G198" s="230" t="s">
        <v>174</v>
      </c>
      <c r="H198" s="231">
        <v>37.329999999999998</v>
      </c>
      <c r="I198" s="232"/>
      <c r="J198" s="233">
        <f>ROUND(I198*H198,2)</f>
        <v>0</v>
      </c>
      <c r="K198" s="229" t="s">
        <v>726</v>
      </c>
      <c r="L198" s="45"/>
      <c r="M198" s="234" t="s">
        <v>1</v>
      </c>
      <c r="N198" s="235" t="s">
        <v>38</v>
      </c>
      <c r="O198" s="92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8" t="s">
        <v>141</v>
      </c>
      <c r="AT198" s="238" t="s">
        <v>136</v>
      </c>
      <c r="AU198" s="238" t="s">
        <v>82</v>
      </c>
      <c r="AY198" s="18" t="s">
        <v>134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8" t="s">
        <v>80</v>
      </c>
      <c r="BK198" s="239">
        <f>ROUND(I198*H198,2)</f>
        <v>0</v>
      </c>
      <c r="BL198" s="18" t="s">
        <v>141</v>
      </c>
      <c r="BM198" s="238" t="s">
        <v>780</v>
      </c>
    </row>
    <row r="199" s="14" customFormat="1">
      <c r="A199" s="14"/>
      <c r="B199" s="251"/>
      <c r="C199" s="252"/>
      <c r="D199" s="242" t="s">
        <v>143</v>
      </c>
      <c r="E199" s="253" t="s">
        <v>1</v>
      </c>
      <c r="F199" s="254" t="s">
        <v>781</v>
      </c>
      <c r="G199" s="252"/>
      <c r="H199" s="255">
        <v>35.729999999999997</v>
      </c>
      <c r="I199" s="256"/>
      <c r="J199" s="252"/>
      <c r="K199" s="252"/>
      <c r="L199" s="257"/>
      <c r="M199" s="258"/>
      <c r="N199" s="259"/>
      <c r="O199" s="259"/>
      <c r="P199" s="259"/>
      <c r="Q199" s="259"/>
      <c r="R199" s="259"/>
      <c r="S199" s="259"/>
      <c r="T199" s="260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1" t="s">
        <v>143</v>
      </c>
      <c r="AU199" s="261" t="s">
        <v>82</v>
      </c>
      <c r="AV199" s="14" t="s">
        <v>82</v>
      </c>
      <c r="AW199" s="14" t="s">
        <v>30</v>
      </c>
      <c r="AX199" s="14" t="s">
        <v>73</v>
      </c>
      <c r="AY199" s="261" t="s">
        <v>134</v>
      </c>
    </row>
    <row r="200" s="14" customFormat="1">
      <c r="A200" s="14"/>
      <c r="B200" s="251"/>
      <c r="C200" s="252"/>
      <c r="D200" s="242" t="s">
        <v>143</v>
      </c>
      <c r="E200" s="253" t="s">
        <v>1</v>
      </c>
      <c r="F200" s="254" t="s">
        <v>782</v>
      </c>
      <c r="G200" s="252"/>
      <c r="H200" s="255">
        <v>1.6000000000000001</v>
      </c>
      <c r="I200" s="256"/>
      <c r="J200" s="252"/>
      <c r="K200" s="252"/>
      <c r="L200" s="257"/>
      <c r="M200" s="258"/>
      <c r="N200" s="259"/>
      <c r="O200" s="259"/>
      <c r="P200" s="259"/>
      <c r="Q200" s="259"/>
      <c r="R200" s="259"/>
      <c r="S200" s="259"/>
      <c r="T200" s="260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1" t="s">
        <v>143</v>
      </c>
      <c r="AU200" s="261" t="s">
        <v>82</v>
      </c>
      <c r="AV200" s="14" t="s">
        <v>82</v>
      </c>
      <c r="AW200" s="14" t="s">
        <v>30</v>
      </c>
      <c r="AX200" s="14" t="s">
        <v>73</v>
      </c>
      <c r="AY200" s="261" t="s">
        <v>134</v>
      </c>
    </row>
    <row r="201" s="16" customFormat="1">
      <c r="A201" s="16"/>
      <c r="B201" s="273"/>
      <c r="C201" s="274"/>
      <c r="D201" s="242" t="s">
        <v>143</v>
      </c>
      <c r="E201" s="275" t="s">
        <v>1</v>
      </c>
      <c r="F201" s="276" t="s">
        <v>233</v>
      </c>
      <c r="G201" s="274"/>
      <c r="H201" s="277">
        <v>37.329999999999998</v>
      </c>
      <c r="I201" s="278"/>
      <c r="J201" s="274"/>
      <c r="K201" s="274"/>
      <c r="L201" s="279"/>
      <c r="M201" s="280"/>
      <c r="N201" s="281"/>
      <c r="O201" s="281"/>
      <c r="P201" s="281"/>
      <c r="Q201" s="281"/>
      <c r="R201" s="281"/>
      <c r="S201" s="281"/>
      <c r="T201" s="282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T201" s="283" t="s">
        <v>143</v>
      </c>
      <c r="AU201" s="283" t="s">
        <v>82</v>
      </c>
      <c r="AV201" s="16" t="s">
        <v>141</v>
      </c>
      <c r="AW201" s="16" t="s">
        <v>30</v>
      </c>
      <c r="AX201" s="16" t="s">
        <v>80</v>
      </c>
      <c r="AY201" s="283" t="s">
        <v>134</v>
      </c>
    </row>
    <row r="202" s="12" customFormat="1" ht="22.8" customHeight="1">
      <c r="A202" s="12"/>
      <c r="B202" s="211"/>
      <c r="C202" s="212"/>
      <c r="D202" s="213" t="s">
        <v>72</v>
      </c>
      <c r="E202" s="225" t="s">
        <v>178</v>
      </c>
      <c r="F202" s="225" t="s">
        <v>253</v>
      </c>
      <c r="G202" s="212"/>
      <c r="H202" s="212"/>
      <c r="I202" s="215"/>
      <c r="J202" s="226">
        <f>BK202</f>
        <v>0</v>
      </c>
      <c r="K202" s="212"/>
      <c r="L202" s="217"/>
      <c r="M202" s="218"/>
      <c r="N202" s="219"/>
      <c r="O202" s="219"/>
      <c r="P202" s="220">
        <f>SUM(P203:P249)</f>
        <v>0</v>
      </c>
      <c r="Q202" s="219"/>
      <c r="R202" s="220">
        <f>SUM(R203:R249)</f>
        <v>22.018969999999999</v>
      </c>
      <c r="S202" s="219"/>
      <c r="T202" s="221">
        <f>SUM(T203:T249)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22" t="s">
        <v>80</v>
      </c>
      <c r="AT202" s="223" t="s">
        <v>72</v>
      </c>
      <c r="AU202" s="223" t="s">
        <v>80</v>
      </c>
      <c r="AY202" s="222" t="s">
        <v>134</v>
      </c>
      <c r="BK202" s="224">
        <f>SUM(BK203:BK249)</f>
        <v>0</v>
      </c>
    </row>
    <row r="203" s="2" customFormat="1" ht="21.75" customHeight="1">
      <c r="A203" s="39"/>
      <c r="B203" s="40"/>
      <c r="C203" s="227" t="s">
        <v>263</v>
      </c>
      <c r="D203" s="227" t="s">
        <v>136</v>
      </c>
      <c r="E203" s="228" t="s">
        <v>255</v>
      </c>
      <c r="F203" s="229" t="s">
        <v>256</v>
      </c>
      <c r="G203" s="230" t="s">
        <v>163</v>
      </c>
      <c r="H203" s="231">
        <v>130.5</v>
      </c>
      <c r="I203" s="232"/>
      <c r="J203" s="233">
        <f>ROUND(I203*H203,2)</f>
        <v>0</v>
      </c>
      <c r="K203" s="229" t="s">
        <v>726</v>
      </c>
      <c r="L203" s="45"/>
      <c r="M203" s="234" t="s">
        <v>1</v>
      </c>
      <c r="N203" s="235" t="s">
        <v>38</v>
      </c>
      <c r="O203" s="92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8" t="s">
        <v>141</v>
      </c>
      <c r="AT203" s="238" t="s">
        <v>136</v>
      </c>
      <c r="AU203" s="238" t="s">
        <v>82</v>
      </c>
      <c r="AY203" s="18" t="s">
        <v>134</v>
      </c>
      <c r="BE203" s="239">
        <f>IF(N203="základní",J203,0)</f>
        <v>0</v>
      </c>
      <c r="BF203" s="239">
        <f>IF(N203="snížená",J203,0)</f>
        <v>0</v>
      </c>
      <c r="BG203" s="239">
        <f>IF(N203="zákl. přenesená",J203,0)</f>
        <v>0</v>
      </c>
      <c r="BH203" s="239">
        <f>IF(N203="sníž. přenesená",J203,0)</f>
        <v>0</v>
      </c>
      <c r="BI203" s="239">
        <f>IF(N203="nulová",J203,0)</f>
        <v>0</v>
      </c>
      <c r="BJ203" s="18" t="s">
        <v>80</v>
      </c>
      <c r="BK203" s="239">
        <f>ROUND(I203*H203,2)</f>
        <v>0</v>
      </c>
      <c r="BL203" s="18" t="s">
        <v>141</v>
      </c>
      <c r="BM203" s="238" t="s">
        <v>783</v>
      </c>
    </row>
    <row r="204" s="14" customFormat="1">
      <c r="A204" s="14"/>
      <c r="B204" s="251"/>
      <c r="C204" s="252"/>
      <c r="D204" s="242" t="s">
        <v>143</v>
      </c>
      <c r="E204" s="253" t="s">
        <v>1</v>
      </c>
      <c r="F204" s="254" t="s">
        <v>784</v>
      </c>
      <c r="G204" s="252"/>
      <c r="H204" s="255">
        <v>130.5</v>
      </c>
      <c r="I204" s="256"/>
      <c r="J204" s="252"/>
      <c r="K204" s="252"/>
      <c r="L204" s="257"/>
      <c r="M204" s="258"/>
      <c r="N204" s="259"/>
      <c r="O204" s="259"/>
      <c r="P204" s="259"/>
      <c r="Q204" s="259"/>
      <c r="R204" s="259"/>
      <c r="S204" s="259"/>
      <c r="T204" s="260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1" t="s">
        <v>143</v>
      </c>
      <c r="AU204" s="261" t="s">
        <v>82</v>
      </c>
      <c r="AV204" s="14" t="s">
        <v>82</v>
      </c>
      <c r="AW204" s="14" t="s">
        <v>30</v>
      </c>
      <c r="AX204" s="14" t="s">
        <v>80</v>
      </c>
      <c r="AY204" s="261" t="s">
        <v>134</v>
      </c>
    </row>
    <row r="205" s="2" customFormat="1" ht="33" customHeight="1">
      <c r="A205" s="39"/>
      <c r="B205" s="40"/>
      <c r="C205" s="227" t="s">
        <v>268</v>
      </c>
      <c r="D205" s="227" t="s">
        <v>136</v>
      </c>
      <c r="E205" s="228" t="s">
        <v>493</v>
      </c>
      <c r="F205" s="229" t="s">
        <v>494</v>
      </c>
      <c r="G205" s="230" t="s">
        <v>163</v>
      </c>
      <c r="H205" s="231">
        <v>20</v>
      </c>
      <c r="I205" s="232"/>
      <c r="J205" s="233">
        <f>ROUND(I205*H205,2)</f>
        <v>0</v>
      </c>
      <c r="K205" s="229" t="s">
        <v>726</v>
      </c>
      <c r="L205" s="45"/>
      <c r="M205" s="234" t="s">
        <v>1</v>
      </c>
      <c r="N205" s="235" t="s">
        <v>38</v>
      </c>
      <c r="O205" s="92"/>
      <c r="P205" s="236">
        <f>O205*H205</f>
        <v>0</v>
      </c>
      <c r="Q205" s="236">
        <v>1.0000000000000001E-05</v>
      </c>
      <c r="R205" s="236">
        <f>Q205*H205</f>
        <v>0.00020000000000000001</v>
      </c>
      <c r="S205" s="236">
        <v>0</v>
      </c>
      <c r="T205" s="237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8" t="s">
        <v>141</v>
      </c>
      <c r="AT205" s="238" t="s">
        <v>136</v>
      </c>
      <c r="AU205" s="238" t="s">
        <v>82</v>
      </c>
      <c r="AY205" s="18" t="s">
        <v>134</v>
      </c>
      <c r="BE205" s="239">
        <f>IF(N205="základní",J205,0)</f>
        <v>0</v>
      </c>
      <c r="BF205" s="239">
        <f>IF(N205="snížená",J205,0)</f>
        <v>0</v>
      </c>
      <c r="BG205" s="239">
        <f>IF(N205="zákl. přenesená",J205,0)</f>
        <v>0</v>
      </c>
      <c r="BH205" s="239">
        <f>IF(N205="sníž. přenesená",J205,0)</f>
        <v>0</v>
      </c>
      <c r="BI205" s="239">
        <f>IF(N205="nulová",J205,0)</f>
        <v>0</v>
      </c>
      <c r="BJ205" s="18" t="s">
        <v>80</v>
      </c>
      <c r="BK205" s="239">
        <f>ROUND(I205*H205,2)</f>
        <v>0</v>
      </c>
      <c r="BL205" s="18" t="s">
        <v>141</v>
      </c>
      <c r="BM205" s="238" t="s">
        <v>785</v>
      </c>
    </row>
    <row r="206" s="14" customFormat="1">
      <c r="A206" s="14"/>
      <c r="B206" s="251"/>
      <c r="C206" s="252"/>
      <c r="D206" s="242" t="s">
        <v>143</v>
      </c>
      <c r="E206" s="253" t="s">
        <v>1</v>
      </c>
      <c r="F206" s="254" t="s">
        <v>786</v>
      </c>
      <c r="G206" s="252"/>
      <c r="H206" s="255">
        <v>20</v>
      </c>
      <c r="I206" s="256"/>
      <c r="J206" s="252"/>
      <c r="K206" s="252"/>
      <c r="L206" s="257"/>
      <c r="M206" s="258"/>
      <c r="N206" s="259"/>
      <c r="O206" s="259"/>
      <c r="P206" s="259"/>
      <c r="Q206" s="259"/>
      <c r="R206" s="259"/>
      <c r="S206" s="259"/>
      <c r="T206" s="260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1" t="s">
        <v>143</v>
      </c>
      <c r="AU206" s="261" t="s">
        <v>82</v>
      </c>
      <c r="AV206" s="14" t="s">
        <v>82</v>
      </c>
      <c r="AW206" s="14" t="s">
        <v>30</v>
      </c>
      <c r="AX206" s="14" t="s">
        <v>80</v>
      </c>
      <c r="AY206" s="261" t="s">
        <v>134</v>
      </c>
    </row>
    <row r="207" s="2" customFormat="1" ht="16.5" customHeight="1">
      <c r="A207" s="39"/>
      <c r="B207" s="40"/>
      <c r="C207" s="284" t="s">
        <v>273</v>
      </c>
      <c r="D207" s="284" t="s">
        <v>241</v>
      </c>
      <c r="E207" s="285" t="s">
        <v>497</v>
      </c>
      <c r="F207" s="286" t="s">
        <v>498</v>
      </c>
      <c r="G207" s="287" t="s">
        <v>163</v>
      </c>
      <c r="H207" s="288">
        <v>20</v>
      </c>
      <c r="I207" s="289"/>
      <c r="J207" s="290">
        <f>ROUND(I207*H207,2)</f>
        <v>0</v>
      </c>
      <c r="K207" s="286" t="s">
        <v>726</v>
      </c>
      <c r="L207" s="291"/>
      <c r="M207" s="292" t="s">
        <v>1</v>
      </c>
      <c r="N207" s="293" t="s">
        <v>38</v>
      </c>
      <c r="O207" s="92"/>
      <c r="P207" s="236">
        <f>O207*H207</f>
        <v>0</v>
      </c>
      <c r="Q207" s="236">
        <v>0.0024099999999999998</v>
      </c>
      <c r="R207" s="236">
        <f>Q207*H207</f>
        <v>0.048199999999999993</v>
      </c>
      <c r="S207" s="236">
        <v>0</v>
      </c>
      <c r="T207" s="23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8" t="s">
        <v>178</v>
      </c>
      <c r="AT207" s="238" t="s">
        <v>241</v>
      </c>
      <c r="AU207" s="238" t="s">
        <v>82</v>
      </c>
      <c r="AY207" s="18" t="s">
        <v>134</v>
      </c>
      <c r="BE207" s="239">
        <f>IF(N207="základní",J207,0)</f>
        <v>0</v>
      </c>
      <c r="BF207" s="239">
        <f>IF(N207="snížená",J207,0)</f>
        <v>0</v>
      </c>
      <c r="BG207" s="239">
        <f>IF(N207="zákl. přenesená",J207,0)</f>
        <v>0</v>
      </c>
      <c r="BH207" s="239">
        <f>IF(N207="sníž. přenesená",J207,0)</f>
        <v>0</v>
      </c>
      <c r="BI207" s="239">
        <f>IF(N207="nulová",J207,0)</f>
        <v>0</v>
      </c>
      <c r="BJ207" s="18" t="s">
        <v>80</v>
      </c>
      <c r="BK207" s="239">
        <f>ROUND(I207*H207,2)</f>
        <v>0</v>
      </c>
      <c r="BL207" s="18" t="s">
        <v>141</v>
      </c>
      <c r="BM207" s="238" t="s">
        <v>787</v>
      </c>
    </row>
    <row r="208" s="14" customFormat="1">
      <c r="A208" s="14"/>
      <c r="B208" s="251"/>
      <c r="C208" s="252"/>
      <c r="D208" s="242" t="s">
        <v>143</v>
      </c>
      <c r="E208" s="253" t="s">
        <v>1</v>
      </c>
      <c r="F208" s="254" t="s">
        <v>788</v>
      </c>
      <c r="G208" s="252"/>
      <c r="H208" s="255">
        <v>20</v>
      </c>
      <c r="I208" s="256"/>
      <c r="J208" s="252"/>
      <c r="K208" s="252"/>
      <c r="L208" s="257"/>
      <c r="M208" s="258"/>
      <c r="N208" s="259"/>
      <c r="O208" s="259"/>
      <c r="P208" s="259"/>
      <c r="Q208" s="259"/>
      <c r="R208" s="259"/>
      <c r="S208" s="259"/>
      <c r="T208" s="260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1" t="s">
        <v>143</v>
      </c>
      <c r="AU208" s="261" t="s">
        <v>82</v>
      </c>
      <c r="AV208" s="14" t="s">
        <v>82</v>
      </c>
      <c r="AW208" s="14" t="s">
        <v>30</v>
      </c>
      <c r="AX208" s="14" t="s">
        <v>80</v>
      </c>
      <c r="AY208" s="261" t="s">
        <v>134</v>
      </c>
    </row>
    <row r="209" s="2" customFormat="1" ht="33" customHeight="1">
      <c r="A209" s="39"/>
      <c r="B209" s="40"/>
      <c r="C209" s="227" t="s">
        <v>287</v>
      </c>
      <c r="D209" s="227" t="s">
        <v>136</v>
      </c>
      <c r="E209" s="228" t="s">
        <v>501</v>
      </c>
      <c r="F209" s="229" t="s">
        <v>502</v>
      </c>
      <c r="G209" s="230" t="s">
        <v>163</v>
      </c>
      <c r="H209" s="231">
        <v>130.5</v>
      </c>
      <c r="I209" s="232"/>
      <c r="J209" s="233">
        <f>ROUND(I209*H209,2)</f>
        <v>0</v>
      </c>
      <c r="K209" s="229" t="s">
        <v>726</v>
      </c>
      <c r="L209" s="45"/>
      <c r="M209" s="234" t="s">
        <v>1</v>
      </c>
      <c r="N209" s="235" t="s">
        <v>38</v>
      </c>
      <c r="O209" s="92"/>
      <c r="P209" s="236">
        <f>O209*H209</f>
        <v>0</v>
      </c>
      <c r="Q209" s="236">
        <v>2.0000000000000002E-05</v>
      </c>
      <c r="R209" s="236">
        <f>Q209*H209</f>
        <v>0.0026100000000000003</v>
      </c>
      <c r="S209" s="236">
        <v>0</v>
      </c>
      <c r="T209" s="237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8" t="s">
        <v>141</v>
      </c>
      <c r="AT209" s="238" t="s">
        <v>136</v>
      </c>
      <c r="AU209" s="238" t="s">
        <v>82</v>
      </c>
      <c r="AY209" s="18" t="s">
        <v>134</v>
      </c>
      <c r="BE209" s="239">
        <f>IF(N209="základní",J209,0)</f>
        <v>0</v>
      </c>
      <c r="BF209" s="239">
        <f>IF(N209="snížená",J209,0)</f>
        <v>0</v>
      </c>
      <c r="BG209" s="239">
        <f>IF(N209="zákl. přenesená",J209,0)</f>
        <v>0</v>
      </c>
      <c r="BH209" s="239">
        <f>IF(N209="sníž. přenesená",J209,0)</f>
        <v>0</v>
      </c>
      <c r="BI209" s="239">
        <f>IF(N209="nulová",J209,0)</f>
        <v>0</v>
      </c>
      <c r="BJ209" s="18" t="s">
        <v>80</v>
      </c>
      <c r="BK209" s="239">
        <f>ROUND(I209*H209,2)</f>
        <v>0</v>
      </c>
      <c r="BL209" s="18" t="s">
        <v>141</v>
      </c>
      <c r="BM209" s="238" t="s">
        <v>789</v>
      </c>
    </row>
    <row r="210" s="14" customFormat="1">
      <c r="A210" s="14"/>
      <c r="B210" s="251"/>
      <c r="C210" s="252"/>
      <c r="D210" s="242" t="s">
        <v>143</v>
      </c>
      <c r="E210" s="253" t="s">
        <v>1</v>
      </c>
      <c r="F210" s="254" t="s">
        <v>790</v>
      </c>
      <c r="G210" s="252"/>
      <c r="H210" s="255">
        <v>130.5</v>
      </c>
      <c r="I210" s="256"/>
      <c r="J210" s="252"/>
      <c r="K210" s="252"/>
      <c r="L210" s="257"/>
      <c r="M210" s="258"/>
      <c r="N210" s="259"/>
      <c r="O210" s="259"/>
      <c r="P210" s="259"/>
      <c r="Q210" s="259"/>
      <c r="R210" s="259"/>
      <c r="S210" s="259"/>
      <c r="T210" s="260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1" t="s">
        <v>143</v>
      </c>
      <c r="AU210" s="261" t="s">
        <v>82</v>
      </c>
      <c r="AV210" s="14" t="s">
        <v>82</v>
      </c>
      <c r="AW210" s="14" t="s">
        <v>30</v>
      </c>
      <c r="AX210" s="14" t="s">
        <v>80</v>
      </c>
      <c r="AY210" s="261" t="s">
        <v>134</v>
      </c>
    </row>
    <row r="211" s="2" customFormat="1" ht="21.75" customHeight="1">
      <c r="A211" s="39"/>
      <c r="B211" s="40"/>
      <c r="C211" s="284" t="s">
        <v>292</v>
      </c>
      <c r="D211" s="284" t="s">
        <v>241</v>
      </c>
      <c r="E211" s="285" t="s">
        <v>505</v>
      </c>
      <c r="F211" s="286" t="s">
        <v>506</v>
      </c>
      <c r="G211" s="287" t="s">
        <v>163</v>
      </c>
      <c r="H211" s="288">
        <v>130.5</v>
      </c>
      <c r="I211" s="289"/>
      <c r="J211" s="290">
        <f>ROUND(I211*H211,2)</f>
        <v>0</v>
      </c>
      <c r="K211" s="286" t="s">
        <v>726</v>
      </c>
      <c r="L211" s="291"/>
      <c r="M211" s="292" t="s">
        <v>1</v>
      </c>
      <c r="N211" s="293" t="s">
        <v>38</v>
      </c>
      <c r="O211" s="92"/>
      <c r="P211" s="236">
        <f>O211*H211</f>
        <v>0</v>
      </c>
      <c r="Q211" s="236">
        <v>0.016619999999999999</v>
      </c>
      <c r="R211" s="236">
        <f>Q211*H211</f>
        <v>2.1689099999999999</v>
      </c>
      <c r="S211" s="236">
        <v>0</v>
      </c>
      <c r="T211" s="237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8" t="s">
        <v>178</v>
      </c>
      <c r="AT211" s="238" t="s">
        <v>241</v>
      </c>
      <c r="AU211" s="238" t="s">
        <v>82</v>
      </c>
      <c r="AY211" s="18" t="s">
        <v>134</v>
      </c>
      <c r="BE211" s="239">
        <f>IF(N211="základní",J211,0)</f>
        <v>0</v>
      </c>
      <c r="BF211" s="239">
        <f>IF(N211="snížená",J211,0)</f>
        <v>0</v>
      </c>
      <c r="BG211" s="239">
        <f>IF(N211="zákl. přenesená",J211,0)</f>
        <v>0</v>
      </c>
      <c r="BH211" s="239">
        <f>IF(N211="sníž. přenesená",J211,0)</f>
        <v>0</v>
      </c>
      <c r="BI211" s="239">
        <f>IF(N211="nulová",J211,0)</f>
        <v>0</v>
      </c>
      <c r="BJ211" s="18" t="s">
        <v>80</v>
      </c>
      <c r="BK211" s="239">
        <f>ROUND(I211*H211,2)</f>
        <v>0</v>
      </c>
      <c r="BL211" s="18" t="s">
        <v>141</v>
      </c>
      <c r="BM211" s="238" t="s">
        <v>791</v>
      </c>
    </row>
    <row r="212" s="14" customFormat="1">
      <c r="A212" s="14"/>
      <c r="B212" s="251"/>
      <c r="C212" s="252"/>
      <c r="D212" s="242" t="s">
        <v>143</v>
      </c>
      <c r="E212" s="253" t="s">
        <v>1</v>
      </c>
      <c r="F212" s="254" t="s">
        <v>784</v>
      </c>
      <c r="G212" s="252"/>
      <c r="H212" s="255">
        <v>130.5</v>
      </c>
      <c r="I212" s="256"/>
      <c r="J212" s="252"/>
      <c r="K212" s="252"/>
      <c r="L212" s="257"/>
      <c r="M212" s="258"/>
      <c r="N212" s="259"/>
      <c r="O212" s="259"/>
      <c r="P212" s="259"/>
      <c r="Q212" s="259"/>
      <c r="R212" s="259"/>
      <c r="S212" s="259"/>
      <c r="T212" s="260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1" t="s">
        <v>143</v>
      </c>
      <c r="AU212" s="261" t="s">
        <v>82</v>
      </c>
      <c r="AV212" s="14" t="s">
        <v>82</v>
      </c>
      <c r="AW212" s="14" t="s">
        <v>30</v>
      </c>
      <c r="AX212" s="14" t="s">
        <v>80</v>
      </c>
      <c r="AY212" s="261" t="s">
        <v>134</v>
      </c>
    </row>
    <row r="213" s="2" customFormat="1" ht="33" customHeight="1">
      <c r="A213" s="39"/>
      <c r="B213" s="40"/>
      <c r="C213" s="227" t="s">
        <v>297</v>
      </c>
      <c r="D213" s="227" t="s">
        <v>136</v>
      </c>
      <c r="E213" s="228" t="s">
        <v>269</v>
      </c>
      <c r="F213" s="229" t="s">
        <v>270</v>
      </c>
      <c r="G213" s="230" t="s">
        <v>216</v>
      </c>
      <c r="H213" s="231">
        <v>20</v>
      </c>
      <c r="I213" s="232"/>
      <c r="J213" s="233">
        <f>ROUND(I213*H213,2)</f>
        <v>0</v>
      </c>
      <c r="K213" s="229" t="s">
        <v>726</v>
      </c>
      <c r="L213" s="45"/>
      <c r="M213" s="234" t="s">
        <v>1</v>
      </c>
      <c r="N213" s="235" t="s">
        <v>38</v>
      </c>
      <c r="O213" s="92"/>
      <c r="P213" s="236">
        <f>O213*H213</f>
        <v>0</v>
      </c>
      <c r="Q213" s="236">
        <v>0</v>
      </c>
      <c r="R213" s="236">
        <f>Q213*H213</f>
        <v>0</v>
      </c>
      <c r="S213" s="236">
        <v>0</v>
      </c>
      <c r="T213" s="237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8" t="s">
        <v>141</v>
      </c>
      <c r="AT213" s="238" t="s">
        <v>136</v>
      </c>
      <c r="AU213" s="238" t="s">
        <v>82</v>
      </c>
      <c r="AY213" s="18" t="s">
        <v>134</v>
      </c>
      <c r="BE213" s="239">
        <f>IF(N213="základní",J213,0)</f>
        <v>0</v>
      </c>
      <c r="BF213" s="239">
        <f>IF(N213="snížená",J213,0)</f>
        <v>0</v>
      </c>
      <c r="BG213" s="239">
        <f>IF(N213="zákl. přenesená",J213,0)</f>
        <v>0</v>
      </c>
      <c r="BH213" s="239">
        <f>IF(N213="sníž. přenesená",J213,0)</f>
        <v>0</v>
      </c>
      <c r="BI213" s="239">
        <f>IF(N213="nulová",J213,0)</f>
        <v>0</v>
      </c>
      <c r="BJ213" s="18" t="s">
        <v>80</v>
      </c>
      <c r="BK213" s="239">
        <f>ROUND(I213*H213,2)</f>
        <v>0</v>
      </c>
      <c r="BL213" s="18" t="s">
        <v>141</v>
      </c>
      <c r="BM213" s="238" t="s">
        <v>792</v>
      </c>
    </row>
    <row r="214" s="14" customFormat="1">
      <c r="A214" s="14"/>
      <c r="B214" s="251"/>
      <c r="C214" s="252"/>
      <c r="D214" s="242" t="s">
        <v>143</v>
      </c>
      <c r="E214" s="253" t="s">
        <v>1</v>
      </c>
      <c r="F214" s="254" t="s">
        <v>793</v>
      </c>
      <c r="G214" s="252"/>
      <c r="H214" s="255">
        <v>20</v>
      </c>
      <c r="I214" s="256"/>
      <c r="J214" s="252"/>
      <c r="K214" s="252"/>
      <c r="L214" s="257"/>
      <c r="M214" s="258"/>
      <c r="N214" s="259"/>
      <c r="O214" s="259"/>
      <c r="P214" s="259"/>
      <c r="Q214" s="259"/>
      <c r="R214" s="259"/>
      <c r="S214" s="259"/>
      <c r="T214" s="260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1" t="s">
        <v>143</v>
      </c>
      <c r="AU214" s="261" t="s">
        <v>82</v>
      </c>
      <c r="AV214" s="14" t="s">
        <v>82</v>
      </c>
      <c r="AW214" s="14" t="s">
        <v>30</v>
      </c>
      <c r="AX214" s="14" t="s">
        <v>80</v>
      </c>
      <c r="AY214" s="261" t="s">
        <v>134</v>
      </c>
    </row>
    <row r="215" s="2" customFormat="1" ht="24.15" customHeight="1">
      <c r="A215" s="39"/>
      <c r="B215" s="40"/>
      <c r="C215" s="284" t="s">
        <v>302</v>
      </c>
      <c r="D215" s="284" t="s">
        <v>241</v>
      </c>
      <c r="E215" s="285" t="s">
        <v>274</v>
      </c>
      <c r="F215" s="286" t="s">
        <v>275</v>
      </c>
      <c r="G215" s="287" t="s">
        <v>216</v>
      </c>
      <c r="H215" s="288">
        <v>20</v>
      </c>
      <c r="I215" s="289"/>
      <c r="J215" s="290">
        <f>ROUND(I215*H215,2)</f>
        <v>0</v>
      </c>
      <c r="K215" s="286" t="s">
        <v>726</v>
      </c>
      <c r="L215" s="291"/>
      <c r="M215" s="292" t="s">
        <v>1</v>
      </c>
      <c r="N215" s="293" t="s">
        <v>38</v>
      </c>
      <c r="O215" s="92"/>
      <c r="P215" s="236">
        <f>O215*H215</f>
        <v>0</v>
      </c>
      <c r="Q215" s="236">
        <v>0.0014</v>
      </c>
      <c r="R215" s="236">
        <f>Q215*H215</f>
        <v>0.028000000000000001</v>
      </c>
      <c r="S215" s="236">
        <v>0</v>
      </c>
      <c r="T215" s="237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8" t="s">
        <v>178</v>
      </c>
      <c r="AT215" s="238" t="s">
        <v>241</v>
      </c>
      <c r="AU215" s="238" t="s">
        <v>82</v>
      </c>
      <c r="AY215" s="18" t="s">
        <v>134</v>
      </c>
      <c r="BE215" s="239">
        <f>IF(N215="základní",J215,0)</f>
        <v>0</v>
      </c>
      <c r="BF215" s="239">
        <f>IF(N215="snížená",J215,0)</f>
        <v>0</v>
      </c>
      <c r="BG215" s="239">
        <f>IF(N215="zákl. přenesená",J215,0)</f>
        <v>0</v>
      </c>
      <c r="BH215" s="239">
        <f>IF(N215="sníž. přenesená",J215,0)</f>
        <v>0</v>
      </c>
      <c r="BI215" s="239">
        <f>IF(N215="nulová",J215,0)</f>
        <v>0</v>
      </c>
      <c r="BJ215" s="18" t="s">
        <v>80</v>
      </c>
      <c r="BK215" s="239">
        <f>ROUND(I215*H215,2)</f>
        <v>0</v>
      </c>
      <c r="BL215" s="18" t="s">
        <v>141</v>
      </c>
      <c r="BM215" s="238" t="s">
        <v>794</v>
      </c>
    </row>
    <row r="216" s="14" customFormat="1">
      <c r="A216" s="14"/>
      <c r="B216" s="251"/>
      <c r="C216" s="252"/>
      <c r="D216" s="242" t="s">
        <v>143</v>
      </c>
      <c r="E216" s="253" t="s">
        <v>1</v>
      </c>
      <c r="F216" s="254" t="s">
        <v>795</v>
      </c>
      <c r="G216" s="252"/>
      <c r="H216" s="255">
        <v>20</v>
      </c>
      <c r="I216" s="256"/>
      <c r="J216" s="252"/>
      <c r="K216" s="252"/>
      <c r="L216" s="257"/>
      <c r="M216" s="258"/>
      <c r="N216" s="259"/>
      <c r="O216" s="259"/>
      <c r="P216" s="259"/>
      <c r="Q216" s="259"/>
      <c r="R216" s="259"/>
      <c r="S216" s="259"/>
      <c r="T216" s="260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1" t="s">
        <v>143</v>
      </c>
      <c r="AU216" s="261" t="s">
        <v>82</v>
      </c>
      <c r="AV216" s="14" t="s">
        <v>82</v>
      </c>
      <c r="AW216" s="14" t="s">
        <v>30</v>
      </c>
      <c r="AX216" s="14" t="s">
        <v>80</v>
      </c>
      <c r="AY216" s="261" t="s">
        <v>134</v>
      </c>
    </row>
    <row r="217" s="2" customFormat="1" ht="24.15" customHeight="1">
      <c r="A217" s="39"/>
      <c r="B217" s="40"/>
      <c r="C217" s="284" t="s">
        <v>306</v>
      </c>
      <c r="D217" s="284" t="s">
        <v>241</v>
      </c>
      <c r="E217" s="285" t="s">
        <v>796</v>
      </c>
      <c r="F217" s="286" t="s">
        <v>797</v>
      </c>
      <c r="G217" s="287" t="s">
        <v>216</v>
      </c>
      <c r="H217" s="288">
        <v>10</v>
      </c>
      <c r="I217" s="289"/>
      <c r="J217" s="290">
        <f>ROUND(I217*H217,2)</f>
        <v>0</v>
      </c>
      <c r="K217" s="286" t="s">
        <v>726</v>
      </c>
      <c r="L217" s="291"/>
      <c r="M217" s="292" t="s">
        <v>1</v>
      </c>
      <c r="N217" s="293" t="s">
        <v>38</v>
      </c>
      <c r="O217" s="92"/>
      <c r="P217" s="236">
        <f>O217*H217</f>
        <v>0</v>
      </c>
      <c r="Q217" s="236">
        <v>0.00059999999999999995</v>
      </c>
      <c r="R217" s="236">
        <f>Q217*H217</f>
        <v>0.0059999999999999993</v>
      </c>
      <c r="S217" s="236">
        <v>0</v>
      </c>
      <c r="T217" s="237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8" t="s">
        <v>178</v>
      </c>
      <c r="AT217" s="238" t="s">
        <v>241</v>
      </c>
      <c r="AU217" s="238" t="s">
        <v>82</v>
      </c>
      <c r="AY217" s="18" t="s">
        <v>134</v>
      </c>
      <c r="BE217" s="239">
        <f>IF(N217="základní",J217,0)</f>
        <v>0</v>
      </c>
      <c r="BF217" s="239">
        <f>IF(N217="snížená",J217,0)</f>
        <v>0</v>
      </c>
      <c r="BG217" s="239">
        <f>IF(N217="zákl. přenesená",J217,0)</f>
        <v>0</v>
      </c>
      <c r="BH217" s="239">
        <f>IF(N217="sníž. přenesená",J217,0)</f>
        <v>0</v>
      </c>
      <c r="BI217" s="239">
        <f>IF(N217="nulová",J217,0)</f>
        <v>0</v>
      </c>
      <c r="BJ217" s="18" t="s">
        <v>80</v>
      </c>
      <c r="BK217" s="239">
        <f>ROUND(I217*H217,2)</f>
        <v>0</v>
      </c>
      <c r="BL217" s="18" t="s">
        <v>141</v>
      </c>
      <c r="BM217" s="238" t="s">
        <v>798</v>
      </c>
    </row>
    <row r="218" s="14" customFormat="1">
      <c r="A218" s="14"/>
      <c r="B218" s="251"/>
      <c r="C218" s="252"/>
      <c r="D218" s="242" t="s">
        <v>143</v>
      </c>
      <c r="E218" s="253" t="s">
        <v>1</v>
      </c>
      <c r="F218" s="254" t="s">
        <v>799</v>
      </c>
      <c r="G218" s="252"/>
      <c r="H218" s="255">
        <v>10</v>
      </c>
      <c r="I218" s="256"/>
      <c r="J218" s="252"/>
      <c r="K218" s="252"/>
      <c r="L218" s="257"/>
      <c r="M218" s="258"/>
      <c r="N218" s="259"/>
      <c r="O218" s="259"/>
      <c r="P218" s="259"/>
      <c r="Q218" s="259"/>
      <c r="R218" s="259"/>
      <c r="S218" s="259"/>
      <c r="T218" s="260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1" t="s">
        <v>143</v>
      </c>
      <c r="AU218" s="261" t="s">
        <v>82</v>
      </c>
      <c r="AV218" s="14" t="s">
        <v>82</v>
      </c>
      <c r="AW218" s="14" t="s">
        <v>30</v>
      </c>
      <c r="AX218" s="14" t="s">
        <v>80</v>
      </c>
      <c r="AY218" s="261" t="s">
        <v>134</v>
      </c>
    </row>
    <row r="219" s="2" customFormat="1" ht="33" customHeight="1">
      <c r="A219" s="39"/>
      <c r="B219" s="40"/>
      <c r="C219" s="227" t="s">
        <v>319</v>
      </c>
      <c r="D219" s="227" t="s">
        <v>136</v>
      </c>
      <c r="E219" s="228" t="s">
        <v>520</v>
      </c>
      <c r="F219" s="229" t="s">
        <v>521</v>
      </c>
      <c r="G219" s="230" t="s">
        <v>216</v>
      </c>
      <c r="H219" s="231">
        <v>10</v>
      </c>
      <c r="I219" s="232"/>
      <c r="J219" s="233">
        <f>ROUND(I219*H219,2)</f>
        <v>0</v>
      </c>
      <c r="K219" s="229" t="s">
        <v>726</v>
      </c>
      <c r="L219" s="45"/>
      <c r="M219" s="234" t="s">
        <v>1</v>
      </c>
      <c r="N219" s="235" t="s">
        <v>38</v>
      </c>
      <c r="O219" s="92"/>
      <c r="P219" s="236">
        <f>O219*H219</f>
        <v>0</v>
      </c>
      <c r="Q219" s="236">
        <v>2.0000000000000002E-05</v>
      </c>
      <c r="R219" s="236">
        <f>Q219*H219</f>
        <v>0.00020000000000000001</v>
      </c>
      <c r="S219" s="236">
        <v>0</v>
      </c>
      <c r="T219" s="23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8" t="s">
        <v>141</v>
      </c>
      <c r="AT219" s="238" t="s">
        <v>136</v>
      </c>
      <c r="AU219" s="238" t="s">
        <v>82</v>
      </c>
      <c r="AY219" s="18" t="s">
        <v>134</v>
      </c>
      <c r="BE219" s="239">
        <f>IF(N219="základní",J219,0)</f>
        <v>0</v>
      </c>
      <c r="BF219" s="239">
        <f>IF(N219="snížená",J219,0)</f>
        <v>0</v>
      </c>
      <c r="BG219" s="239">
        <f>IF(N219="zákl. přenesená",J219,0)</f>
        <v>0</v>
      </c>
      <c r="BH219" s="239">
        <f>IF(N219="sníž. přenesená",J219,0)</f>
        <v>0</v>
      </c>
      <c r="BI219" s="239">
        <f>IF(N219="nulová",J219,0)</f>
        <v>0</v>
      </c>
      <c r="BJ219" s="18" t="s">
        <v>80</v>
      </c>
      <c r="BK219" s="239">
        <f>ROUND(I219*H219,2)</f>
        <v>0</v>
      </c>
      <c r="BL219" s="18" t="s">
        <v>141</v>
      </c>
      <c r="BM219" s="238" t="s">
        <v>800</v>
      </c>
    </row>
    <row r="220" s="14" customFormat="1">
      <c r="A220" s="14"/>
      <c r="B220" s="251"/>
      <c r="C220" s="252"/>
      <c r="D220" s="242" t="s">
        <v>143</v>
      </c>
      <c r="E220" s="253" t="s">
        <v>1</v>
      </c>
      <c r="F220" s="254" t="s">
        <v>193</v>
      </c>
      <c r="G220" s="252"/>
      <c r="H220" s="255">
        <v>10</v>
      </c>
      <c r="I220" s="256"/>
      <c r="J220" s="252"/>
      <c r="K220" s="252"/>
      <c r="L220" s="257"/>
      <c r="M220" s="258"/>
      <c r="N220" s="259"/>
      <c r="O220" s="259"/>
      <c r="P220" s="259"/>
      <c r="Q220" s="259"/>
      <c r="R220" s="259"/>
      <c r="S220" s="259"/>
      <c r="T220" s="260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1" t="s">
        <v>143</v>
      </c>
      <c r="AU220" s="261" t="s">
        <v>82</v>
      </c>
      <c r="AV220" s="14" t="s">
        <v>82</v>
      </c>
      <c r="AW220" s="14" t="s">
        <v>30</v>
      </c>
      <c r="AX220" s="14" t="s">
        <v>80</v>
      </c>
      <c r="AY220" s="261" t="s">
        <v>134</v>
      </c>
    </row>
    <row r="221" s="2" customFormat="1" ht="24.15" customHeight="1">
      <c r="A221" s="39"/>
      <c r="B221" s="40"/>
      <c r="C221" s="284" t="s">
        <v>323</v>
      </c>
      <c r="D221" s="284" t="s">
        <v>241</v>
      </c>
      <c r="E221" s="285" t="s">
        <v>523</v>
      </c>
      <c r="F221" s="286" t="s">
        <v>524</v>
      </c>
      <c r="G221" s="287" t="s">
        <v>216</v>
      </c>
      <c r="H221" s="288">
        <v>10</v>
      </c>
      <c r="I221" s="289"/>
      <c r="J221" s="290">
        <f>ROUND(I221*H221,2)</f>
        <v>0</v>
      </c>
      <c r="K221" s="286" t="s">
        <v>726</v>
      </c>
      <c r="L221" s="291"/>
      <c r="M221" s="292" t="s">
        <v>1</v>
      </c>
      <c r="N221" s="293" t="s">
        <v>38</v>
      </c>
      <c r="O221" s="92"/>
      <c r="P221" s="236">
        <f>O221*H221</f>
        <v>0</v>
      </c>
      <c r="Q221" s="236">
        <v>0.0071999999999999998</v>
      </c>
      <c r="R221" s="236">
        <f>Q221*H221</f>
        <v>0.071999999999999995</v>
      </c>
      <c r="S221" s="236">
        <v>0</v>
      </c>
      <c r="T221" s="237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8" t="s">
        <v>178</v>
      </c>
      <c r="AT221" s="238" t="s">
        <v>241</v>
      </c>
      <c r="AU221" s="238" t="s">
        <v>82</v>
      </c>
      <c r="AY221" s="18" t="s">
        <v>134</v>
      </c>
      <c r="BE221" s="239">
        <f>IF(N221="základní",J221,0)</f>
        <v>0</v>
      </c>
      <c r="BF221" s="239">
        <f>IF(N221="snížená",J221,0)</f>
        <v>0</v>
      </c>
      <c r="BG221" s="239">
        <f>IF(N221="zákl. přenesená",J221,0)</f>
        <v>0</v>
      </c>
      <c r="BH221" s="239">
        <f>IF(N221="sníž. přenesená",J221,0)</f>
        <v>0</v>
      </c>
      <c r="BI221" s="239">
        <f>IF(N221="nulová",J221,0)</f>
        <v>0</v>
      </c>
      <c r="BJ221" s="18" t="s">
        <v>80</v>
      </c>
      <c r="BK221" s="239">
        <f>ROUND(I221*H221,2)</f>
        <v>0</v>
      </c>
      <c r="BL221" s="18" t="s">
        <v>141</v>
      </c>
      <c r="BM221" s="238" t="s">
        <v>801</v>
      </c>
    </row>
    <row r="222" s="14" customFormat="1">
      <c r="A222" s="14"/>
      <c r="B222" s="251"/>
      <c r="C222" s="252"/>
      <c r="D222" s="242" t="s">
        <v>143</v>
      </c>
      <c r="E222" s="253" t="s">
        <v>1</v>
      </c>
      <c r="F222" s="254" t="s">
        <v>193</v>
      </c>
      <c r="G222" s="252"/>
      <c r="H222" s="255">
        <v>10</v>
      </c>
      <c r="I222" s="256"/>
      <c r="J222" s="252"/>
      <c r="K222" s="252"/>
      <c r="L222" s="257"/>
      <c r="M222" s="258"/>
      <c r="N222" s="259"/>
      <c r="O222" s="259"/>
      <c r="P222" s="259"/>
      <c r="Q222" s="259"/>
      <c r="R222" s="259"/>
      <c r="S222" s="259"/>
      <c r="T222" s="260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1" t="s">
        <v>143</v>
      </c>
      <c r="AU222" s="261" t="s">
        <v>82</v>
      </c>
      <c r="AV222" s="14" t="s">
        <v>82</v>
      </c>
      <c r="AW222" s="14" t="s">
        <v>30</v>
      </c>
      <c r="AX222" s="14" t="s">
        <v>80</v>
      </c>
      <c r="AY222" s="261" t="s">
        <v>134</v>
      </c>
    </row>
    <row r="223" s="2" customFormat="1" ht="16.5" customHeight="1">
      <c r="A223" s="39"/>
      <c r="B223" s="40"/>
      <c r="C223" s="284" t="s">
        <v>327</v>
      </c>
      <c r="D223" s="284" t="s">
        <v>241</v>
      </c>
      <c r="E223" s="285" t="s">
        <v>802</v>
      </c>
      <c r="F223" s="286" t="s">
        <v>803</v>
      </c>
      <c r="G223" s="287" t="s">
        <v>714</v>
      </c>
      <c r="H223" s="288">
        <v>1</v>
      </c>
      <c r="I223" s="289"/>
      <c r="J223" s="290">
        <f>ROUND(I223*H223,2)</f>
        <v>0</v>
      </c>
      <c r="K223" s="286" t="s">
        <v>1</v>
      </c>
      <c r="L223" s="291"/>
      <c r="M223" s="292" t="s">
        <v>1</v>
      </c>
      <c r="N223" s="293" t="s">
        <v>38</v>
      </c>
      <c r="O223" s="92"/>
      <c r="P223" s="236">
        <f>O223*H223</f>
        <v>0</v>
      </c>
      <c r="Q223" s="236">
        <v>0.083000000000000004</v>
      </c>
      <c r="R223" s="236">
        <f>Q223*H223</f>
        <v>0.083000000000000004</v>
      </c>
      <c r="S223" s="236">
        <v>0</v>
      </c>
      <c r="T223" s="237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8" t="s">
        <v>178</v>
      </c>
      <c r="AT223" s="238" t="s">
        <v>241</v>
      </c>
      <c r="AU223" s="238" t="s">
        <v>82</v>
      </c>
      <c r="AY223" s="18" t="s">
        <v>134</v>
      </c>
      <c r="BE223" s="239">
        <f>IF(N223="základní",J223,0)</f>
        <v>0</v>
      </c>
      <c r="BF223" s="239">
        <f>IF(N223="snížená",J223,0)</f>
        <v>0</v>
      </c>
      <c r="BG223" s="239">
        <f>IF(N223="zákl. přenesená",J223,0)</f>
        <v>0</v>
      </c>
      <c r="BH223" s="239">
        <f>IF(N223="sníž. přenesená",J223,0)</f>
        <v>0</v>
      </c>
      <c r="BI223" s="239">
        <f>IF(N223="nulová",J223,0)</f>
        <v>0</v>
      </c>
      <c r="BJ223" s="18" t="s">
        <v>80</v>
      </c>
      <c r="BK223" s="239">
        <f>ROUND(I223*H223,2)</f>
        <v>0</v>
      </c>
      <c r="BL223" s="18" t="s">
        <v>141</v>
      </c>
      <c r="BM223" s="238" t="s">
        <v>804</v>
      </c>
    </row>
    <row r="224" s="14" customFormat="1">
      <c r="A224" s="14"/>
      <c r="B224" s="251"/>
      <c r="C224" s="252"/>
      <c r="D224" s="242" t="s">
        <v>143</v>
      </c>
      <c r="E224" s="253" t="s">
        <v>1</v>
      </c>
      <c r="F224" s="254" t="s">
        <v>805</v>
      </c>
      <c r="G224" s="252"/>
      <c r="H224" s="255">
        <v>1</v>
      </c>
      <c r="I224" s="256"/>
      <c r="J224" s="252"/>
      <c r="K224" s="252"/>
      <c r="L224" s="257"/>
      <c r="M224" s="258"/>
      <c r="N224" s="259"/>
      <c r="O224" s="259"/>
      <c r="P224" s="259"/>
      <c r="Q224" s="259"/>
      <c r="R224" s="259"/>
      <c r="S224" s="259"/>
      <c r="T224" s="260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1" t="s">
        <v>143</v>
      </c>
      <c r="AU224" s="261" t="s">
        <v>82</v>
      </c>
      <c r="AV224" s="14" t="s">
        <v>82</v>
      </c>
      <c r="AW224" s="14" t="s">
        <v>30</v>
      </c>
      <c r="AX224" s="14" t="s">
        <v>80</v>
      </c>
      <c r="AY224" s="261" t="s">
        <v>134</v>
      </c>
    </row>
    <row r="225" s="2" customFormat="1" ht="24.15" customHeight="1">
      <c r="A225" s="39"/>
      <c r="B225" s="40"/>
      <c r="C225" s="227" t="s">
        <v>339</v>
      </c>
      <c r="D225" s="227" t="s">
        <v>136</v>
      </c>
      <c r="E225" s="228" t="s">
        <v>532</v>
      </c>
      <c r="F225" s="229" t="s">
        <v>533</v>
      </c>
      <c r="G225" s="230" t="s">
        <v>290</v>
      </c>
      <c r="H225" s="231">
        <v>3</v>
      </c>
      <c r="I225" s="232"/>
      <c r="J225" s="233">
        <f>ROUND(I225*H225,2)</f>
        <v>0</v>
      </c>
      <c r="K225" s="229" t="s">
        <v>726</v>
      </c>
      <c r="L225" s="45"/>
      <c r="M225" s="234" t="s">
        <v>1</v>
      </c>
      <c r="N225" s="235" t="s">
        <v>38</v>
      </c>
      <c r="O225" s="92"/>
      <c r="P225" s="236">
        <f>O225*H225</f>
        <v>0</v>
      </c>
      <c r="Q225" s="236">
        <v>0.00031</v>
      </c>
      <c r="R225" s="236">
        <f>Q225*H225</f>
        <v>0.00093000000000000005</v>
      </c>
      <c r="S225" s="236">
        <v>0</v>
      </c>
      <c r="T225" s="237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8" t="s">
        <v>141</v>
      </c>
      <c r="AT225" s="238" t="s">
        <v>136</v>
      </c>
      <c r="AU225" s="238" t="s">
        <v>82</v>
      </c>
      <c r="AY225" s="18" t="s">
        <v>134</v>
      </c>
      <c r="BE225" s="239">
        <f>IF(N225="základní",J225,0)</f>
        <v>0</v>
      </c>
      <c r="BF225" s="239">
        <f>IF(N225="snížená",J225,0)</f>
        <v>0</v>
      </c>
      <c r="BG225" s="239">
        <f>IF(N225="zákl. přenesená",J225,0)</f>
        <v>0</v>
      </c>
      <c r="BH225" s="239">
        <f>IF(N225="sníž. přenesená",J225,0)</f>
        <v>0</v>
      </c>
      <c r="BI225" s="239">
        <f>IF(N225="nulová",J225,0)</f>
        <v>0</v>
      </c>
      <c r="BJ225" s="18" t="s">
        <v>80</v>
      </c>
      <c r="BK225" s="239">
        <f>ROUND(I225*H225,2)</f>
        <v>0</v>
      </c>
      <c r="BL225" s="18" t="s">
        <v>141</v>
      </c>
      <c r="BM225" s="238" t="s">
        <v>806</v>
      </c>
    </row>
    <row r="226" s="14" customFormat="1">
      <c r="A226" s="14"/>
      <c r="B226" s="251"/>
      <c r="C226" s="252"/>
      <c r="D226" s="242" t="s">
        <v>143</v>
      </c>
      <c r="E226" s="253" t="s">
        <v>1</v>
      </c>
      <c r="F226" s="254" t="s">
        <v>282</v>
      </c>
      <c r="G226" s="252"/>
      <c r="H226" s="255">
        <v>3</v>
      </c>
      <c r="I226" s="256"/>
      <c r="J226" s="252"/>
      <c r="K226" s="252"/>
      <c r="L226" s="257"/>
      <c r="M226" s="258"/>
      <c r="N226" s="259"/>
      <c r="O226" s="259"/>
      <c r="P226" s="259"/>
      <c r="Q226" s="259"/>
      <c r="R226" s="259"/>
      <c r="S226" s="259"/>
      <c r="T226" s="260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1" t="s">
        <v>143</v>
      </c>
      <c r="AU226" s="261" t="s">
        <v>82</v>
      </c>
      <c r="AV226" s="14" t="s">
        <v>82</v>
      </c>
      <c r="AW226" s="14" t="s">
        <v>30</v>
      </c>
      <c r="AX226" s="14" t="s">
        <v>80</v>
      </c>
      <c r="AY226" s="261" t="s">
        <v>134</v>
      </c>
    </row>
    <row r="227" s="2" customFormat="1" ht="24.15" customHeight="1">
      <c r="A227" s="39"/>
      <c r="B227" s="40"/>
      <c r="C227" s="227" t="s">
        <v>343</v>
      </c>
      <c r="D227" s="227" t="s">
        <v>136</v>
      </c>
      <c r="E227" s="228" t="s">
        <v>807</v>
      </c>
      <c r="F227" s="229" t="s">
        <v>808</v>
      </c>
      <c r="G227" s="230" t="s">
        <v>174</v>
      </c>
      <c r="H227" s="231">
        <v>4.3559999999999999</v>
      </c>
      <c r="I227" s="232"/>
      <c r="J227" s="233">
        <f>ROUND(I227*H227,2)</f>
        <v>0</v>
      </c>
      <c r="K227" s="229" t="s">
        <v>726</v>
      </c>
      <c r="L227" s="45"/>
      <c r="M227" s="234" t="s">
        <v>1</v>
      </c>
      <c r="N227" s="235" t="s">
        <v>38</v>
      </c>
      <c r="O227" s="92"/>
      <c r="P227" s="236">
        <f>O227*H227</f>
        <v>0</v>
      </c>
      <c r="Q227" s="236">
        <v>0</v>
      </c>
      <c r="R227" s="236">
        <f>Q227*H227</f>
        <v>0</v>
      </c>
      <c r="S227" s="236">
        <v>0</v>
      </c>
      <c r="T227" s="237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8" t="s">
        <v>141</v>
      </c>
      <c r="AT227" s="238" t="s">
        <v>136</v>
      </c>
      <c r="AU227" s="238" t="s">
        <v>82</v>
      </c>
      <c r="AY227" s="18" t="s">
        <v>134</v>
      </c>
      <c r="BE227" s="239">
        <f>IF(N227="základní",J227,0)</f>
        <v>0</v>
      </c>
      <c r="BF227" s="239">
        <f>IF(N227="snížená",J227,0)</f>
        <v>0</v>
      </c>
      <c r="BG227" s="239">
        <f>IF(N227="zákl. přenesená",J227,0)</f>
        <v>0</v>
      </c>
      <c r="BH227" s="239">
        <f>IF(N227="sníž. přenesená",J227,0)</f>
        <v>0</v>
      </c>
      <c r="BI227" s="239">
        <f>IF(N227="nulová",J227,0)</f>
        <v>0</v>
      </c>
      <c r="BJ227" s="18" t="s">
        <v>80</v>
      </c>
      <c r="BK227" s="239">
        <f>ROUND(I227*H227,2)</f>
        <v>0</v>
      </c>
      <c r="BL227" s="18" t="s">
        <v>141</v>
      </c>
      <c r="BM227" s="238" t="s">
        <v>809</v>
      </c>
    </row>
    <row r="228" s="14" customFormat="1">
      <c r="A228" s="14"/>
      <c r="B228" s="251"/>
      <c r="C228" s="252"/>
      <c r="D228" s="242" t="s">
        <v>143</v>
      </c>
      <c r="E228" s="253" t="s">
        <v>1</v>
      </c>
      <c r="F228" s="254" t="s">
        <v>810</v>
      </c>
      <c r="G228" s="252"/>
      <c r="H228" s="255">
        <v>4.3559999999999999</v>
      </c>
      <c r="I228" s="256"/>
      <c r="J228" s="252"/>
      <c r="K228" s="252"/>
      <c r="L228" s="257"/>
      <c r="M228" s="258"/>
      <c r="N228" s="259"/>
      <c r="O228" s="259"/>
      <c r="P228" s="259"/>
      <c r="Q228" s="259"/>
      <c r="R228" s="259"/>
      <c r="S228" s="259"/>
      <c r="T228" s="260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1" t="s">
        <v>143</v>
      </c>
      <c r="AU228" s="261" t="s">
        <v>82</v>
      </c>
      <c r="AV228" s="14" t="s">
        <v>82</v>
      </c>
      <c r="AW228" s="14" t="s">
        <v>30</v>
      </c>
      <c r="AX228" s="14" t="s">
        <v>80</v>
      </c>
      <c r="AY228" s="261" t="s">
        <v>134</v>
      </c>
    </row>
    <row r="229" s="2" customFormat="1" ht="33" customHeight="1">
      <c r="A229" s="39"/>
      <c r="B229" s="40"/>
      <c r="C229" s="227" t="s">
        <v>348</v>
      </c>
      <c r="D229" s="227" t="s">
        <v>136</v>
      </c>
      <c r="E229" s="228" t="s">
        <v>293</v>
      </c>
      <c r="F229" s="229" t="s">
        <v>294</v>
      </c>
      <c r="G229" s="230" t="s">
        <v>216</v>
      </c>
      <c r="H229" s="231">
        <v>4</v>
      </c>
      <c r="I229" s="232"/>
      <c r="J229" s="233">
        <f>ROUND(I229*H229,2)</f>
        <v>0</v>
      </c>
      <c r="K229" s="229" t="s">
        <v>726</v>
      </c>
      <c r="L229" s="45"/>
      <c r="M229" s="234" t="s">
        <v>1</v>
      </c>
      <c r="N229" s="235" t="s">
        <v>38</v>
      </c>
      <c r="O229" s="92"/>
      <c r="P229" s="236">
        <f>O229*H229</f>
        <v>0</v>
      </c>
      <c r="Q229" s="236">
        <v>2.2568899999999998</v>
      </c>
      <c r="R229" s="236">
        <f>Q229*H229</f>
        <v>9.0275599999999994</v>
      </c>
      <c r="S229" s="236">
        <v>0</v>
      </c>
      <c r="T229" s="237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8" t="s">
        <v>141</v>
      </c>
      <c r="AT229" s="238" t="s">
        <v>136</v>
      </c>
      <c r="AU229" s="238" t="s">
        <v>82</v>
      </c>
      <c r="AY229" s="18" t="s">
        <v>134</v>
      </c>
      <c r="BE229" s="239">
        <f>IF(N229="základní",J229,0)</f>
        <v>0</v>
      </c>
      <c r="BF229" s="239">
        <f>IF(N229="snížená",J229,0)</f>
        <v>0</v>
      </c>
      <c r="BG229" s="239">
        <f>IF(N229="zákl. přenesená",J229,0)</f>
        <v>0</v>
      </c>
      <c r="BH229" s="239">
        <f>IF(N229="sníž. přenesená",J229,0)</f>
        <v>0</v>
      </c>
      <c r="BI229" s="239">
        <f>IF(N229="nulová",J229,0)</f>
        <v>0</v>
      </c>
      <c r="BJ229" s="18" t="s">
        <v>80</v>
      </c>
      <c r="BK229" s="239">
        <f>ROUND(I229*H229,2)</f>
        <v>0</v>
      </c>
      <c r="BL229" s="18" t="s">
        <v>141</v>
      </c>
      <c r="BM229" s="238" t="s">
        <v>811</v>
      </c>
    </row>
    <row r="230" s="13" customFormat="1">
      <c r="A230" s="13"/>
      <c r="B230" s="240"/>
      <c r="C230" s="241"/>
      <c r="D230" s="242" t="s">
        <v>143</v>
      </c>
      <c r="E230" s="243" t="s">
        <v>1</v>
      </c>
      <c r="F230" s="244" t="s">
        <v>296</v>
      </c>
      <c r="G230" s="241"/>
      <c r="H230" s="243" t="s">
        <v>1</v>
      </c>
      <c r="I230" s="245"/>
      <c r="J230" s="241"/>
      <c r="K230" s="241"/>
      <c r="L230" s="246"/>
      <c r="M230" s="247"/>
      <c r="N230" s="248"/>
      <c r="O230" s="248"/>
      <c r="P230" s="248"/>
      <c r="Q230" s="248"/>
      <c r="R230" s="248"/>
      <c r="S230" s="248"/>
      <c r="T230" s="249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0" t="s">
        <v>143</v>
      </c>
      <c r="AU230" s="250" t="s">
        <v>82</v>
      </c>
      <c r="AV230" s="13" t="s">
        <v>80</v>
      </c>
      <c r="AW230" s="13" t="s">
        <v>30</v>
      </c>
      <c r="AX230" s="13" t="s">
        <v>73</v>
      </c>
      <c r="AY230" s="250" t="s">
        <v>134</v>
      </c>
    </row>
    <row r="231" s="14" customFormat="1">
      <c r="A231" s="14"/>
      <c r="B231" s="251"/>
      <c r="C231" s="252"/>
      <c r="D231" s="242" t="s">
        <v>143</v>
      </c>
      <c r="E231" s="253" t="s">
        <v>1</v>
      </c>
      <c r="F231" s="254" t="s">
        <v>318</v>
      </c>
      <c r="G231" s="252"/>
      <c r="H231" s="255">
        <v>4</v>
      </c>
      <c r="I231" s="256"/>
      <c r="J231" s="252"/>
      <c r="K231" s="252"/>
      <c r="L231" s="257"/>
      <c r="M231" s="258"/>
      <c r="N231" s="259"/>
      <c r="O231" s="259"/>
      <c r="P231" s="259"/>
      <c r="Q231" s="259"/>
      <c r="R231" s="259"/>
      <c r="S231" s="259"/>
      <c r="T231" s="260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1" t="s">
        <v>143</v>
      </c>
      <c r="AU231" s="261" t="s">
        <v>82</v>
      </c>
      <c r="AV231" s="14" t="s">
        <v>82</v>
      </c>
      <c r="AW231" s="14" t="s">
        <v>30</v>
      </c>
      <c r="AX231" s="14" t="s">
        <v>80</v>
      </c>
      <c r="AY231" s="261" t="s">
        <v>134</v>
      </c>
    </row>
    <row r="232" s="2" customFormat="1" ht="21.75" customHeight="1">
      <c r="A232" s="39"/>
      <c r="B232" s="40"/>
      <c r="C232" s="284" t="s">
        <v>355</v>
      </c>
      <c r="D232" s="284" t="s">
        <v>241</v>
      </c>
      <c r="E232" s="285" t="s">
        <v>812</v>
      </c>
      <c r="F232" s="286" t="s">
        <v>813</v>
      </c>
      <c r="G232" s="287" t="s">
        <v>216</v>
      </c>
      <c r="H232" s="288">
        <v>1</v>
      </c>
      <c r="I232" s="289"/>
      <c r="J232" s="290">
        <f>ROUND(I232*H232,2)</f>
        <v>0</v>
      </c>
      <c r="K232" s="286" t="s">
        <v>726</v>
      </c>
      <c r="L232" s="291"/>
      <c r="M232" s="292" t="s">
        <v>1</v>
      </c>
      <c r="N232" s="293" t="s">
        <v>38</v>
      </c>
      <c r="O232" s="92"/>
      <c r="P232" s="236">
        <f>O232*H232</f>
        <v>0</v>
      </c>
      <c r="Q232" s="236">
        <v>0.50600000000000001</v>
      </c>
      <c r="R232" s="236">
        <f>Q232*H232</f>
        <v>0.50600000000000001</v>
      </c>
      <c r="S232" s="236">
        <v>0</v>
      </c>
      <c r="T232" s="237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8" t="s">
        <v>178</v>
      </c>
      <c r="AT232" s="238" t="s">
        <v>241</v>
      </c>
      <c r="AU232" s="238" t="s">
        <v>82</v>
      </c>
      <c r="AY232" s="18" t="s">
        <v>134</v>
      </c>
      <c r="BE232" s="239">
        <f>IF(N232="základní",J232,0)</f>
        <v>0</v>
      </c>
      <c r="BF232" s="239">
        <f>IF(N232="snížená",J232,0)</f>
        <v>0</v>
      </c>
      <c r="BG232" s="239">
        <f>IF(N232="zákl. přenesená",J232,0)</f>
        <v>0</v>
      </c>
      <c r="BH232" s="239">
        <f>IF(N232="sníž. přenesená",J232,0)</f>
        <v>0</v>
      </c>
      <c r="BI232" s="239">
        <f>IF(N232="nulová",J232,0)</f>
        <v>0</v>
      </c>
      <c r="BJ232" s="18" t="s">
        <v>80</v>
      </c>
      <c r="BK232" s="239">
        <f>ROUND(I232*H232,2)</f>
        <v>0</v>
      </c>
      <c r="BL232" s="18" t="s">
        <v>141</v>
      </c>
      <c r="BM232" s="238" t="s">
        <v>814</v>
      </c>
    </row>
    <row r="233" s="14" customFormat="1">
      <c r="A233" s="14"/>
      <c r="B233" s="251"/>
      <c r="C233" s="252"/>
      <c r="D233" s="242" t="s">
        <v>143</v>
      </c>
      <c r="E233" s="253" t="s">
        <v>1</v>
      </c>
      <c r="F233" s="254" t="s">
        <v>301</v>
      </c>
      <c r="G233" s="252"/>
      <c r="H233" s="255">
        <v>1</v>
      </c>
      <c r="I233" s="256"/>
      <c r="J233" s="252"/>
      <c r="K233" s="252"/>
      <c r="L233" s="257"/>
      <c r="M233" s="258"/>
      <c r="N233" s="259"/>
      <c r="O233" s="259"/>
      <c r="P233" s="259"/>
      <c r="Q233" s="259"/>
      <c r="R233" s="259"/>
      <c r="S233" s="259"/>
      <c r="T233" s="260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1" t="s">
        <v>143</v>
      </c>
      <c r="AU233" s="261" t="s">
        <v>82</v>
      </c>
      <c r="AV233" s="14" t="s">
        <v>82</v>
      </c>
      <c r="AW233" s="14" t="s">
        <v>30</v>
      </c>
      <c r="AX233" s="14" t="s">
        <v>80</v>
      </c>
      <c r="AY233" s="261" t="s">
        <v>134</v>
      </c>
    </row>
    <row r="234" s="2" customFormat="1" ht="21.75" customHeight="1">
      <c r="A234" s="39"/>
      <c r="B234" s="40"/>
      <c r="C234" s="284" t="s">
        <v>361</v>
      </c>
      <c r="D234" s="284" t="s">
        <v>241</v>
      </c>
      <c r="E234" s="285" t="s">
        <v>815</v>
      </c>
      <c r="F234" s="286" t="s">
        <v>816</v>
      </c>
      <c r="G234" s="287" t="s">
        <v>216</v>
      </c>
      <c r="H234" s="288">
        <v>2</v>
      </c>
      <c r="I234" s="289"/>
      <c r="J234" s="290">
        <f>ROUND(I234*H234,2)</f>
        <v>0</v>
      </c>
      <c r="K234" s="286" t="s">
        <v>726</v>
      </c>
      <c r="L234" s="291"/>
      <c r="M234" s="292" t="s">
        <v>1</v>
      </c>
      <c r="N234" s="293" t="s">
        <v>38</v>
      </c>
      <c r="O234" s="92"/>
      <c r="P234" s="236">
        <f>O234*H234</f>
        <v>0</v>
      </c>
      <c r="Q234" s="236">
        <v>0.254</v>
      </c>
      <c r="R234" s="236">
        <f>Q234*H234</f>
        <v>0.50800000000000001</v>
      </c>
      <c r="S234" s="236">
        <v>0</v>
      </c>
      <c r="T234" s="237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8" t="s">
        <v>178</v>
      </c>
      <c r="AT234" s="238" t="s">
        <v>241</v>
      </c>
      <c r="AU234" s="238" t="s">
        <v>82</v>
      </c>
      <c r="AY234" s="18" t="s">
        <v>134</v>
      </c>
      <c r="BE234" s="239">
        <f>IF(N234="základní",J234,0)</f>
        <v>0</v>
      </c>
      <c r="BF234" s="239">
        <f>IF(N234="snížená",J234,0)</f>
        <v>0</v>
      </c>
      <c r="BG234" s="239">
        <f>IF(N234="zákl. přenesená",J234,0)</f>
        <v>0</v>
      </c>
      <c r="BH234" s="239">
        <f>IF(N234="sníž. přenesená",J234,0)</f>
        <v>0</v>
      </c>
      <c r="BI234" s="239">
        <f>IF(N234="nulová",J234,0)</f>
        <v>0</v>
      </c>
      <c r="BJ234" s="18" t="s">
        <v>80</v>
      </c>
      <c r="BK234" s="239">
        <f>ROUND(I234*H234,2)</f>
        <v>0</v>
      </c>
      <c r="BL234" s="18" t="s">
        <v>141</v>
      </c>
      <c r="BM234" s="238" t="s">
        <v>817</v>
      </c>
    </row>
    <row r="235" s="14" customFormat="1">
      <c r="A235" s="14"/>
      <c r="B235" s="251"/>
      <c r="C235" s="252"/>
      <c r="D235" s="242" t="s">
        <v>143</v>
      </c>
      <c r="E235" s="253" t="s">
        <v>1</v>
      </c>
      <c r="F235" s="254" t="s">
        <v>82</v>
      </c>
      <c r="G235" s="252"/>
      <c r="H235" s="255">
        <v>2</v>
      </c>
      <c r="I235" s="256"/>
      <c r="J235" s="252"/>
      <c r="K235" s="252"/>
      <c r="L235" s="257"/>
      <c r="M235" s="258"/>
      <c r="N235" s="259"/>
      <c r="O235" s="259"/>
      <c r="P235" s="259"/>
      <c r="Q235" s="259"/>
      <c r="R235" s="259"/>
      <c r="S235" s="259"/>
      <c r="T235" s="260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1" t="s">
        <v>143</v>
      </c>
      <c r="AU235" s="261" t="s">
        <v>82</v>
      </c>
      <c r="AV235" s="14" t="s">
        <v>82</v>
      </c>
      <c r="AW235" s="14" t="s">
        <v>30</v>
      </c>
      <c r="AX235" s="14" t="s">
        <v>80</v>
      </c>
      <c r="AY235" s="261" t="s">
        <v>134</v>
      </c>
    </row>
    <row r="236" s="2" customFormat="1" ht="24.15" customHeight="1">
      <c r="A236" s="39"/>
      <c r="B236" s="40"/>
      <c r="C236" s="284" t="s">
        <v>372</v>
      </c>
      <c r="D236" s="284" t="s">
        <v>241</v>
      </c>
      <c r="E236" s="285" t="s">
        <v>311</v>
      </c>
      <c r="F236" s="286" t="s">
        <v>312</v>
      </c>
      <c r="G236" s="287" t="s">
        <v>216</v>
      </c>
      <c r="H236" s="288">
        <v>4</v>
      </c>
      <c r="I236" s="289"/>
      <c r="J236" s="290">
        <f>ROUND(I236*H236,2)</f>
        <v>0</v>
      </c>
      <c r="K236" s="286" t="s">
        <v>726</v>
      </c>
      <c r="L236" s="291"/>
      <c r="M236" s="292" t="s">
        <v>1</v>
      </c>
      <c r="N236" s="293" t="s">
        <v>38</v>
      </c>
      <c r="O236" s="92"/>
      <c r="P236" s="236">
        <f>O236*H236</f>
        <v>0</v>
      </c>
      <c r="Q236" s="236">
        <v>0.54800000000000004</v>
      </c>
      <c r="R236" s="236">
        <f>Q236*H236</f>
        <v>2.1920000000000002</v>
      </c>
      <c r="S236" s="236">
        <v>0</v>
      </c>
      <c r="T236" s="237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8" t="s">
        <v>178</v>
      </c>
      <c r="AT236" s="238" t="s">
        <v>241</v>
      </c>
      <c r="AU236" s="238" t="s">
        <v>82</v>
      </c>
      <c r="AY236" s="18" t="s">
        <v>134</v>
      </c>
      <c r="BE236" s="239">
        <f>IF(N236="základní",J236,0)</f>
        <v>0</v>
      </c>
      <c r="BF236" s="239">
        <f>IF(N236="snížená",J236,0)</f>
        <v>0</v>
      </c>
      <c r="BG236" s="239">
        <f>IF(N236="zákl. přenesená",J236,0)</f>
        <v>0</v>
      </c>
      <c r="BH236" s="239">
        <f>IF(N236="sníž. přenesená",J236,0)</f>
        <v>0</v>
      </c>
      <c r="BI236" s="239">
        <f>IF(N236="nulová",J236,0)</f>
        <v>0</v>
      </c>
      <c r="BJ236" s="18" t="s">
        <v>80</v>
      </c>
      <c r="BK236" s="239">
        <f>ROUND(I236*H236,2)</f>
        <v>0</v>
      </c>
      <c r="BL236" s="18" t="s">
        <v>141</v>
      </c>
      <c r="BM236" s="238" t="s">
        <v>818</v>
      </c>
    </row>
    <row r="237" s="14" customFormat="1">
      <c r="A237" s="14"/>
      <c r="B237" s="251"/>
      <c r="C237" s="252"/>
      <c r="D237" s="242" t="s">
        <v>143</v>
      </c>
      <c r="E237" s="253" t="s">
        <v>1</v>
      </c>
      <c r="F237" s="254" t="s">
        <v>141</v>
      </c>
      <c r="G237" s="252"/>
      <c r="H237" s="255">
        <v>4</v>
      </c>
      <c r="I237" s="256"/>
      <c r="J237" s="252"/>
      <c r="K237" s="252"/>
      <c r="L237" s="257"/>
      <c r="M237" s="258"/>
      <c r="N237" s="259"/>
      <c r="O237" s="259"/>
      <c r="P237" s="259"/>
      <c r="Q237" s="259"/>
      <c r="R237" s="259"/>
      <c r="S237" s="259"/>
      <c r="T237" s="260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1" t="s">
        <v>143</v>
      </c>
      <c r="AU237" s="261" t="s">
        <v>82</v>
      </c>
      <c r="AV237" s="14" t="s">
        <v>82</v>
      </c>
      <c r="AW237" s="14" t="s">
        <v>30</v>
      </c>
      <c r="AX237" s="14" t="s">
        <v>80</v>
      </c>
      <c r="AY237" s="261" t="s">
        <v>134</v>
      </c>
    </row>
    <row r="238" s="2" customFormat="1" ht="24.15" customHeight="1">
      <c r="A238" s="39"/>
      <c r="B238" s="40"/>
      <c r="C238" s="284" t="s">
        <v>379</v>
      </c>
      <c r="D238" s="284" t="s">
        <v>241</v>
      </c>
      <c r="E238" s="285" t="s">
        <v>819</v>
      </c>
      <c r="F238" s="286" t="s">
        <v>820</v>
      </c>
      <c r="G238" s="287" t="s">
        <v>216</v>
      </c>
      <c r="H238" s="288">
        <v>7</v>
      </c>
      <c r="I238" s="289"/>
      <c r="J238" s="290">
        <f>ROUND(I238*H238,2)</f>
        <v>0</v>
      </c>
      <c r="K238" s="286" t="s">
        <v>726</v>
      </c>
      <c r="L238" s="291"/>
      <c r="M238" s="292" t="s">
        <v>1</v>
      </c>
      <c r="N238" s="293" t="s">
        <v>38</v>
      </c>
      <c r="O238" s="92"/>
      <c r="P238" s="236">
        <f>O238*H238</f>
        <v>0</v>
      </c>
      <c r="Q238" s="236">
        <v>0.081000000000000003</v>
      </c>
      <c r="R238" s="236">
        <f>Q238*H238</f>
        <v>0.56700000000000006</v>
      </c>
      <c r="S238" s="236">
        <v>0</v>
      </c>
      <c r="T238" s="237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8" t="s">
        <v>178</v>
      </c>
      <c r="AT238" s="238" t="s">
        <v>241</v>
      </c>
      <c r="AU238" s="238" t="s">
        <v>82</v>
      </c>
      <c r="AY238" s="18" t="s">
        <v>134</v>
      </c>
      <c r="BE238" s="239">
        <f>IF(N238="základní",J238,0)</f>
        <v>0</v>
      </c>
      <c r="BF238" s="239">
        <f>IF(N238="snížená",J238,0)</f>
        <v>0</v>
      </c>
      <c r="BG238" s="239">
        <f>IF(N238="zákl. přenesená",J238,0)</f>
        <v>0</v>
      </c>
      <c r="BH238" s="239">
        <f>IF(N238="sníž. přenesená",J238,0)</f>
        <v>0</v>
      </c>
      <c r="BI238" s="239">
        <f>IF(N238="nulová",J238,0)</f>
        <v>0</v>
      </c>
      <c r="BJ238" s="18" t="s">
        <v>80</v>
      </c>
      <c r="BK238" s="239">
        <f>ROUND(I238*H238,2)</f>
        <v>0</v>
      </c>
      <c r="BL238" s="18" t="s">
        <v>141</v>
      </c>
      <c r="BM238" s="238" t="s">
        <v>821</v>
      </c>
    </row>
    <row r="239" s="14" customFormat="1">
      <c r="A239" s="14"/>
      <c r="B239" s="251"/>
      <c r="C239" s="252"/>
      <c r="D239" s="242" t="s">
        <v>143</v>
      </c>
      <c r="E239" s="253" t="s">
        <v>1</v>
      </c>
      <c r="F239" s="254" t="s">
        <v>822</v>
      </c>
      <c r="G239" s="252"/>
      <c r="H239" s="255">
        <v>7</v>
      </c>
      <c r="I239" s="256"/>
      <c r="J239" s="252"/>
      <c r="K239" s="252"/>
      <c r="L239" s="257"/>
      <c r="M239" s="258"/>
      <c r="N239" s="259"/>
      <c r="O239" s="259"/>
      <c r="P239" s="259"/>
      <c r="Q239" s="259"/>
      <c r="R239" s="259"/>
      <c r="S239" s="259"/>
      <c r="T239" s="260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1" t="s">
        <v>143</v>
      </c>
      <c r="AU239" s="261" t="s">
        <v>82</v>
      </c>
      <c r="AV239" s="14" t="s">
        <v>82</v>
      </c>
      <c r="AW239" s="14" t="s">
        <v>30</v>
      </c>
      <c r="AX239" s="14" t="s">
        <v>80</v>
      </c>
      <c r="AY239" s="261" t="s">
        <v>134</v>
      </c>
    </row>
    <row r="240" s="2" customFormat="1" ht="24.15" customHeight="1">
      <c r="A240" s="39"/>
      <c r="B240" s="40"/>
      <c r="C240" s="284" t="s">
        <v>543</v>
      </c>
      <c r="D240" s="284" t="s">
        <v>241</v>
      </c>
      <c r="E240" s="285" t="s">
        <v>823</v>
      </c>
      <c r="F240" s="286" t="s">
        <v>824</v>
      </c>
      <c r="G240" s="287" t="s">
        <v>216</v>
      </c>
      <c r="H240" s="288">
        <v>1</v>
      </c>
      <c r="I240" s="289"/>
      <c r="J240" s="290">
        <f>ROUND(I240*H240,2)</f>
        <v>0</v>
      </c>
      <c r="K240" s="286" t="s">
        <v>726</v>
      </c>
      <c r="L240" s="291"/>
      <c r="M240" s="292" t="s">
        <v>1</v>
      </c>
      <c r="N240" s="293" t="s">
        <v>38</v>
      </c>
      <c r="O240" s="92"/>
      <c r="P240" s="236">
        <f>O240*H240</f>
        <v>0</v>
      </c>
      <c r="Q240" s="236">
        <v>0.043999999999999997</v>
      </c>
      <c r="R240" s="236">
        <f>Q240*H240</f>
        <v>0.043999999999999997</v>
      </c>
      <c r="S240" s="236">
        <v>0</v>
      </c>
      <c r="T240" s="237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8" t="s">
        <v>178</v>
      </c>
      <c r="AT240" s="238" t="s">
        <v>241</v>
      </c>
      <c r="AU240" s="238" t="s">
        <v>82</v>
      </c>
      <c r="AY240" s="18" t="s">
        <v>134</v>
      </c>
      <c r="BE240" s="239">
        <f>IF(N240="základní",J240,0)</f>
        <v>0</v>
      </c>
      <c r="BF240" s="239">
        <f>IF(N240="snížená",J240,0)</f>
        <v>0</v>
      </c>
      <c r="BG240" s="239">
        <f>IF(N240="zákl. přenesená",J240,0)</f>
        <v>0</v>
      </c>
      <c r="BH240" s="239">
        <f>IF(N240="sníž. přenesená",J240,0)</f>
        <v>0</v>
      </c>
      <c r="BI240" s="239">
        <f>IF(N240="nulová",J240,0)</f>
        <v>0</v>
      </c>
      <c r="BJ240" s="18" t="s">
        <v>80</v>
      </c>
      <c r="BK240" s="239">
        <f>ROUND(I240*H240,2)</f>
        <v>0</v>
      </c>
      <c r="BL240" s="18" t="s">
        <v>141</v>
      </c>
      <c r="BM240" s="238" t="s">
        <v>825</v>
      </c>
    </row>
    <row r="241" s="14" customFormat="1">
      <c r="A241" s="14"/>
      <c r="B241" s="251"/>
      <c r="C241" s="252"/>
      <c r="D241" s="242" t="s">
        <v>143</v>
      </c>
      <c r="E241" s="253" t="s">
        <v>1</v>
      </c>
      <c r="F241" s="254" t="s">
        <v>301</v>
      </c>
      <c r="G241" s="252"/>
      <c r="H241" s="255">
        <v>1</v>
      </c>
      <c r="I241" s="256"/>
      <c r="J241" s="252"/>
      <c r="K241" s="252"/>
      <c r="L241" s="257"/>
      <c r="M241" s="258"/>
      <c r="N241" s="259"/>
      <c r="O241" s="259"/>
      <c r="P241" s="259"/>
      <c r="Q241" s="259"/>
      <c r="R241" s="259"/>
      <c r="S241" s="259"/>
      <c r="T241" s="260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1" t="s">
        <v>143</v>
      </c>
      <c r="AU241" s="261" t="s">
        <v>82</v>
      </c>
      <c r="AV241" s="14" t="s">
        <v>82</v>
      </c>
      <c r="AW241" s="14" t="s">
        <v>30</v>
      </c>
      <c r="AX241" s="14" t="s">
        <v>80</v>
      </c>
      <c r="AY241" s="261" t="s">
        <v>134</v>
      </c>
    </row>
    <row r="242" s="2" customFormat="1" ht="24.15" customHeight="1">
      <c r="A242" s="39"/>
      <c r="B242" s="40"/>
      <c r="C242" s="284" t="s">
        <v>545</v>
      </c>
      <c r="D242" s="284" t="s">
        <v>241</v>
      </c>
      <c r="E242" s="285" t="s">
        <v>826</v>
      </c>
      <c r="F242" s="286" t="s">
        <v>827</v>
      </c>
      <c r="G242" s="287" t="s">
        <v>216</v>
      </c>
      <c r="H242" s="288">
        <v>3</v>
      </c>
      <c r="I242" s="289"/>
      <c r="J242" s="290">
        <f>ROUND(I242*H242,2)</f>
        <v>0</v>
      </c>
      <c r="K242" s="286" t="s">
        <v>726</v>
      </c>
      <c r="L242" s="291"/>
      <c r="M242" s="292" t="s">
        <v>1</v>
      </c>
      <c r="N242" s="293" t="s">
        <v>38</v>
      </c>
      <c r="O242" s="92"/>
      <c r="P242" s="236">
        <f>O242*H242</f>
        <v>0</v>
      </c>
      <c r="Q242" s="236">
        <v>1.817</v>
      </c>
      <c r="R242" s="236">
        <f>Q242*H242</f>
        <v>5.4509999999999996</v>
      </c>
      <c r="S242" s="236">
        <v>0</v>
      </c>
      <c r="T242" s="237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8" t="s">
        <v>178</v>
      </c>
      <c r="AT242" s="238" t="s">
        <v>241</v>
      </c>
      <c r="AU242" s="238" t="s">
        <v>82</v>
      </c>
      <c r="AY242" s="18" t="s">
        <v>134</v>
      </c>
      <c r="BE242" s="239">
        <f>IF(N242="základní",J242,0)</f>
        <v>0</v>
      </c>
      <c r="BF242" s="239">
        <f>IF(N242="snížená",J242,0)</f>
        <v>0</v>
      </c>
      <c r="BG242" s="239">
        <f>IF(N242="zákl. přenesená",J242,0)</f>
        <v>0</v>
      </c>
      <c r="BH242" s="239">
        <f>IF(N242="sníž. přenesená",J242,0)</f>
        <v>0</v>
      </c>
      <c r="BI242" s="239">
        <f>IF(N242="nulová",J242,0)</f>
        <v>0</v>
      </c>
      <c r="BJ242" s="18" t="s">
        <v>80</v>
      </c>
      <c r="BK242" s="239">
        <f>ROUND(I242*H242,2)</f>
        <v>0</v>
      </c>
      <c r="BL242" s="18" t="s">
        <v>141</v>
      </c>
      <c r="BM242" s="238" t="s">
        <v>828</v>
      </c>
    </row>
    <row r="243" s="14" customFormat="1">
      <c r="A243" s="14"/>
      <c r="B243" s="251"/>
      <c r="C243" s="252"/>
      <c r="D243" s="242" t="s">
        <v>143</v>
      </c>
      <c r="E243" s="253" t="s">
        <v>1</v>
      </c>
      <c r="F243" s="254" t="s">
        <v>282</v>
      </c>
      <c r="G243" s="252"/>
      <c r="H243" s="255">
        <v>3</v>
      </c>
      <c r="I243" s="256"/>
      <c r="J243" s="252"/>
      <c r="K243" s="252"/>
      <c r="L243" s="257"/>
      <c r="M243" s="258"/>
      <c r="N243" s="259"/>
      <c r="O243" s="259"/>
      <c r="P243" s="259"/>
      <c r="Q243" s="259"/>
      <c r="R243" s="259"/>
      <c r="S243" s="259"/>
      <c r="T243" s="260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1" t="s">
        <v>143</v>
      </c>
      <c r="AU243" s="261" t="s">
        <v>82</v>
      </c>
      <c r="AV243" s="14" t="s">
        <v>82</v>
      </c>
      <c r="AW243" s="14" t="s">
        <v>30</v>
      </c>
      <c r="AX243" s="14" t="s">
        <v>80</v>
      </c>
      <c r="AY243" s="261" t="s">
        <v>134</v>
      </c>
    </row>
    <row r="244" s="2" customFormat="1" ht="24.15" customHeight="1">
      <c r="A244" s="39"/>
      <c r="B244" s="40"/>
      <c r="C244" s="284" t="s">
        <v>547</v>
      </c>
      <c r="D244" s="284" t="s">
        <v>241</v>
      </c>
      <c r="E244" s="285" t="s">
        <v>328</v>
      </c>
      <c r="F244" s="286" t="s">
        <v>329</v>
      </c>
      <c r="G244" s="287" t="s">
        <v>216</v>
      </c>
      <c r="H244" s="288">
        <v>20</v>
      </c>
      <c r="I244" s="289"/>
      <c r="J244" s="290">
        <f>ROUND(I244*H244,2)</f>
        <v>0</v>
      </c>
      <c r="K244" s="286" t="s">
        <v>726</v>
      </c>
      <c r="L244" s="291"/>
      <c r="M244" s="292" t="s">
        <v>1</v>
      </c>
      <c r="N244" s="293" t="s">
        <v>38</v>
      </c>
      <c r="O244" s="92"/>
      <c r="P244" s="236">
        <f>O244*H244</f>
        <v>0</v>
      </c>
      <c r="Q244" s="236">
        <v>0.002</v>
      </c>
      <c r="R244" s="236">
        <f>Q244*H244</f>
        <v>0.040000000000000001</v>
      </c>
      <c r="S244" s="236">
        <v>0</v>
      </c>
      <c r="T244" s="237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8" t="s">
        <v>178</v>
      </c>
      <c r="AT244" s="238" t="s">
        <v>241</v>
      </c>
      <c r="AU244" s="238" t="s">
        <v>82</v>
      </c>
      <c r="AY244" s="18" t="s">
        <v>134</v>
      </c>
      <c r="BE244" s="239">
        <f>IF(N244="základní",J244,0)</f>
        <v>0</v>
      </c>
      <c r="BF244" s="239">
        <f>IF(N244="snížená",J244,0)</f>
        <v>0</v>
      </c>
      <c r="BG244" s="239">
        <f>IF(N244="zákl. přenesená",J244,0)</f>
        <v>0</v>
      </c>
      <c r="BH244" s="239">
        <f>IF(N244="sníž. přenesená",J244,0)</f>
        <v>0</v>
      </c>
      <c r="BI244" s="239">
        <f>IF(N244="nulová",J244,0)</f>
        <v>0</v>
      </c>
      <c r="BJ244" s="18" t="s">
        <v>80</v>
      </c>
      <c r="BK244" s="239">
        <f>ROUND(I244*H244,2)</f>
        <v>0</v>
      </c>
      <c r="BL244" s="18" t="s">
        <v>141</v>
      </c>
      <c r="BM244" s="238" t="s">
        <v>829</v>
      </c>
    </row>
    <row r="245" s="14" customFormat="1">
      <c r="A245" s="14"/>
      <c r="B245" s="251"/>
      <c r="C245" s="252"/>
      <c r="D245" s="242" t="s">
        <v>143</v>
      </c>
      <c r="E245" s="253" t="s">
        <v>1</v>
      </c>
      <c r="F245" s="254" t="s">
        <v>788</v>
      </c>
      <c r="G245" s="252"/>
      <c r="H245" s="255">
        <v>20</v>
      </c>
      <c r="I245" s="256"/>
      <c r="J245" s="252"/>
      <c r="K245" s="252"/>
      <c r="L245" s="257"/>
      <c r="M245" s="258"/>
      <c r="N245" s="259"/>
      <c r="O245" s="259"/>
      <c r="P245" s="259"/>
      <c r="Q245" s="259"/>
      <c r="R245" s="259"/>
      <c r="S245" s="259"/>
      <c r="T245" s="260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1" t="s">
        <v>143</v>
      </c>
      <c r="AU245" s="261" t="s">
        <v>82</v>
      </c>
      <c r="AV245" s="14" t="s">
        <v>82</v>
      </c>
      <c r="AW245" s="14" t="s">
        <v>30</v>
      </c>
      <c r="AX245" s="14" t="s">
        <v>80</v>
      </c>
      <c r="AY245" s="261" t="s">
        <v>134</v>
      </c>
    </row>
    <row r="246" s="2" customFormat="1" ht="24.15" customHeight="1">
      <c r="A246" s="39"/>
      <c r="B246" s="40"/>
      <c r="C246" s="227" t="s">
        <v>549</v>
      </c>
      <c r="D246" s="227" t="s">
        <v>136</v>
      </c>
      <c r="E246" s="228" t="s">
        <v>340</v>
      </c>
      <c r="F246" s="229" t="s">
        <v>341</v>
      </c>
      <c r="G246" s="230" t="s">
        <v>216</v>
      </c>
      <c r="H246" s="231">
        <v>4</v>
      </c>
      <c r="I246" s="232"/>
      <c r="J246" s="233">
        <f>ROUND(I246*H246,2)</f>
        <v>0</v>
      </c>
      <c r="K246" s="229" t="s">
        <v>726</v>
      </c>
      <c r="L246" s="45"/>
      <c r="M246" s="234" t="s">
        <v>1</v>
      </c>
      <c r="N246" s="235" t="s">
        <v>38</v>
      </c>
      <c r="O246" s="92"/>
      <c r="P246" s="236">
        <f>O246*H246</f>
        <v>0</v>
      </c>
      <c r="Q246" s="236">
        <v>0.21734000000000001</v>
      </c>
      <c r="R246" s="236">
        <f>Q246*H246</f>
        <v>0.86936000000000002</v>
      </c>
      <c r="S246" s="236">
        <v>0</v>
      </c>
      <c r="T246" s="237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8" t="s">
        <v>141</v>
      </c>
      <c r="AT246" s="238" t="s">
        <v>136</v>
      </c>
      <c r="AU246" s="238" t="s">
        <v>82</v>
      </c>
      <c r="AY246" s="18" t="s">
        <v>134</v>
      </c>
      <c r="BE246" s="239">
        <f>IF(N246="základní",J246,0)</f>
        <v>0</v>
      </c>
      <c r="BF246" s="239">
        <f>IF(N246="snížená",J246,0)</f>
        <v>0</v>
      </c>
      <c r="BG246" s="239">
        <f>IF(N246="zákl. přenesená",J246,0)</f>
        <v>0</v>
      </c>
      <c r="BH246" s="239">
        <f>IF(N246="sníž. přenesená",J246,0)</f>
        <v>0</v>
      </c>
      <c r="BI246" s="239">
        <f>IF(N246="nulová",J246,0)</f>
        <v>0</v>
      </c>
      <c r="BJ246" s="18" t="s">
        <v>80</v>
      </c>
      <c r="BK246" s="239">
        <f>ROUND(I246*H246,2)</f>
        <v>0</v>
      </c>
      <c r="BL246" s="18" t="s">
        <v>141</v>
      </c>
      <c r="BM246" s="238" t="s">
        <v>830</v>
      </c>
    </row>
    <row r="247" s="14" customFormat="1">
      <c r="A247" s="14"/>
      <c r="B247" s="251"/>
      <c r="C247" s="252"/>
      <c r="D247" s="242" t="s">
        <v>143</v>
      </c>
      <c r="E247" s="253" t="s">
        <v>1</v>
      </c>
      <c r="F247" s="254" t="s">
        <v>318</v>
      </c>
      <c r="G247" s="252"/>
      <c r="H247" s="255">
        <v>4</v>
      </c>
      <c r="I247" s="256"/>
      <c r="J247" s="252"/>
      <c r="K247" s="252"/>
      <c r="L247" s="257"/>
      <c r="M247" s="258"/>
      <c r="N247" s="259"/>
      <c r="O247" s="259"/>
      <c r="P247" s="259"/>
      <c r="Q247" s="259"/>
      <c r="R247" s="259"/>
      <c r="S247" s="259"/>
      <c r="T247" s="260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1" t="s">
        <v>143</v>
      </c>
      <c r="AU247" s="261" t="s">
        <v>82</v>
      </c>
      <c r="AV247" s="14" t="s">
        <v>82</v>
      </c>
      <c r="AW247" s="14" t="s">
        <v>30</v>
      </c>
      <c r="AX247" s="14" t="s">
        <v>80</v>
      </c>
      <c r="AY247" s="261" t="s">
        <v>134</v>
      </c>
    </row>
    <row r="248" s="2" customFormat="1" ht="24.15" customHeight="1">
      <c r="A248" s="39"/>
      <c r="B248" s="40"/>
      <c r="C248" s="284" t="s">
        <v>551</v>
      </c>
      <c r="D248" s="284" t="s">
        <v>241</v>
      </c>
      <c r="E248" s="285" t="s">
        <v>831</v>
      </c>
      <c r="F248" s="286" t="s">
        <v>832</v>
      </c>
      <c r="G248" s="287" t="s">
        <v>216</v>
      </c>
      <c r="H248" s="288">
        <v>4</v>
      </c>
      <c r="I248" s="289"/>
      <c r="J248" s="290">
        <f>ROUND(I248*H248,2)</f>
        <v>0</v>
      </c>
      <c r="K248" s="286" t="s">
        <v>726</v>
      </c>
      <c r="L248" s="291"/>
      <c r="M248" s="292" t="s">
        <v>1</v>
      </c>
      <c r="N248" s="293" t="s">
        <v>38</v>
      </c>
      <c r="O248" s="92"/>
      <c r="P248" s="236">
        <f>O248*H248</f>
        <v>0</v>
      </c>
      <c r="Q248" s="236">
        <v>0.10100000000000001</v>
      </c>
      <c r="R248" s="236">
        <f>Q248*H248</f>
        <v>0.40400000000000003</v>
      </c>
      <c r="S248" s="236">
        <v>0</v>
      </c>
      <c r="T248" s="237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8" t="s">
        <v>178</v>
      </c>
      <c r="AT248" s="238" t="s">
        <v>241</v>
      </c>
      <c r="AU248" s="238" t="s">
        <v>82</v>
      </c>
      <c r="AY248" s="18" t="s">
        <v>134</v>
      </c>
      <c r="BE248" s="239">
        <f>IF(N248="základní",J248,0)</f>
        <v>0</v>
      </c>
      <c r="BF248" s="239">
        <f>IF(N248="snížená",J248,0)</f>
        <v>0</v>
      </c>
      <c r="BG248" s="239">
        <f>IF(N248="zákl. přenesená",J248,0)</f>
        <v>0</v>
      </c>
      <c r="BH248" s="239">
        <f>IF(N248="sníž. přenesená",J248,0)</f>
        <v>0</v>
      </c>
      <c r="BI248" s="239">
        <f>IF(N248="nulová",J248,0)</f>
        <v>0</v>
      </c>
      <c r="BJ248" s="18" t="s">
        <v>80</v>
      </c>
      <c r="BK248" s="239">
        <f>ROUND(I248*H248,2)</f>
        <v>0</v>
      </c>
      <c r="BL248" s="18" t="s">
        <v>141</v>
      </c>
      <c r="BM248" s="238" t="s">
        <v>833</v>
      </c>
    </row>
    <row r="249" s="14" customFormat="1">
      <c r="A249" s="14"/>
      <c r="B249" s="251"/>
      <c r="C249" s="252"/>
      <c r="D249" s="242" t="s">
        <v>143</v>
      </c>
      <c r="E249" s="253" t="s">
        <v>1</v>
      </c>
      <c r="F249" s="254" t="s">
        <v>318</v>
      </c>
      <c r="G249" s="252"/>
      <c r="H249" s="255">
        <v>4</v>
      </c>
      <c r="I249" s="256"/>
      <c r="J249" s="252"/>
      <c r="K249" s="252"/>
      <c r="L249" s="257"/>
      <c r="M249" s="258"/>
      <c r="N249" s="259"/>
      <c r="O249" s="259"/>
      <c r="P249" s="259"/>
      <c r="Q249" s="259"/>
      <c r="R249" s="259"/>
      <c r="S249" s="259"/>
      <c r="T249" s="260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1" t="s">
        <v>143</v>
      </c>
      <c r="AU249" s="261" t="s">
        <v>82</v>
      </c>
      <c r="AV249" s="14" t="s">
        <v>82</v>
      </c>
      <c r="AW249" s="14" t="s">
        <v>30</v>
      </c>
      <c r="AX249" s="14" t="s">
        <v>80</v>
      </c>
      <c r="AY249" s="261" t="s">
        <v>134</v>
      </c>
    </row>
    <row r="250" s="12" customFormat="1" ht="22.8" customHeight="1">
      <c r="A250" s="12"/>
      <c r="B250" s="211"/>
      <c r="C250" s="212"/>
      <c r="D250" s="213" t="s">
        <v>72</v>
      </c>
      <c r="E250" s="225" t="s">
        <v>188</v>
      </c>
      <c r="F250" s="225" t="s">
        <v>347</v>
      </c>
      <c r="G250" s="212"/>
      <c r="H250" s="212"/>
      <c r="I250" s="215"/>
      <c r="J250" s="226">
        <f>BK250</f>
        <v>0</v>
      </c>
      <c r="K250" s="212"/>
      <c r="L250" s="217"/>
      <c r="M250" s="218"/>
      <c r="N250" s="219"/>
      <c r="O250" s="219"/>
      <c r="P250" s="220">
        <f>SUM(P251:P255)</f>
        <v>0</v>
      </c>
      <c r="Q250" s="219"/>
      <c r="R250" s="220">
        <f>SUM(R251:R255)</f>
        <v>0.0141</v>
      </c>
      <c r="S250" s="219"/>
      <c r="T250" s="221">
        <f>SUM(T251:T255)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22" t="s">
        <v>80</v>
      </c>
      <c r="AT250" s="223" t="s">
        <v>72</v>
      </c>
      <c r="AU250" s="223" t="s">
        <v>80</v>
      </c>
      <c r="AY250" s="222" t="s">
        <v>134</v>
      </c>
      <c r="BK250" s="224">
        <f>SUM(BK251:BK255)</f>
        <v>0</v>
      </c>
    </row>
    <row r="251" s="2" customFormat="1" ht="16.5" customHeight="1">
      <c r="A251" s="39"/>
      <c r="B251" s="40"/>
      <c r="C251" s="227" t="s">
        <v>553</v>
      </c>
      <c r="D251" s="227" t="s">
        <v>136</v>
      </c>
      <c r="E251" s="228" t="s">
        <v>349</v>
      </c>
      <c r="F251" s="229" t="s">
        <v>350</v>
      </c>
      <c r="G251" s="230" t="s">
        <v>163</v>
      </c>
      <c r="H251" s="231">
        <v>261</v>
      </c>
      <c r="I251" s="232"/>
      <c r="J251" s="233">
        <f>ROUND(I251*H251,2)</f>
        <v>0</v>
      </c>
      <c r="K251" s="229" t="s">
        <v>726</v>
      </c>
      <c r="L251" s="45"/>
      <c r="M251" s="234" t="s">
        <v>1</v>
      </c>
      <c r="N251" s="235" t="s">
        <v>38</v>
      </c>
      <c r="O251" s="92"/>
      <c r="P251" s="236">
        <f>O251*H251</f>
        <v>0</v>
      </c>
      <c r="Q251" s="236">
        <v>0</v>
      </c>
      <c r="R251" s="236">
        <f>Q251*H251</f>
        <v>0</v>
      </c>
      <c r="S251" s="236">
        <v>0</v>
      </c>
      <c r="T251" s="237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8" t="s">
        <v>141</v>
      </c>
      <c r="AT251" s="238" t="s">
        <v>136</v>
      </c>
      <c r="AU251" s="238" t="s">
        <v>82</v>
      </c>
      <c r="AY251" s="18" t="s">
        <v>134</v>
      </c>
      <c r="BE251" s="239">
        <f>IF(N251="základní",J251,0)</f>
        <v>0</v>
      </c>
      <c r="BF251" s="239">
        <f>IF(N251="snížená",J251,0)</f>
        <v>0</v>
      </c>
      <c r="BG251" s="239">
        <f>IF(N251="zákl. přenesená",J251,0)</f>
        <v>0</v>
      </c>
      <c r="BH251" s="239">
        <f>IF(N251="sníž. přenesená",J251,0)</f>
        <v>0</v>
      </c>
      <c r="BI251" s="239">
        <f>IF(N251="nulová",J251,0)</f>
        <v>0</v>
      </c>
      <c r="BJ251" s="18" t="s">
        <v>80</v>
      </c>
      <c r="BK251" s="239">
        <f>ROUND(I251*H251,2)</f>
        <v>0</v>
      </c>
      <c r="BL251" s="18" t="s">
        <v>141</v>
      </c>
      <c r="BM251" s="238" t="s">
        <v>834</v>
      </c>
    </row>
    <row r="252" s="14" customFormat="1">
      <c r="A252" s="14"/>
      <c r="B252" s="251"/>
      <c r="C252" s="252"/>
      <c r="D252" s="242" t="s">
        <v>143</v>
      </c>
      <c r="E252" s="253" t="s">
        <v>1</v>
      </c>
      <c r="F252" s="254" t="s">
        <v>835</v>
      </c>
      <c r="G252" s="252"/>
      <c r="H252" s="255">
        <v>261</v>
      </c>
      <c r="I252" s="256"/>
      <c r="J252" s="252"/>
      <c r="K252" s="252"/>
      <c r="L252" s="257"/>
      <c r="M252" s="258"/>
      <c r="N252" s="259"/>
      <c r="O252" s="259"/>
      <c r="P252" s="259"/>
      <c r="Q252" s="259"/>
      <c r="R252" s="259"/>
      <c r="S252" s="259"/>
      <c r="T252" s="260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1" t="s">
        <v>143</v>
      </c>
      <c r="AU252" s="261" t="s">
        <v>82</v>
      </c>
      <c r="AV252" s="14" t="s">
        <v>82</v>
      </c>
      <c r="AW252" s="14" t="s">
        <v>30</v>
      </c>
      <c r="AX252" s="14" t="s">
        <v>80</v>
      </c>
      <c r="AY252" s="261" t="s">
        <v>134</v>
      </c>
    </row>
    <row r="253" s="2" customFormat="1" ht="16.5" customHeight="1">
      <c r="A253" s="39"/>
      <c r="B253" s="40"/>
      <c r="C253" s="227" t="s">
        <v>558</v>
      </c>
      <c r="D253" s="227" t="s">
        <v>136</v>
      </c>
      <c r="E253" s="228" t="s">
        <v>836</v>
      </c>
      <c r="F253" s="229" t="s">
        <v>837</v>
      </c>
      <c r="G253" s="230" t="s">
        <v>163</v>
      </c>
      <c r="H253" s="231">
        <v>0.59999999999999998</v>
      </c>
      <c r="I253" s="232"/>
      <c r="J253" s="233">
        <f>ROUND(I253*H253,2)</f>
        <v>0</v>
      </c>
      <c r="K253" s="229" t="s">
        <v>1</v>
      </c>
      <c r="L253" s="45"/>
      <c r="M253" s="234" t="s">
        <v>1</v>
      </c>
      <c r="N253" s="235" t="s">
        <v>38</v>
      </c>
      <c r="O253" s="92"/>
      <c r="P253" s="236">
        <f>O253*H253</f>
        <v>0</v>
      </c>
      <c r="Q253" s="236">
        <v>0.0235</v>
      </c>
      <c r="R253" s="236">
        <f>Q253*H253</f>
        <v>0.0141</v>
      </c>
      <c r="S253" s="236">
        <v>0</v>
      </c>
      <c r="T253" s="237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8" t="s">
        <v>141</v>
      </c>
      <c r="AT253" s="238" t="s">
        <v>136</v>
      </c>
      <c r="AU253" s="238" t="s">
        <v>82</v>
      </c>
      <c r="AY253" s="18" t="s">
        <v>134</v>
      </c>
      <c r="BE253" s="239">
        <f>IF(N253="základní",J253,0)</f>
        <v>0</v>
      </c>
      <c r="BF253" s="239">
        <f>IF(N253="snížená",J253,0)</f>
        <v>0</v>
      </c>
      <c r="BG253" s="239">
        <f>IF(N253="zákl. přenesená",J253,0)</f>
        <v>0</v>
      </c>
      <c r="BH253" s="239">
        <f>IF(N253="sníž. přenesená",J253,0)</f>
        <v>0</v>
      </c>
      <c r="BI253" s="239">
        <f>IF(N253="nulová",J253,0)</f>
        <v>0</v>
      </c>
      <c r="BJ253" s="18" t="s">
        <v>80</v>
      </c>
      <c r="BK253" s="239">
        <f>ROUND(I253*H253,2)</f>
        <v>0</v>
      </c>
      <c r="BL253" s="18" t="s">
        <v>141</v>
      </c>
      <c r="BM253" s="238" t="s">
        <v>838</v>
      </c>
    </row>
    <row r="254" s="13" customFormat="1">
      <c r="A254" s="13"/>
      <c r="B254" s="240"/>
      <c r="C254" s="241"/>
      <c r="D254" s="242" t="s">
        <v>143</v>
      </c>
      <c r="E254" s="243" t="s">
        <v>1</v>
      </c>
      <c r="F254" s="244" t="s">
        <v>839</v>
      </c>
      <c r="G254" s="241"/>
      <c r="H254" s="243" t="s">
        <v>1</v>
      </c>
      <c r="I254" s="245"/>
      <c r="J254" s="241"/>
      <c r="K254" s="241"/>
      <c r="L254" s="246"/>
      <c r="M254" s="247"/>
      <c r="N254" s="248"/>
      <c r="O254" s="248"/>
      <c r="P254" s="248"/>
      <c r="Q254" s="248"/>
      <c r="R254" s="248"/>
      <c r="S254" s="248"/>
      <c r="T254" s="249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0" t="s">
        <v>143</v>
      </c>
      <c r="AU254" s="250" t="s">
        <v>82</v>
      </c>
      <c r="AV254" s="13" t="s">
        <v>80</v>
      </c>
      <c r="AW254" s="13" t="s">
        <v>30</v>
      </c>
      <c r="AX254" s="13" t="s">
        <v>73</v>
      </c>
      <c r="AY254" s="250" t="s">
        <v>134</v>
      </c>
    </row>
    <row r="255" s="14" customFormat="1">
      <c r="A255" s="14"/>
      <c r="B255" s="251"/>
      <c r="C255" s="252"/>
      <c r="D255" s="242" t="s">
        <v>143</v>
      </c>
      <c r="E255" s="253" t="s">
        <v>1</v>
      </c>
      <c r="F255" s="254" t="s">
        <v>840</v>
      </c>
      <c r="G255" s="252"/>
      <c r="H255" s="255">
        <v>0.59999999999999998</v>
      </c>
      <c r="I255" s="256"/>
      <c r="J255" s="252"/>
      <c r="K255" s="252"/>
      <c r="L255" s="257"/>
      <c r="M255" s="258"/>
      <c r="N255" s="259"/>
      <c r="O255" s="259"/>
      <c r="P255" s="259"/>
      <c r="Q255" s="259"/>
      <c r="R255" s="259"/>
      <c r="S255" s="259"/>
      <c r="T255" s="260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1" t="s">
        <v>143</v>
      </c>
      <c r="AU255" s="261" t="s">
        <v>82</v>
      </c>
      <c r="AV255" s="14" t="s">
        <v>82</v>
      </c>
      <c r="AW255" s="14" t="s">
        <v>30</v>
      </c>
      <c r="AX255" s="14" t="s">
        <v>80</v>
      </c>
      <c r="AY255" s="261" t="s">
        <v>134</v>
      </c>
    </row>
    <row r="256" s="12" customFormat="1" ht="22.8" customHeight="1">
      <c r="A256" s="12"/>
      <c r="B256" s="211"/>
      <c r="C256" s="212"/>
      <c r="D256" s="213" t="s">
        <v>72</v>
      </c>
      <c r="E256" s="225" t="s">
        <v>353</v>
      </c>
      <c r="F256" s="225" t="s">
        <v>354</v>
      </c>
      <c r="G256" s="212"/>
      <c r="H256" s="212"/>
      <c r="I256" s="215"/>
      <c r="J256" s="226">
        <f>BK256</f>
        <v>0</v>
      </c>
      <c r="K256" s="212"/>
      <c r="L256" s="217"/>
      <c r="M256" s="218"/>
      <c r="N256" s="219"/>
      <c r="O256" s="219"/>
      <c r="P256" s="220">
        <f>SUM(P257:P266)</f>
        <v>0</v>
      </c>
      <c r="Q256" s="219"/>
      <c r="R256" s="220">
        <f>SUM(R257:R266)</f>
        <v>0</v>
      </c>
      <c r="S256" s="219"/>
      <c r="T256" s="221">
        <f>SUM(T257:T266)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22" t="s">
        <v>80</v>
      </c>
      <c r="AT256" s="223" t="s">
        <v>72</v>
      </c>
      <c r="AU256" s="223" t="s">
        <v>80</v>
      </c>
      <c r="AY256" s="222" t="s">
        <v>134</v>
      </c>
      <c r="BK256" s="224">
        <f>SUM(BK257:BK266)</f>
        <v>0</v>
      </c>
    </row>
    <row r="257" s="2" customFormat="1" ht="21.75" customHeight="1">
      <c r="A257" s="39"/>
      <c r="B257" s="40"/>
      <c r="C257" s="227" t="s">
        <v>561</v>
      </c>
      <c r="D257" s="227" t="s">
        <v>136</v>
      </c>
      <c r="E257" s="228" t="s">
        <v>356</v>
      </c>
      <c r="F257" s="229" t="s">
        <v>357</v>
      </c>
      <c r="G257" s="230" t="s">
        <v>222</v>
      </c>
      <c r="H257" s="231">
        <v>86.694000000000003</v>
      </c>
      <c r="I257" s="232"/>
      <c r="J257" s="233">
        <f>ROUND(I257*H257,2)</f>
        <v>0</v>
      </c>
      <c r="K257" s="229" t="s">
        <v>726</v>
      </c>
      <c r="L257" s="45"/>
      <c r="M257" s="234" t="s">
        <v>1</v>
      </c>
      <c r="N257" s="235" t="s">
        <v>38</v>
      </c>
      <c r="O257" s="92"/>
      <c r="P257" s="236">
        <f>O257*H257</f>
        <v>0</v>
      </c>
      <c r="Q257" s="236">
        <v>0</v>
      </c>
      <c r="R257" s="236">
        <f>Q257*H257</f>
        <v>0</v>
      </c>
      <c r="S257" s="236">
        <v>0</v>
      </c>
      <c r="T257" s="237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8" t="s">
        <v>141</v>
      </c>
      <c r="AT257" s="238" t="s">
        <v>136</v>
      </c>
      <c r="AU257" s="238" t="s">
        <v>82</v>
      </c>
      <c r="AY257" s="18" t="s">
        <v>134</v>
      </c>
      <c r="BE257" s="239">
        <f>IF(N257="základní",J257,0)</f>
        <v>0</v>
      </c>
      <c r="BF257" s="239">
        <f>IF(N257="snížená",J257,0)</f>
        <v>0</v>
      </c>
      <c r="BG257" s="239">
        <f>IF(N257="zákl. přenesená",J257,0)</f>
        <v>0</v>
      </c>
      <c r="BH257" s="239">
        <f>IF(N257="sníž. přenesená",J257,0)</f>
        <v>0</v>
      </c>
      <c r="BI257" s="239">
        <f>IF(N257="nulová",J257,0)</f>
        <v>0</v>
      </c>
      <c r="BJ257" s="18" t="s">
        <v>80</v>
      </c>
      <c r="BK257" s="239">
        <f>ROUND(I257*H257,2)</f>
        <v>0</v>
      </c>
      <c r="BL257" s="18" t="s">
        <v>141</v>
      </c>
      <c r="BM257" s="238" t="s">
        <v>841</v>
      </c>
    </row>
    <row r="258" s="13" customFormat="1">
      <c r="A258" s="13"/>
      <c r="B258" s="240"/>
      <c r="C258" s="241"/>
      <c r="D258" s="242" t="s">
        <v>143</v>
      </c>
      <c r="E258" s="243" t="s">
        <v>1</v>
      </c>
      <c r="F258" s="244" t="s">
        <v>359</v>
      </c>
      <c r="G258" s="241"/>
      <c r="H258" s="243" t="s">
        <v>1</v>
      </c>
      <c r="I258" s="245"/>
      <c r="J258" s="241"/>
      <c r="K258" s="241"/>
      <c r="L258" s="246"/>
      <c r="M258" s="247"/>
      <c r="N258" s="248"/>
      <c r="O258" s="248"/>
      <c r="P258" s="248"/>
      <c r="Q258" s="248"/>
      <c r="R258" s="248"/>
      <c r="S258" s="248"/>
      <c r="T258" s="249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0" t="s">
        <v>143</v>
      </c>
      <c r="AU258" s="250" t="s">
        <v>82</v>
      </c>
      <c r="AV258" s="13" t="s">
        <v>80</v>
      </c>
      <c r="AW258" s="13" t="s">
        <v>30</v>
      </c>
      <c r="AX258" s="13" t="s">
        <v>73</v>
      </c>
      <c r="AY258" s="250" t="s">
        <v>134</v>
      </c>
    </row>
    <row r="259" s="14" customFormat="1">
      <c r="A259" s="14"/>
      <c r="B259" s="251"/>
      <c r="C259" s="252"/>
      <c r="D259" s="242" t="s">
        <v>143</v>
      </c>
      <c r="E259" s="253" t="s">
        <v>1</v>
      </c>
      <c r="F259" s="254" t="s">
        <v>842</v>
      </c>
      <c r="G259" s="252"/>
      <c r="H259" s="255">
        <v>86.694000000000003</v>
      </c>
      <c r="I259" s="256"/>
      <c r="J259" s="252"/>
      <c r="K259" s="252"/>
      <c r="L259" s="257"/>
      <c r="M259" s="258"/>
      <c r="N259" s="259"/>
      <c r="O259" s="259"/>
      <c r="P259" s="259"/>
      <c r="Q259" s="259"/>
      <c r="R259" s="259"/>
      <c r="S259" s="259"/>
      <c r="T259" s="260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1" t="s">
        <v>143</v>
      </c>
      <c r="AU259" s="261" t="s">
        <v>82</v>
      </c>
      <c r="AV259" s="14" t="s">
        <v>82</v>
      </c>
      <c r="AW259" s="14" t="s">
        <v>30</v>
      </c>
      <c r="AX259" s="14" t="s">
        <v>80</v>
      </c>
      <c r="AY259" s="261" t="s">
        <v>134</v>
      </c>
    </row>
    <row r="260" s="2" customFormat="1" ht="24.15" customHeight="1">
      <c r="A260" s="39"/>
      <c r="B260" s="40"/>
      <c r="C260" s="227" t="s">
        <v>564</v>
      </c>
      <c r="D260" s="227" t="s">
        <v>136</v>
      </c>
      <c r="E260" s="228" t="s">
        <v>362</v>
      </c>
      <c r="F260" s="229" t="s">
        <v>363</v>
      </c>
      <c r="G260" s="230" t="s">
        <v>222</v>
      </c>
      <c r="H260" s="231">
        <v>1213.7159999999999</v>
      </c>
      <c r="I260" s="232"/>
      <c r="J260" s="233">
        <f>ROUND(I260*H260,2)</f>
        <v>0</v>
      </c>
      <c r="K260" s="229" t="s">
        <v>726</v>
      </c>
      <c r="L260" s="45"/>
      <c r="M260" s="234" t="s">
        <v>1</v>
      </c>
      <c r="N260" s="235" t="s">
        <v>38</v>
      </c>
      <c r="O260" s="92"/>
      <c r="P260" s="236">
        <f>O260*H260</f>
        <v>0</v>
      </c>
      <c r="Q260" s="236">
        <v>0</v>
      </c>
      <c r="R260" s="236">
        <f>Q260*H260</f>
        <v>0</v>
      </c>
      <c r="S260" s="236">
        <v>0</v>
      </c>
      <c r="T260" s="237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8" t="s">
        <v>141</v>
      </c>
      <c r="AT260" s="238" t="s">
        <v>136</v>
      </c>
      <c r="AU260" s="238" t="s">
        <v>82</v>
      </c>
      <c r="AY260" s="18" t="s">
        <v>134</v>
      </c>
      <c r="BE260" s="239">
        <f>IF(N260="základní",J260,0)</f>
        <v>0</v>
      </c>
      <c r="BF260" s="239">
        <f>IF(N260="snížená",J260,0)</f>
        <v>0</v>
      </c>
      <c r="BG260" s="239">
        <f>IF(N260="zákl. přenesená",J260,0)</f>
        <v>0</v>
      </c>
      <c r="BH260" s="239">
        <f>IF(N260="sníž. přenesená",J260,0)</f>
        <v>0</v>
      </c>
      <c r="BI260" s="239">
        <f>IF(N260="nulová",J260,0)</f>
        <v>0</v>
      </c>
      <c r="BJ260" s="18" t="s">
        <v>80</v>
      </c>
      <c r="BK260" s="239">
        <f>ROUND(I260*H260,2)</f>
        <v>0</v>
      </c>
      <c r="BL260" s="18" t="s">
        <v>141</v>
      </c>
      <c r="BM260" s="238" t="s">
        <v>843</v>
      </c>
    </row>
    <row r="261" s="13" customFormat="1">
      <c r="A261" s="13"/>
      <c r="B261" s="240"/>
      <c r="C261" s="241"/>
      <c r="D261" s="242" t="s">
        <v>143</v>
      </c>
      <c r="E261" s="243" t="s">
        <v>1</v>
      </c>
      <c r="F261" s="244" t="s">
        <v>365</v>
      </c>
      <c r="G261" s="241"/>
      <c r="H261" s="243" t="s">
        <v>1</v>
      </c>
      <c r="I261" s="245"/>
      <c r="J261" s="241"/>
      <c r="K261" s="241"/>
      <c r="L261" s="246"/>
      <c r="M261" s="247"/>
      <c r="N261" s="248"/>
      <c r="O261" s="248"/>
      <c r="P261" s="248"/>
      <c r="Q261" s="248"/>
      <c r="R261" s="248"/>
      <c r="S261" s="248"/>
      <c r="T261" s="249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0" t="s">
        <v>143</v>
      </c>
      <c r="AU261" s="250" t="s">
        <v>82</v>
      </c>
      <c r="AV261" s="13" t="s">
        <v>80</v>
      </c>
      <c r="AW261" s="13" t="s">
        <v>30</v>
      </c>
      <c r="AX261" s="13" t="s">
        <v>73</v>
      </c>
      <c r="AY261" s="250" t="s">
        <v>134</v>
      </c>
    </row>
    <row r="262" s="14" customFormat="1">
      <c r="A262" s="14"/>
      <c r="B262" s="251"/>
      <c r="C262" s="252"/>
      <c r="D262" s="242" t="s">
        <v>143</v>
      </c>
      <c r="E262" s="253" t="s">
        <v>1</v>
      </c>
      <c r="F262" s="254" t="s">
        <v>844</v>
      </c>
      <c r="G262" s="252"/>
      <c r="H262" s="255">
        <v>1213.7159999999999</v>
      </c>
      <c r="I262" s="256"/>
      <c r="J262" s="252"/>
      <c r="K262" s="252"/>
      <c r="L262" s="257"/>
      <c r="M262" s="258"/>
      <c r="N262" s="259"/>
      <c r="O262" s="259"/>
      <c r="P262" s="259"/>
      <c r="Q262" s="259"/>
      <c r="R262" s="259"/>
      <c r="S262" s="259"/>
      <c r="T262" s="260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1" t="s">
        <v>143</v>
      </c>
      <c r="AU262" s="261" t="s">
        <v>82</v>
      </c>
      <c r="AV262" s="14" t="s">
        <v>82</v>
      </c>
      <c r="AW262" s="14" t="s">
        <v>30</v>
      </c>
      <c r="AX262" s="14" t="s">
        <v>80</v>
      </c>
      <c r="AY262" s="261" t="s">
        <v>134</v>
      </c>
    </row>
    <row r="263" s="2" customFormat="1" ht="44.25" customHeight="1">
      <c r="A263" s="39"/>
      <c r="B263" s="40"/>
      <c r="C263" s="227" t="s">
        <v>573</v>
      </c>
      <c r="D263" s="227" t="s">
        <v>136</v>
      </c>
      <c r="E263" s="228" t="s">
        <v>368</v>
      </c>
      <c r="F263" s="229" t="s">
        <v>369</v>
      </c>
      <c r="G263" s="230" t="s">
        <v>222</v>
      </c>
      <c r="H263" s="231">
        <v>82.566000000000002</v>
      </c>
      <c r="I263" s="232"/>
      <c r="J263" s="233">
        <f>ROUND(I263*H263,2)</f>
        <v>0</v>
      </c>
      <c r="K263" s="229" t="s">
        <v>726</v>
      </c>
      <c r="L263" s="45"/>
      <c r="M263" s="234" t="s">
        <v>1</v>
      </c>
      <c r="N263" s="235" t="s">
        <v>38</v>
      </c>
      <c r="O263" s="92"/>
      <c r="P263" s="236">
        <f>O263*H263</f>
        <v>0</v>
      </c>
      <c r="Q263" s="236">
        <v>0</v>
      </c>
      <c r="R263" s="236">
        <f>Q263*H263</f>
        <v>0</v>
      </c>
      <c r="S263" s="236">
        <v>0</v>
      </c>
      <c r="T263" s="237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8" t="s">
        <v>141</v>
      </c>
      <c r="AT263" s="238" t="s">
        <v>136</v>
      </c>
      <c r="AU263" s="238" t="s">
        <v>82</v>
      </c>
      <c r="AY263" s="18" t="s">
        <v>134</v>
      </c>
      <c r="BE263" s="239">
        <f>IF(N263="základní",J263,0)</f>
        <v>0</v>
      </c>
      <c r="BF263" s="239">
        <f>IF(N263="snížená",J263,0)</f>
        <v>0</v>
      </c>
      <c r="BG263" s="239">
        <f>IF(N263="zákl. přenesená",J263,0)</f>
        <v>0</v>
      </c>
      <c r="BH263" s="239">
        <f>IF(N263="sníž. přenesená",J263,0)</f>
        <v>0</v>
      </c>
      <c r="BI263" s="239">
        <f>IF(N263="nulová",J263,0)</f>
        <v>0</v>
      </c>
      <c r="BJ263" s="18" t="s">
        <v>80</v>
      </c>
      <c r="BK263" s="239">
        <f>ROUND(I263*H263,2)</f>
        <v>0</v>
      </c>
      <c r="BL263" s="18" t="s">
        <v>141</v>
      </c>
      <c r="BM263" s="238" t="s">
        <v>845</v>
      </c>
    </row>
    <row r="264" s="14" customFormat="1">
      <c r="A264" s="14"/>
      <c r="B264" s="251"/>
      <c r="C264" s="252"/>
      <c r="D264" s="242" t="s">
        <v>143</v>
      </c>
      <c r="E264" s="253" t="s">
        <v>1</v>
      </c>
      <c r="F264" s="254" t="s">
        <v>846</v>
      </c>
      <c r="G264" s="252"/>
      <c r="H264" s="255">
        <v>82.566000000000002</v>
      </c>
      <c r="I264" s="256"/>
      <c r="J264" s="252"/>
      <c r="K264" s="252"/>
      <c r="L264" s="257"/>
      <c r="M264" s="258"/>
      <c r="N264" s="259"/>
      <c r="O264" s="259"/>
      <c r="P264" s="259"/>
      <c r="Q264" s="259"/>
      <c r="R264" s="259"/>
      <c r="S264" s="259"/>
      <c r="T264" s="260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1" t="s">
        <v>143</v>
      </c>
      <c r="AU264" s="261" t="s">
        <v>82</v>
      </c>
      <c r="AV264" s="14" t="s">
        <v>82</v>
      </c>
      <c r="AW264" s="14" t="s">
        <v>30</v>
      </c>
      <c r="AX264" s="14" t="s">
        <v>80</v>
      </c>
      <c r="AY264" s="261" t="s">
        <v>134</v>
      </c>
    </row>
    <row r="265" s="2" customFormat="1" ht="44.25" customHeight="1">
      <c r="A265" s="39"/>
      <c r="B265" s="40"/>
      <c r="C265" s="227" t="s">
        <v>569</v>
      </c>
      <c r="D265" s="227" t="s">
        <v>136</v>
      </c>
      <c r="E265" s="228" t="s">
        <v>373</v>
      </c>
      <c r="F265" s="229" t="s">
        <v>374</v>
      </c>
      <c r="G265" s="230" t="s">
        <v>222</v>
      </c>
      <c r="H265" s="231">
        <v>4.1280000000000001</v>
      </c>
      <c r="I265" s="232"/>
      <c r="J265" s="233">
        <f>ROUND(I265*H265,2)</f>
        <v>0</v>
      </c>
      <c r="K265" s="229" t="s">
        <v>726</v>
      </c>
      <c r="L265" s="45"/>
      <c r="M265" s="234" t="s">
        <v>1</v>
      </c>
      <c r="N265" s="235" t="s">
        <v>38</v>
      </c>
      <c r="O265" s="92"/>
      <c r="P265" s="236">
        <f>O265*H265</f>
        <v>0</v>
      </c>
      <c r="Q265" s="236">
        <v>0</v>
      </c>
      <c r="R265" s="236">
        <f>Q265*H265</f>
        <v>0</v>
      </c>
      <c r="S265" s="236">
        <v>0</v>
      </c>
      <c r="T265" s="237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8" t="s">
        <v>141</v>
      </c>
      <c r="AT265" s="238" t="s">
        <v>136</v>
      </c>
      <c r="AU265" s="238" t="s">
        <v>82</v>
      </c>
      <c r="AY265" s="18" t="s">
        <v>134</v>
      </c>
      <c r="BE265" s="239">
        <f>IF(N265="základní",J265,0)</f>
        <v>0</v>
      </c>
      <c r="BF265" s="239">
        <f>IF(N265="snížená",J265,0)</f>
        <v>0</v>
      </c>
      <c r="BG265" s="239">
        <f>IF(N265="zákl. přenesená",J265,0)</f>
        <v>0</v>
      </c>
      <c r="BH265" s="239">
        <f>IF(N265="sníž. přenesená",J265,0)</f>
        <v>0</v>
      </c>
      <c r="BI265" s="239">
        <f>IF(N265="nulová",J265,0)</f>
        <v>0</v>
      </c>
      <c r="BJ265" s="18" t="s">
        <v>80</v>
      </c>
      <c r="BK265" s="239">
        <f>ROUND(I265*H265,2)</f>
        <v>0</v>
      </c>
      <c r="BL265" s="18" t="s">
        <v>141</v>
      </c>
      <c r="BM265" s="238" t="s">
        <v>847</v>
      </c>
    </row>
    <row r="266" s="14" customFormat="1">
      <c r="A266" s="14"/>
      <c r="B266" s="251"/>
      <c r="C266" s="252"/>
      <c r="D266" s="242" t="s">
        <v>143</v>
      </c>
      <c r="E266" s="253" t="s">
        <v>1</v>
      </c>
      <c r="F266" s="254" t="s">
        <v>848</v>
      </c>
      <c r="G266" s="252"/>
      <c r="H266" s="255">
        <v>4.1280000000000001</v>
      </c>
      <c r="I266" s="256"/>
      <c r="J266" s="252"/>
      <c r="K266" s="252"/>
      <c r="L266" s="257"/>
      <c r="M266" s="258"/>
      <c r="N266" s="259"/>
      <c r="O266" s="259"/>
      <c r="P266" s="259"/>
      <c r="Q266" s="259"/>
      <c r="R266" s="259"/>
      <c r="S266" s="259"/>
      <c r="T266" s="260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1" t="s">
        <v>143</v>
      </c>
      <c r="AU266" s="261" t="s">
        <v>82</v>
      </c>
      <c r="AV266" s="14" t="s">
        <v>82</v>
      </c>
      <c r="AW266" s="14" t="s">
        <v>30</v>
      </c>
      <c r="AX266" s="14" t="s">
        <v>80</v>
      </c>
      <c r="AY266" s="261" t="s">
        <v>134</v>
      </c>
    </row>
    <row r="267" s="12" customFormat="1" ht="22.8" customHeight="1">
      <c r="A267" s="12"/>
      <c r="B267" s="211"/>
      <c r="C267" s="212"/>
      <c r="D267" s="213" t="s">
        <v>72</v>
      </c>
      <c r="E267" s="225" t="s">
        <v>377</v>
      </c>
      <c r="F267" s="225" t="s">
        <v>378</v>
      </c>
      <c r="G267" s="212"/>
      <c r="H267" s="212"/>
      <c r="I267" s="215"/>
      <c r="J267" s="226">
        <f>BK267</f>
        <v>0</v>
      </c>
      <c r="K267" s="212"/>
      <c r="L267" s="217"/>
      <c r="M267" s="218"/>
      <c r="N267" s="219"/>
      <c r="O267" s="219"/>
      <c r="P267" s="220">
        <f>P268</f>
        <v>0</v>
      </c>
      <c r="Q267" s="219"/>
      <c r="R267" s="220">
        <f>R268</f>
        <v>0</v>
      </c>
      <c r="S267" s="219"/>
      <c r="T267" s="221">
        <f>T268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22" t="s">
        <v>80</v>
      </c>
      <c r="AT267" s="223" t="s">
        <v>72</v>
      </c>
      <c r="AU267" s="223" t="s">
        <v>80</v>
      </c>
      <c r="AY267" s="222" t="s">
        <v>134</v>
      </c>
      <c r="BK267" s="224">
        <f>BK268</f>
        <v>0</v>
      </c>
    </row>
    <row r="268" s="2" customFormat="1" ht="24.15" customHeight="1">
      <c r="A268" s="39"/>
      <c r="B268" s="40"/>
      <c r="C268" s="227" t="s">
        <v>577</v>
      </c>
      <c r="D268" s="227" t="s">
        <v>136</v>
      </c>
      <c r="E268" s="228" t="s">
        <v>380</v>
      </c>
      <c r="F268" s="229" t="s">
        <v>381</v>
      </c>
      <c r="G268" s="230" t="s">
        <v>222</v>
      </c>
      <c r="H268" s="231">
        <v>345.69</v>
      </c>
      <c r="I268" s="232"/>
      <c r="J268" s="233">
        <f>ROUND(I268*H268,2)</f>
        <v>0</v>
      </c>
      <c r="K268" s="229" t="s">
        <v>726</v>
      </c>
      <c r="L268" s="45"/>
      <c r="M268" s="294" t="s">
        <v>1</v>
      </c>
      <c r="N268" s="295" t="s">
        <v>38</v>
      </c>
      <c r="O268" s="296"/>
      <c r="P268" s="297">
        <f>O268*H268</f>
        <v>0</v>
      </c>
      <c r="Q268" s="297">
        <v>0</v>
      </c>
      <c r="R268" s="297">
        <f>Q268*H268</f>
        <v>0</v>
      </c>
      <c r="S268" s="297">
        <v>0</v>
      </c>
      <c r="T268" s="298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8" t="s">
        <v>141</v>
      </c>
      <c r="AT268" s="238" t="s">
        <v>136</v>
      </c>
      <c r="AU268" s="238" t="s">
        <v>82</v>
      </c>
      <c r="AY268" s="18" t="s">
        <v>134</v>
      </c>
      <c r="BE268" s="239">
        <f>IF(N268="základní",J268,0)</f>
        <v>0</v>
      </c>
      <c r="BF268" s="239">
        <f>IF(N268="snížená",J268,0)</f>
        <v>0</v>
      </c>
      <c r="BG268" s="239">
        <f>IF(N268="zákl. přenesená",J268,0)</f>
        <v>0</v>
      </c>
      <c r="BH268" s="239">
        <f>IF(N268="sníž. přenesená",J268,0)</f>
        <v>0</v>
      </c>
      <c r="BI268" s="239">
        <f>IF(N268="nulová",J268,0)</f>
        <v>0</v>
      </c>
      <c r="BJ268" s="18" t="s">
        <v>80</v>
      </c>
      <c r="BK268" s="239">
        <f>ROUND(I268*H268,2)</f>
        <v>0</v>
      </c>
      <c r="BL268" s="18" t="s">
        <v>141</v>
      </c>
      <c r="BM268" s="238" t="s">
        <v>849</v>
      </c>
    </row>
    <row r="269" s="2" customFormat="1" ht="6.96" customHeight="1">
      <c r="A269" s="39"/>
      <c r="B269" s="67"/>
      <c r="C269" s="68"/>
      <c r="D269" s="68"/>
      <c r="E269" s="68"/>
      <c r="F269" s="68"/>
      <c r="G269" s="68"/>
      <c r="H269" s="68"/>
      <c r="I269" s="68"/>
      <c r="J269" s="68"/>
      <c r="K269" s="68"/>
      <c r="L269" s="45"/>
      <c r="M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</row>
  </sheetData>
  <sheetProtection sheet="1" autoFilter="0" formatColumns="0" formatRows="0" objects="1" scenarios="1" spinCount="100000" saltValue="97RxwhvkiVbIVjnszfpiQQgohk17Zxo7d4SKh5v4enj9qTp0jWzWSUEVZjMJ2+a+zrPr/ieRqknyX/CeQWf8VA==" hashValue="1pvZC9QnLlaOZ6kwhWPJz7vTLZlxuhNKge/WKkK+Gq6Ng+3U+AEgj4SV5APKR1a7ppPpHC30qq/DAS9B3mSJqA==" algorithmName="SHA-512" password="CC35"/>
  <autoFilter ref="C128:K26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82</v>
      </c>
    </row>
    <row r="4" s="1" customFormat="1" ht="24.96" customHeight="1">
      <c r="B4" s="21"/>
      <c r="D4" s="149" t="s">
        <v>102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Dýšina - Školní ul. - prodloužení kanalizace</v>
      </c>
      <c r="F7" s="151"/>
      <c r="G7" s="151"/>
      <c r="H7" s="151"/>
      <c r="L7" s="21"/>
    </row>
    <row r="8" s="1" customFormat="1" ht="12" customHeight="1">
      <c r="B8" s="21"/>
      <c r="D8" s="151" t="s">
        <v>103</v>
      </c>
      <c r="L8" s="21"/>
    </row>
    <row r="9" s="2" customFormat="1" ht="16.5" customHeight="1">
      <c r="A9" s="39"/>
      <c r="B9" s="45"/>
      <c r="C9" s="39"/>
      <c r="D9" s="39"/>
      <c r="E9" s="152" t="s">
        <v>723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105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383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6. 10. 2020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tr">
        <f>IF('Rekapitulace stavby'!AN10="","",'Rekapitulace stavby'!AN10)</f>
        <v/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tr">
        <f>IF('Rekapitulace stavby'!E11="","",'Rekapitulace stavby'!E11)</f>
        <v xml:space="preserve"> </v>
      </c>
      <c r="F17" s="39"/>
      <c r="G17" s="39"/>
      <c r="H17" s="39"/>
      <c r="I17" s="151" t="s">
        <v>26</v>
      </c>
      <c r="J17" s="142" t="str">
        <f>IF('Rekapitulace stavby'!AN11="","",'Rekapitulace stavby'!AN11)</f>
        <v/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27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26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29</v>
      </c>
      <c r="E22" s="39"/>
      <c r="F22" s="39"/>
      <c r="G22" s="39"/>
      <c r="H22" s="39"/>
      <c r="I22" s="151" t="s">
        <v>25</v>
      </c>
      <c r="J22" s="142" t="str">
        <f>IF('Rekapitulace stavby'!AN16="","",'Rekapitulace stavby'!AN16)</f>
        <v/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tr">
        <f>IF('Rekapitulace stavby'!E17="","",'Rekapitulace stavby'!E17)</f>
        <v xml:space="preserve"> </v>
      </c>
      <c r="F23" s="39"/>
      <c r="G23" s="39"/>
      <c r="H23" s="39"/>
      <c r="I23" s="151" t="s">
        <v>26</v>
      </c>
      <c r="J23" s="142" t="str">
        <f>IF('Rekapitulace stavby'!AN17="","",'Rekapitulace stavby'!AN17)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31</v>
      </c>
      <c r="E25" s="39"/>
      <c r="F25" s="39"/>
      <c r="G25" s="39"/>
      <c r="H25" s="39"/>
      <c r="I25" s="151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1" t="s">
        <v>26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32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33</v>
      </c>
      <c r="E32" s="39"/>
      <c r="F32" s="39"/>
      <c r="G32" s="39"/>
      <c r="H32" s="39"/>
      <c r="I32" s="39"/>
      <c r="J32" s="161">
        <f>ROUND(J127,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35</v>
      </c>
      <c r="G34" s="39"/>
      <c r="H34" s="39"/>
      <c r="I34" s="162" t="s">
        <v>34</v>
      </c>
      <c r="J34" s="162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37</v>
      </c>
      <c r="E35" s="151" t="s">
        <v>38</v>
      </c>
      <c r="F35" s="164">
        <f>ROUND((SUM(BE127:BE291)),  2)</f>
        <v>0</v>
      </c>
      <c r="G35" s="39"/>
      <c r="H35" s="39"/>
      <c r="I35" s="165">
        <v>0.20999999999999999</v>
      </c>
      <c r="J35" s="164">
        <f>ROUND(((SUM(BE127:BE291))*I35),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39</v>
      </c>
      <c r="F36" s="164">
        <f>ROUND((SUM(BF127:BF291)),  2)</f>
        <v>0</v>
      </c>
      <c r="G36" s="39"/>
      <c r="H36" s="39"/>
      <c r="I36" s="165">
        <v>0.12</v>
      </c>
      <c r="J36" s="164">
        <f>ROUND(((SUM(BF127:BF291))*I36),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40</v>
      </c>
      <c r="F37" s="164">
        <f>ROUND((SUM(BG127:BG291)),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41</v>
      </c>
      <c r="F38" s="164">
        <f>ROUND((SUM(BH127:BH291)),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42</v>
      </c>
      <c r="F39" s="164">
        <f>ROUND((SUM(BI127:BI291)),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43</v>
      </c>
      <c r="E41" s="168"/>
      <c r="F41" s="168"/>
      <c r="G41" s="169" t="s">
        <v>44</v>
      </c>
      <c r="H41" s="170" t="s">
        <v>45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Dýšina - Školní ul. - prodloužení kanalizace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723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105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02 - SO 03 Dešťová kanalizace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6. 10. 2020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 xml:space="preserve"> </v>
      </c>
      <c r="G93" s="41"/>
      <c r="H93" s="41"/>
      <c r="I93" s="33" t="s">
        <v>29</v>
      </c>
      <c r="J93" s="37" t="str">
        <f>E23</f>
        <v xml:space="preserve"> 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108</v>
      </c>
      <c r="D96" s="186"/>
      <c r="E96" s="186"/>
      <c r="F96" s="186"/>
      <c r="G96" s="186"/>
      <c r="H96" s="186"/>
      <c r="I96" s="186"/>
      <c r="J96" s="187" t="s">
        <v>109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110</v>
      </c>
      <c r="D98" s="41"/>
      <c r="E98" s="41"/>
      <c r="F98" s="41"/>
      <c r="G98" s="41"/>
      <c r="H98" s="41"/>
      <c r="I98" s="41"/>
      <c r="J98" s="111">
        <f>J127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111</v>
      </c>
    </row>
    <row r="99" s="9" customFormat="1" ht="24.96" customHeight="1">
      <c r="A99" s="9"/>
      <c r="B99" s="189"/>
      <c r="C99" s="190"/>
      <c r="D99" s="191" t="s">
        <v>112</v>
      </c>
      <c r="E99" s="192"/>
      <c r="F99" s="192"/>
      <c r="G99" s="192"/>
      <c r="H99" s="192"/>
      <c r="I99" s="192"/>
      <c r="J99" s="193">
        <f>J128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113</v>
      </c>
      <c r="E100" s="197"/>
      <c r="F100" s="197"/>
      <c r="G100" s="197"/>
      <c r="H100" s="197"/>
      <c r="I100" s="197"/>
      <c r="J100" s="198">
        <f>J129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114</v>
      </c>
      <c r="E101" s="197"/>
      <c r="F101" s="197"/>
      <c r="G101" s="197"/>
      <c r="H101" s="197"/>
      <c r="I101" s="197"/>
      <c r="J101" s="198">
        <f>J200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115</v>
      </c>
      <c r="E102" s="197"/>
      <c r="F102" s="197"/>
      <c r="G102" s="197"/>
      <c r="H102" s="197"/>
      <c r="I102" s="197"/>
      <c r="J102" s="198">
        <f>J208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116</v>
      </c>
      <c r="E103" s="197"/>
      <c r="F103" s="197"/>
      <c r="G103" s="197"/>
      <c r="H103" s="197"/>
      <c r="I103" s="197"/>
      <c r="J103" s="198">
        <f>J276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117</v>
      </c>
      <c r="E104" s="197"/>
      <c r="F104" s="197"/>
      <c r="G104" s="197"/>
      <c r="H104" s="197"/>
      <c r="I104" s="197"/>
      <c r="J104" s="198">
        <f>J279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118</v>
      </c>
      <c r="E105" s="197"/>
      <c r="F105" s="197"/>
      <c r="G105" s="197"/>
      <c r="H105" s="197"/>
      <c r="I105" s="197"/>
      <c r="J105" s="198">
        <f>J290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4" t="s">
        <v>119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16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184" t="str">
        <f>E7</f>
        <v>Dýšina - Školní ul. - prodloužení kanalizace</v>
      </c>
      <c r="F115" s="33"/>
      <c r="G115" s="33"/>
      <c r="H115" s="33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" customFormat="1" ht="12" customHeight="1">
      <c r="B116" s="22"/>
      <c r="C116" s="33" t="s">
        <v>103</v>
      </c>
      <c r="D116" s="23"/>
      <c r="E116" s="23"/>
      <c r="F116" s="23"/>
      <c r="G116" s="23"/>
      <c r="H116" s="23"/>
      <c r="I116" s="23"/>
      <c r="J116" s="23"/>
      <c r="K116" s="23"/>
      <c r="L116" s="21"/>
    </row>
    <row r="117" s="2" customFormat="1" ht="16.5" customHeight="1">
      <c r="A117" s="39"/>
      <c r="B117" s="40"/>
      <c r="C117" s="41"/>
      <c r="D117" s="41"/>
      <c r="E117" s="184" t="s">
        <v>723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105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77" t="str">
        <f>E11</f>
        <v>02 - SO 03 Dešťová kanalizace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20</v>
      </c>
      <c r="D121" s="41"/>
      <c r="E121" s="41"/>
      <c r="F121" s="28" t="str">
        <f>F14</f>
        <v xml:space="preserve"> </v>
      </c>
      <c r="G121" s="41"/>
      <c r="H121" s="41"/>
      <c r="I121" s="33" t="s">
        <v>22</v>
      </c>
      <c r="J121" s="80" t="str">
        <f>IF(J14="","",J14)</f>
        <v>6. 10. 2020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24</v>
      </c>
      <c r="D123" s="41"/>
      <c r="E123" s="41"/>
      <c r="F123" s="28" t="str">
        <f>E17</f>
        <v xml:space="preserve"> </v>
      </c>
      <c r="G123" s="41"/>
      <c r="H123" s="41"/>
      <c r="I123" s="33" t="s">
        <v>29</v>
      </c>
      <c r="J123" s="37" t="str">
        <f>E23</f>
        <v xml:space="preserve"> 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27</v>
      </c>
      <c r="D124" s="41"/>
      <c r="E124" s="41"/>
      <c r="F124" s="28" t="str">
        <f>IF(E20="","",E20)</f>
        <v>Vyplň údaj</v>
      </c>
      <c r="G124" s="41"/>
      <c r="H124" s="41"/>
      <c r="I124" s="33" t="s">
        <v>31</v>
      </c>
      <c r="J124" s="37" t="str">
        <f>E26</f>
        <v xml:space="preserve"> 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0.32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1" customFormat="1" ht="29.28" customHeight="1">
      <c r="A126" s="200"/>
      <c r="B126" s="201"/>
      <c r="C126" s="202" t="s">
        <v>120</v>
      </c>
      <c r="D126" s="203" t="s">
        <v>58</v>
      </c>
      <c r="E126" s="203" t="s">
        <v>54</v>
      </c>
      <c r="F126" s="203" t="s">
        <v>55</v>
      </c>
      <c r="G126" s="203" t="s">
        <v>121</v>
      </c>
      <c r="H126" s="203" t="s">
        <v>122</v>
      </c>
      <c r="I126" s="203" t="s">
        <v>123</v>
      </c>
      <c r="J126" s="203" t="s">
        <v>109</v>
      </c>
      <c r="K126" s="204" t="s">
        <v>124</v>
      </c>
      <c r="L126" s="205"/>
      <c r="M126" s="101" t="s">
        <v>1</v>
      </c>
      <c r="N126" s="102" t="s">
        <v>37</v>
      </c>
      <c r="O126" s="102" t="s">
        <v>125</v>
      </c>
      <c r="P126" s="102" t="s">
        <v>126</v>
      </c>
      <c r="Q126" s="102" t="s">
        <v>127</v>
      </c>
      <c r="R126" s="102" t="s">
        <v>128</v>
      </c>
      <c r="S126" s="102" t="s">
        <v>129</v>
      </c>
      <c r="T126" s="103" t="s">
        <v>130</v>
      </c>
      <c r="U126" s="200"/>
      <c r="V126" s="200"/>
      <c r="W126" s="200"/>
      <c r="X126" s="200"/>
      <c r="Y126" s="200"/>
      <c r="Z126" s="200"/>
      <c r="AA126" s="200"/>
      <c r="AB126" s="200"/>
      <c r="AC126" s="200"/>
      <c r="AD126" s="200"/>
      <c r="AE126" s="200"/>
    </row>
    <row r="127" s="2" customFormat="1" ht="22.8" customHeight="1">
      <c r="A127" s="39"/>
      <c r="B127" s="40"/>
      <c r="C127" s="108" t="s">
        <v>131</v>
      </c>
      <c r="D127" s="41"/>
      <c r="E127" s="41"/>
      <c r="F127" s="41"/>
      <c r="G127" s="41"/>
      <c r="H127" s="41"/>
      <c r="I127" s="41"/>
      <c r="J127" s="206">
        <f>BK127</f>
        <v>0</v>
      </c>
      <c r="K127" s="41"/>
      <c r="L127" s="45"/>
      <c r="M127" s="104"/>
      <c r="N127" s="207"/>
      <c r="O127" s="105"/>
      <c r="P127" s="208">
        <f>P128</f>
        <v>0</v>
      </c>
      <c r="Q127" s="105"/>
      <c r="R127" s="208">
        <f>R128</f>
        <v>943.61455145000002</v>
      </c>
      <c r="S127" s="105"/>
      <c r="T127" s="209">
        <f>T128</f>
        <v>205.12800000000001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72</v>
      </c>
      <c r="AU127" s="18" t="s">
        <v>111</v>
      </c>
      <c r="BK127" s="210">
        <f>BK128</f>
        <v>0</v>
      </c>
    </row>
    <row r="128" s="12" customFormat="1" ht="25.92" customHeight="1">
      <c r="A128" s="12"/>
      <c r="B128" s="211"/>
      <c r="C128" s="212"/>
      <c r="D128" s="213" t="s">
        <v>72</v>
      </c>
      <c r="E128" s="214" t="s">
        <v>132</v>
      </c>
      <c r="F128" s="214" t="s">
        <v>133</v>
      </c>
      <c r="G128" s="212"/>
      <c r="H128" s="212"/>
      <c r="I128" s="215"/>
      <c r="J128" s="216">
        <f>BK128</f>
        <v>0</v>
      </c>
      <c r="K128" s="212"/>
      <c r="L128" s="217"/>
      <c r="M128" s="218"/>
      <c r="N128" s="219"/>
      <c r="O128" s="219"/>
      <c r="P128" s="220">
        <f>P129+P200+P208+P276+P279+P290</f>
        <v>0</v>
      </c>
      <c r="Q128" s="219"/>
      <c r="R128" s="220">
        <f>R129+R200+R208+R276+R279+R290</f>
        <v>943.61455145000002</v>
      </c>
      <c r="S128" s="219"/>
      <c r="T128" s="221">
        <f>T129+T200+T208+T276+T279+T290</f>
        <v>205.12800000000001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80</v>
      </c>
      <c r="AT128" s="223" t="s">
        <v>72</v>
      </c>
      <c r="AU128" s="223" t="s">
        <v>73</v>
      </c>
      <c r="AY128" s="222" t="s">
        <v>134</v>
      </c>
      <c r="BK128" s="224">
        <f>BK129+BK200+BK208+BK276+BK279+BK290</f>
        <v>0</v>
      </c>
    </row>
    <row r="129" s="12" customFormat="1" ht="22.8" customHeight="1">
      <c r="A129" s="12"/>
      <c r="B129" s="211"/>
      <c r="C129" s="212"/>
      <c r="D129" s="213" t="s">
        <v>72</v>
      </c>
      <c r="E129" s="225" t="s">
        <v>80</v>
      </c>
      <c r="F129" s="225" t="s">
        <v>135</v>
      </c>
      <c r="G129" s="212"/>
      <c r="H129" s="212"/>
      <c r="I129" s="215"/>
      <c r="J129" s="226">
        <f>BK129</f>
        <v>0</v>
      </c>
      <c r="K129" s="212"/>
      <c r="L129" s="217"/>
      <c r="M129" s="218"/>
      <c r="N129" s="219"/>
      <c r="O129" s="219"/>
      <c r="P129" s="220">
        <f>SUM(P130:P199)</f>
        <v>0</v>
      </c>
      <c r="Q129" s="219"/>
      <c r="R129" s="220">
        <f>SUM(R130:R199)</f>
        <v>889.01384144999997</v>
      </c>
      <c r="S129" s="219"/>
      <c r="T129" s="221">
        <f>SUM(T130:T199)</f>
        <v>205.12800000000001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80</v>
      </c>
      <c r="AT129" s="223" t="s">
        <v>72</v>
      </c>
      <c r="AU129" s="223" t="s">
        <v>80</v>
      </c>
      <c r="AY129" s="222" t="s">
        <v>134</v>
      </c>
      <c r="BK129" s="224">
        <f>SUM(BK130:BK199)</f>
        <v>0</v>
      </c>
    </row>
    <row r="130" s="2" customFormat="1" ht="24.15" customHeight="1">
      <c r="A130" s="39"/>
      <c r="B130" s="40"/>
      <c r="C130" s="227" t="s">
        <v>80</v>
      </c>
      <c r="D130" s="227" t="s">
        <v>136</v>
      </c>
      <c r="E130" s="228" t="s">
        <v>385</v>
      </c>
      <c r="F130" s="229" t="s">
        <v>386</v>
      </c>
      <c r="G130" s="230" t="s">
        <v>163</v>
      </c>
      <c r="H130" s="231">
        <v>129</v>
      </c>
      <c r="I130" s="232"/>
      <c r="J130" s="233">
        <f>ROUND(I130*H130,2)</f>
        <v>0</v>
      </c>
      <c r="K130" s="229" t="s">
        <v>1</v>
      </c>
      <c r="L130" s="45"/>
      <c r="M130" s="234" t="s">
        <v>1</v>
      </c>
      <c r="N130" s="235" t="s">
        <v>38</v>
      </c>
      <c r="O130" s="92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141</v>
      </c>
      <c r="AT130" s="238" t="s">
        <v>136</v>
      </c>
      <c r="AU130" s="238" t="s">
        <v>82</v>
      </c>
      <c r="AY130" s="18" t="s">
        <v>134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80</v>
      </c>
      <c r="BK130" s="239">
        <f>ROUND(I130*H130,2)</f>
        <v>0</v>
      </c>
      <c r="BL130" s="18" t="s">
        <v>141</v>
      </c>
      <c r="BM130" s="238" t="s">
        <v>850</v>
      </c>
    </row>
    <row r="131" s="13" customFormat="1">
      <c r="A131" s="13"/>
      <c r="B131" s="240"/>
      <c r="C131" s="241"/>
      <c r="D131" s="242" t="s">
        <v>143</v>
      </c>
      <c r="E131" s="243" t="s">
        <v>1</v>
      </c>
      <c r="F131" s="244" t="s">
        <v>851</v>
      </c>
      <c r="G131" s="241"/>
      <c r="H131" s="243" t="s">
        <v>1</v>
      </c>
      <c r="I131" s="245"/>
      <c r="J131" s="241"/>
      <c r="K131" s="241"/>
      <c r="L131" s="246"/>
      <c r="M131" s="247"/>
      <c r="N131" s="248"/>
      <c r="O131" s="248"/>
      <c r="P131" s="248"/>
      <c r="Q131" s="248"/>
      <c r="R131" s="248"/>
      <c r="S131" s="248"/>
      <c r="T131" s="24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0" t="s">
        <v>143</v>
      </c>
      <c r="AU131" s="250" t="s">
        <v>82</v>
      </c>
      <c r="AV131" s="13" t="s">
        <v>80</v>
      </c>
      <c r="AW131" s="13" t="s">
        <v>30</v>
      </c>
      <c r="AX131" s="13" t="s">
        <v>73</v>
      </c>
      <c r="AY131" s="250" t="s">
        <v>134</v>
      </c>
    </row>
    <row r="132" s="14" customFormat="1">
      <c r="A132" s="14"/>
      <c r="B132" s="251"/>
      <c r="C132" s="252"/>
      <c r="D132" s="242" t="s">
        <v>143</v>
      </c>
      <c r="E132" s="253" t="s">
        <v>1</v>
      </c>
      <c r="F132" s="254" t="s">
        <v>852</v>
      </c>
      <c r="G132" s="252"/>
      <c r="H132" s="255">
        <v>129</v>
      </c>
      <c r="I132" s="256"/>
      <c r="J132" s="252"/>
      <c r="K132" s="252"/>
      <c r="L132" s="257"/>
      <c r="M132" s="258"/>
      <c r="N132" s="259"/>
      <c r="O132" s="259"/>
      <c r="P132" s="259"/>
      <c r="Q132" s="259"/>
      <c r="R132" s="259"/>
      <c r="S132" s="259"/>
      <c r="T132" s="260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1" t="s">
        <v>143</v>
      </c>
      <c r="AU132" s="261" t="s">
        <v>82</v>
      </c>
      <c r="AV132" s="14" t="s">
        <v>82</v>
      </c>
      <c r="AW132" s="14" t="s">
        <v>30</v>
      </c>
      <c r="AX132" s="14" t="s">
        <v>80</v>
      </c>
      <c r="AY132" s="261" t="s">
        <v>134</v>
      </c>
    </row>
    <row r="133" s="2" customFormat="1" ht="24.15" customHeight="1">
      <c r="A133" s="39"/>
      <c r="B133" s="40"/>
      <c r="C133" s="227" t="s">
        <v>82</v>
      </c>
      <c r="D133" s="227" t="s">
        <v>136</v>
      </c>
      <c r="E133" s="228" t="s">
        <v>390</v>
      </c>
      <c r="F133" s="229" t="s">
        <v>391</v>
      </c>
      <c r="G133" s="230" t="s">
        <v>174</v>
      </c>
      <c r="H133" s="231">
        <v>6</v>
      </c>
      <c r="I133" s="232"/>
      <c r="J133" s="233">
        <f>ROUND(I133*H133,2)</f>
        <v>0</v>
      </c>
      <c r="K133" s="229" t="s">
        <v>1</v>
      </c>
      <c r="L133" s="45"/>
      <c r="M133" s="234" t="s">
        <v>1</v>
      </c>
      <c r="N133" s="235" t="s">
        <v>38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141</v>
      </c>
      <c r="AT133" s="238" t="s">
        <v>136</v>
      </c>
      <c r="AU133" s="238" t="s">
        <v>82</v>
      </c>
      <c r="AY133" s="18" t="s">
        <v>134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80</v>
      </c>
      <c r="BK133" s="239">
        <f>ROUND(I133*H133,2)</f>
        <v>0</v>
      </c>
      <c r="BL133" s="18" t="s">
        <v>141</v>
      </c>
      <c r="BM133" s="238" t="s">
        <v>853</v>
      </c>
    </row>
    <row r="134" s="14" customFormat="1">
      <c r="A134" s="14"/>
      <c r="B134" s="251"/>
      <c r="C134" s="252"/>
      <c r="D134" s="242" t="s">
        <v>143</v>
      </c>
      <c r="E134" s="253" t="s">
        <v>1</v>
      </c>
      <c r="F134" s="254" t="s">
        <v>854</v>
      </c>
      <c r="G134" s="252"/>
      <c r="H134" s="255">
        <v>6</v>
      </c>
      <c r="I134" s="256"/>
      <c r="J134" s="252"/>
      <c r="K134" s="252"/>
      <c r="L134" s="257"/>
      <c r="M134" s="258"/>
      <c r="N134" s="259"/>
      <c r="O134" s="259"/>
      <c r="P134" s="259"/>
      <c r="Q134" s="259"/>
      <c r="R134" s="259"/>
      <c r="S134" s="259"/>
      <c r="T134" s="260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1" t="s">
        <v>143</v>
      </c>
      <c r="AU134" s="261" t="s">
        <v>82</v>
      </c>
      <c r="AV134" s="14" t="s">
        <v>82</v>
      </c>
      <c r="AW134" s="14" t="s">
        <v>30</v>
      </c>
      <c r="AX134" s="14" t="s">
        <v>80</v>
      </c>
      <c r="AY134" s="261" t="s">
        <v>134</v>
      </c>
    </row>
    <row r="135" s="2" customFormat="1" ht="24.15" customHeight="1">
      <c r="A135" s="39"/>
      <c r="B135" s="40"/>
      <c r="C135" s="227" t="s">
        <v>149</v>
      </c>
      <c r="D135" s="227" t="s">
        <v>136</v>
      </c>
      <c r="E135" s="228" t="s">
        <v>398</v>
      </c>
      <c r="F135" s="229" t="s">
        <v>399</v>
      </c>
      <c r="G135" s="230" t="s">
        <v>139</v>
      </c>
      <c r="H135" s="231">
        <v>310.80000000000001</v>
      </c>
      <c r="I135" s="232"/>
      <c r="J135" s="233">
        <f>ROUND(I135*H135,2)</f>
        <v>0</v>
      </c>
      <c r="K135" s="229" t="s">
        <v>726</v>
      </c>
      <c r="L135" s="45"/>
      <c r="M135" s="234" t="s">
        <v>1</v>
      </c>
      <c r="N135" s="235" t="s">
        <v>38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0.44</v>
      </c>
      <c r="T135" s="237">
        <f>S135*H135</f>
        <v>136.75200000000001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141</v>
      </c>
      <c r="AT135" s="238" t="s">
        <v>136</v>
      </c>
      <c r="AU135" s="238" t="s">
        <v>82</v>
      </c>
      <c r="AY135" s="18" t="s">
        <v>134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80</v>
      </c>
      <c r="BK135" s="239">
        <f>ROUND(I135*H135,2)</f>
        <v>0</v>
      </c>
      <c r="BL135" s="18" t="s">
        <v>141</v>
      </c>
      <c r="BM135" s="238" t="s">
        <v>855</v>
      </c>
    </row>
    <row r="136" s="13" customFormat="1">
      <c r="A136" s="13"/>
      <c r="B136" s="240"/>
      <c r="C136" s="241"/>
      <c r="D136" s="242" t="s">
        <v>143</v>
      </c>
      <c r="E136" s="243" t="s">
        <v>1</v>
      </c>
      <c r="F136" s="244" t="s">
        <v>144</v>
      </c>
      <c r="G136" s="241"/>
      <c r="H136" s="243" t="s">
        <v>1</v>
      </c>
      <c r="I136" s="245"/>
      <c r="J136" s="241"/>
      <c r="K136" s="241"/>
      <c r="L136" s="246"/>
      <c r="M136" s="247"/>
      <c r="N136" s="248"/>
      <c r="O136" s="248"/>
      <c r="P136" s="248"/>
      <c r="Q136" s="248"/>
      <c r="R136" s="248"/>
      <c r="S136" s="248"/>
      <c r="T136" s="24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0" t="s">
        <v>143</v>
      </c>
      <c r="AU136" s="250" t="s">
        <v>82</v>
      </c>
      <c r="AV136" s="13" t="s">
        <v>80</v>
      </c>
      <c r="AW136" s="13" t="s">
        <v>30</v>
      </c>
      <c r="AX136" s="13" t="s">
        <v>73</v>
      </c>
      <c r="AY136" s="250" t="s">
        <v>134</v>
      </c>
    </row>
    <row r="137" s="14" customFormat="1">
      <c r="A137" s="14"/>
      <c r="B137" s="251"/>
      <c r="C137" s="252"/>
      <c r="D137" s="242" t="s">
        <v>143</v>
      </c>
      <c r="E137" s="253" t="s">
        <v>1</v>
      </c>
      <c r="F137" s="254" t="s">
        <v>856</v>
      </c>
      <c r="G137" s="252"/>
      <c r="H137" s="255">
        <v>310.80000000000001</v>
      </c>
      <c r="I137" s="256"/>
      <c r="J137" s="252"/>
      <c r="K137" s="252"/>
      <c r="L137" s="257"/>
      <c r="M137" s="258"/>
      <c r="N137" s="259"/>
      <c r="O137" s="259"/>
      <c r="P137" s="259"/>
      <c r="Q137" s="259"/>
      <c r="R137" s="259"/>
      <c r="S137" s="259"/>
      <c r="T137" s="260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1" t="s">
        <v>143</v>
      </c>
      <c r="AU137" s="261" t="s">
        <v>82</v>
      </c>
      <c r="AV137" s="14" t="s">
        <v>82</v>
      </c>
      <c r="AW137" s="14" t="s">
        <v>30</v>
      </c>
      <c r="AX137" s="14" t="s">
        <v>80</v>
      </c>
      <c r="AY137" s="261" t="s">
        <v>134</v>
      </c>
    </row>
    <row r="138" s="2" customFormat="1" ht="24.15" customHeight="1">
      <c r="A138" s="39"/>
      <c r="B138" s="40"/>
      <c r="C138" s="227" t="s">
        <v>141</v>
      </c>
      <c r="D138" s="227" t="s">
        <v>136</v>
      </c>
      <c r="E138" s="228" t="s">
        <v>402</v>
      </c>
      <c r="F138" s="229" t="s">
        <v>403</v>
      </c>
      <c r="G138" s="230" t="s">
        <v>139</v>
      </c>
      <c r="H138" s="231">
        <v>310.80000000000001</v>
      </c>
      <c r="I138" s="232"/>
      <c r="J138" s="233">
        <f>ROUND(I138*H138,2)</f>
        <v>0</v>
      </c>
      <c r="K138" s="229" t="s">
        <v>726</v>
      </c>
      <c r="L138" s="45"/>
      <c r="M138" s="234" t="s">
        <v>1</v>
      </c>
      <c r="N138" s="235" t="s">
        <v>38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0.22</v>
      </c>
      <c r="T138" s="237">
        <f>S138*H138</f>
        <v>68.376000000000005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141</v>
      </c>
      <c r="AT138" s="238" t="s">
        <v>136</v>
      </c>
      <c r="AU138" s="238" t="s">
        <v>82</v>
      </c>
      <c r="AY138" s="18" t="s">
        <v>134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80</v>
      </c>
      <c r="BK138" s="239">
        <f>ROUND(I138*H138,2)</f>
        <v>0</v>
      </c>
      <c r="BL138" s="18" t="s">
        <v>141</v>
      </c>
      <c r="BM138" s="238" t="s">
        <v>857</v>
      </c>
    </row>
    <row r="139" s="13" customFormat="1">
      <c r="A139" s="13"/>
      <c r="B139" s="240"/>
      <c r="C139" s="241"/>
      <c r="D139" s="242" t="s">
        <v>143</v>
      </c>
      <c r="E139" s="243" t="s">
        <v>1</v>
      </c>
      <c r="F139" s="244" t="s">
        <v>144</v>
      </c>
      <c r="G139" s="241"/>
      <c r="H139" s="243" t="s">
        <v>1</v>
      </c>
      <c r="I139" s="245"/>
      <c r="J139" s="241"/>
      <c r="K139" s="241"/>
      <c r="L139" s="246"/>
      <c r="M139" s="247"/>
      <c r="N139" s="248"/>
      <c r="O139" s="248"/>
      <c r="P139" s="248"/>
      <c r="Q139" s="248"/>
      <c r="R139" s="248"/>
      <c r="S139" s="248"/>
      <c r="T139" s="24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0" t="s">
        <v>143</v>
      </c>
      <c r="AU139" s="250" t="s">
        <v>82</v>
      </c>
      <c r="AV139" s="13" t="s">
        <v>80</v>
      </c>
      <c r="AW139" s="13" t="s">
        <v>30</v>
      </c>
      <c r="AX139" s="13" t="s">
        <v>73</v>
      </c>
      <c r="AY139" s="250" t="s">
        <v>134</v>
      </c>
    </row>
    <row r="140" s="14" customFormat="1">
      <c r="A140" s="14"/>
      <c r="B140" s="251"/>
      <c r="C140" s="252"/>
      <c r="D140" s="242" t="s">
        <v>143</v>
      </c>
      <c r="E140" s="253" t="s">
        <v>1</v>
      </c>
      <c r="F140" s="254" t="s">
        <v>856</v>
      </c>
      <c r="G140" s="252"/>
      <c r="H140" s="255">
        <v>310.80000000000001</v>
      </c>
      <c r="I140" s="256"/>
      <c r="J140" s="252"/>
      <c r="K140" s="252"/>
      <c r="L140" s="257"/>
      <c r="M140" s="258"/>
      <c r="N140" s="259"/>
      <c r="O140" s="259"/>
      <c r="P140" s="259"/>
      <c r="Q140" s="259"/>
      <c r="R140" s="259"/>
      <c r="S140" s="259"/>
      <c r="T140" s="26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1" t="s">
        <v>143</v>
      </c>
      <c r="AU140" s="261" t="s">
        <v>82</v>
      </c>
      <c r="AV140" s="14" t="s">
        <v>82</v>
      </c>
      <c r="AW140" s="14" t="s">
        <v>30</v>
      </c>
      <c r="AX140" s="14" t="s">
        <v>80</v>
      </c>
      <c r="AY140" s="261" t="s">
        <v>134</v>
      </c>
    </row>
    <row r="141" s="2" customFormat="1" ht="24.15" customHeight="1">
      <c r="A141" s="39"/>
      <c r="B141" s="40"/>
      <c r="C141" s="227" t="s">
        <v>160</v>
      </c>
      <c r="D141" s="227" t="s">
        <v>136</v>
      </c>
      <c r="E141" s="228" t="s">
        <v>150</v>
      </c>
      <c r="F141" s="229" t="s">
        <v>151</v>
      </c>
      <c r="G141" s="230" t="s">
        <v>152</v>
      </c>
      <c r="H141" s="231">
        <v>60</v>
      </c>
      <c r="I141" s="232"/>
      <c r="J141" s="233">
        <f>ROUND(I141*H141,2)</f>
        <v>0</v>
      </c>
      <c r="K141" s="229" t="s">
        <v>726</v>
      </c>
      <c r="L141" s="45"/>
      <c r="M141" s="234" t="s">
        <v>1</v>
      </c>
      <c r="N141" s="235" t="s">
        <v>38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141</v>
      </c>
      <c r="AT141" s="238" t="s">
        <v>136</v>
      </c>
      <c r="AU141" s="238" t="s">
        <v>82</v>
      </c>
      <c r="AY141" s="18" t="s">
        <v>134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80</v>
      </c>
      <c r="BK141" s="239">
        <f>ROUND(I141*H141,2)</f>
        <v>0</v>
      </c>
      <c r="BL141" s="18" t="s">
        <v>141</v>
      </c>
      <c r="BM141" s="238" t="s">
        <v>858</v>
      </c>
    </row>
    <row r="142" s="14" customFormat="1">
      <c r="A142" s="14"/>
      <c r="B142" s="251"/>
      <c r="C142" s="252"/>
      <c r="D142" s="242" t="s">
        <v>143</v>
      </c>
      <c r="E142" s="253" t="s">
        <v>1</v>
      </c>
      <c r="F142" s="254" t="s">
        <v>154</v>
      </c>
      <c r="G142" s="252"/>
      <c r="H142" s="255">
        <v>60</v>
      </c>
      <c r="I142" s="256"/>
      <c r="J142" s="252"/>
      <c r="K142" s="252"/>
      <c r="L142" s="257"/>
      <c r="M142" s="258"/>
      <c r="N142" s="259"/>
      <c r="O142" s="259"/>
      <c r="P142" s="259"/>
      <c r="Q142" s="259"/>
      <c r="R142" s="259"/>
      <c r="S142" s="259"/>
      <c r="T142" s="260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1" t="s">
        <v>143</v>
      </c>
      <c r="AU142" s="261" t="s">
        <v>82</v>
      </c>
      <c r="AV142" s="14" t="s">
        <v>82</v>
      </c>
      <c r="AW142" s="14" t="s">
        <v>30</v>
      </c>
      <c r="AX142" s="14" t="s">
        <v>80</v>
      </c>
      <c r="AY142" s="261" t="s">
        <v>134</v>
      </c>
    </row>
    <row r="143" s="2" customFormat="1" ht="24.15" customHeight="1">
      <c r="A143" s="39"/>
      <c r="B143" s="40"/>
      <c r="C143" s="227" t="s">
        <v>167</v>
      </c>
      <c r="D143" s="227" t="s">
        <v>136</v>
      </c>
      <c r="E143" s="228" t="s">
        <v>155</v>
      </c>
      <c r="F143" s="229" t="s">
        <v>156</v>
      </c>
      <c r="G143" s="230" t="s">
        <v>157</v>
      </c>
      <c r="H143" s="231">
        <v>30</v>
      </c>
      <c r="I143" s="232"/>
      <c r="J143" s="233">
        <f>ROUND(I143*H143,2)</f>
        <v>0</v>
      </c>
      <c r="K143" s="229" t="s">
        <v>726</v>
      </c>
      <c r="L143" s="45"/>
      <c r="M143" s="234" t="s">
        <v>1</v>
      </c>
      <c r="N143" s="235" t="s">
        <v>38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141</v>
      </c>
      <c r="AT143" s="238" t="s">
        <v>136</v>
      </c>
      <c r="AU143" s="238" t="s">
        <v>82</v>
      </c>
      <c r="AY143" s="18" t="s">
        <v>134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80</v>
      </c>
      <c r="BK143" s="239">
        <f>ROUND(I143*H143,2)</f>
        <v>0</v>
      </c>
      <c r="BL143" s="18" t="s">
        <v>141</v>
      </c>
      <c r="BM143" s="238" t="s">
        <v>859</v>
      </c>
    </row>
    <row r="144" s="14" customFormat="1">
      <c r="A144" s="14"/>
      <c r="B144" s="251"/>
      <c r="C144" s="252"/>
      <c r="D144" s="242" t="s">
        <v>143</v>
      </c>
      <c r="E144" s="253" t="s">
        <v>1</v>
      </c>
      <c r="F144" s="254" t="s">
        <v>159</v>
      </c>
      <c r="G144" s="252"/>
      <c r="H144" s="255">
        <v>30</v>
      </c>
      <c r="I144" s="256"/>
      <c r="J144" s="252"/>
      <c r="K144" s="252"/>
      <c r="L144" s="257"/>
      <c r="M144" s="258"/>
      <c r="N144" s="259"/>
      <c r="O144" s="259"/>
      <c r="P144" s="259"/>
      <c r="Q144" s="259"/>
      <c r="R144" s="259"/>
      <c r="S144" s="259"/>
      <c r="T144" s="260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1" t="s">
        <v>143</v>
      </c>
      <c r="AU144" s="261" t="s">
        <v>82</v>
      </c>
      <c r="AV144" s="14" t="s">
        <v>82</v>
      </c>
      <c r="AW144" s="14" t="s">
        <v>30</v>
      </c>
      <c r="AX144" s="14" t="s">
        <v>80</v>
      </c>
      <c r="AY144" s="261" t="s">
        <v>134</v>
      </c>
    </row>
    <row r="145" s="2" customFormat="1" ht="16.5" customHeight="1">
      <c r="A145" s="39"/>
      <c r="B145" s="40"/>
      <c r="C145" s="227" t="s">
        <v>171</v>
      </c>
      <c r="D145" s="227" t="s">
        <v>136</v>
      </c>
      <c r="E145" s="228" t="s">
        <v>161</v>
      </c>
      <c r="F145" s="229" t="s">
        <v>407</v>
      </c>
      <c r="G145" s="230" t="s">
        <v>163</v>
      </c>
      <c r="H145" s="231">
        <v>10.4</v>
      </c>
      <c r="I145" s="232"/>
      <c r="J145" s="233">
        <f>ROUND(I145*H145,2)</f>
        <v>0</v>
      </c>
      <c r="K145" s="229" t="s">
        <v>726</v>
      </c>
      <c r="L145" s="45"/>
      <c r="M145" s="234" t="s">
        <v>1</v>
      </c>
      <c r="N145" s="235" t="s">
        <v>38</v>
      </c>
      <c r="O145" s="92"/>
      <c r="P145" s="236">
        <f>O145*H145</f>
        <v>0</v>
      </c>
      <c r="Q145" s="236">
        <v>0.036900000000000002</v>
      </c>
      <c r="R145" s="236">
        <f>Q145*H145</f>
        <v>0.38376000000000005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141</v>
      </c>
      <c r="AT145" s="238" t="s">
        <v>136</v>
      </c>
      <c r="AU145" s="238" t="s">
        <v>82</v>
      </c>
      <c r="AY145" s="18" t="s">
        <v>134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80</v>
      </c>
      <c r="BK145" s="239">
        <f>ROUND(I145*H145,2)</f>
        <v>0</v>
      </c>
      <c r="BL145" s="18" t="s">
        <v>141</v>
      </c>
      <c r="BM145" s="238" t="s">
        <v>860</v>
      </c>
    </row>
    <row r="146" s="13" customFormat="1">
      <c r="A146" s="13"/>
      <c r="B146" s="240"/>
      <c r="C146" s="241"/>
      <c r="D146" s="242" t="s">
        <v>143</v>
      </c>
      <c r="E146" s="243" t="s">
        <v>1</v>
      </c>
      <c r="F146" s="244" t="s">
        <v>409</v>
      </c>
      <c r="G146" s="241"/>
      <c r="H146" s="243" t="s">
        <v>1</v>
      </c>
      <c r="I146" s="245"/>
      <c r="J146" s="241"/>
      <c r="K146" s="241"/>
      <c r="L146" s="246"/>
      <c r="M146" s="247"/>
      <c r="N146" s="248"/>
      <c r="O146" s="248"/>
      <c r="P146" s="248"/>
      <c r="Q146" s="248"/>
      <c r="R146" s="248"/>
      <c r="S146" s="248"/>
      <c r="T146" s="24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0" t="s">
        <v>143</v>
      </c>
      <c r="AU146" s="250" t="s">
        <v>82</v>
      </c>
      <c r="AV146" s="13" t="s">
        <v>80</v>
      </c>
      <c r="AW146" s="13" t="s">
        <v>30</v>
      </c>
      <c r="AX146" s="13" t="s">
        <v>73</v>
      </c>
      <c r="AY146" s="250" t="s">
        <v>134</v>
      </c>
    </row>
    <row r="147" s="14" customFormat="1">
      <c r="A147" s="14"/>
      <c r="B147" s="251"/>
      <c r="C147" s="252"/>
      <c r="D147" s="242" t="s">
        <v>143</v>
      </c>
      <c r="E147" s="253" t="s">
        <v>1</v>
      </c>
      <c r="F147" s="254" t="s">
        <v>861</v>
      </c>
      <c r="G147" s="252"/>
      <c r="H147" s="255">
        <v>10.4</v>
      </c>
      <c r="I147" s="256"/>
      <c r="J147" s="252"/>
      <c r="K147" s="252"/>
      <c r="L147" s="257"/>
      <c r="M147" s="258"/>
      <c r="N147" s="259"/>
      <c r="O147" s="259"/>
      <c r="P147" s="259"/>
      <c r="Q147" s="259"/>
      <c r="R147" s="259"/>
      <c r="S147" s="259"/>
      <c r="T147" s="260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1" t="s">
        <v>143</v>
      </c>
      <c r="AU147" s="261" t="s">
        <v>82</v>
      </c>
      <c r="AV147" s="14" t="s">
        <v>82</v>
      </c>
      <c r="AW147" s="14" t="s">
        <v>30</v>
      </c>
      <c r="AX147" s="14" t="s">
        <v>80</v>
      </c>
      <c r="AY147" s="261" t="s">
        <v>134</v>
      </c>
    </row>
    <row r="148" s="2" customFormat="1" ht="16.5" customHeight="1">
      <c r="A148" s="39"/>
      <c r="B148" s="40"/>
      <c r="C148" s="227" t="s">
        <v>178</v>
      </c>
      <c r="D148" s="227" t="s">
        <v>136</v>
      </c>
      <c r="E148" s="228" t="s">
        <v>411</v>
      </c>
      <c r="F148" s="229" t="s">
        <v>412</v>
      </c>
      <c r="G148" s="230" t="s">
        <v>163</v>
      </c>
      <c r="H148" s="231">
        <v>3.8999999999999999</v>
      </c>
      <c r="I148" s="232"/>
      <c r="J148" s="233">
        <f>ROUND(I148*H148,2)</f>
        <v>0</v>
      </c>
      <c r="K148" s="229" t="s">
        <v>726</v>
      </c>
      <c r="L148" s="45"/>
      <c r="M148" s="234" t="s">
        <v>1</v>
      </c>
      <c r="N148" s="235" t="s">
        <v>38</v>
      </c>
      <c r="O148" s="92"/>
      <c r="P148" s="236">
        <f>O148*H148</f>
        <v>0</v>
      </c>
      <c r="Q148" s="236">
        <v>0.036900000000000002</v>
      </c>
      <c r="R148" s="236">
        <f>Q148*H148</f>
        <v>0.14391000000000001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141</v>
      </c>
      <c r="AT148" s="238" t="s">
        <v>136</v>
      </c>
      <c r="AU148" s="238" t="s">
        <v>82</v>
      </c>
      <c r="AY148" s="18" t="s">
        <v>134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80</v>
      </c>
      <c r="BK148" s="239">
        <f>ROUND(I148*H148,2)</f>
        <v>0</v>
      </c>
      <c r="BL148" s="18" t="s">
        <v>141</v>
      </c>
      <c r="BM148" s="238" t="s">
        <v>862</v>
      </c>
    </row>
    <row r="149" s="13" customFormat="1">
      <c r="A149" s="13"/>
      <c r="B149" s="240"/>
      <c r="C149" s="241"/>
      <c r="D149" s="242" t="s">
        <v>143</v>
      </c>
      <c r="E149" s="243" t="s">
        <v>1</v>
      </c>
      <c r="F149" s="244" t="s">
        <v>409</v>
      </c>
      <c r="G149" s="241"/>
      <c r="H149" s="243" t="s">
        <v>1</v>
      </c>
      <c r="I149" s="245"/>
      <c r="J149" s="241"/>
      <c r="K149" s="241"/>
      <c r="L149" s="246"/>
      <c r="M149" s="247"/>
      <c r="N149" s="248"/>
      <c r="O149" s="248"/>
      <c r="P149" s="248"/>
      <c r="Q149" s="248"/>
      <c r="R149" s="248"/>
      <c r="S149" s="248"/>
      <c r="T149" s="249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0" t="s">
        <v>143</v>
      </c>
      <c r="AU149" s="250" t="s">
        <v>82</v>
      </c>
      <c r="AV149" s="13" t="s">
        <v>80</v>
      </c>
      <c r="AW149" s="13" t="s">
        <v>30</v>
      </c>
      <c r="AX149" s="13" t="s">
        <v>73</v>
      </c>
      <c r="AY149" s="250" t="s">
        <v>134</v>
      </c>
    </row>
    <row r="150" s="14" customFormat="1">
      <c r="A150" s="14"/>
      <c r="B150" s="251"/>
      <c r="C150" s="252"/>
      <c r="D150" s="242" t="s">
        <v>143</v>
      </c>
      <c r="E150" s="253" t="s">
        <v>1</v>
      </c>
      <c r="F150" s="254" t="s">
        <v>863</v>
      </c>
      <c r="G150" s="252"/>
      <c r="H150" s="255">
        <v>3.8999999999999999</v>
      </c>
      <c r="I150" s="256"/>
      <c r="J150" s="252"/>
      <c r="K150" s="252"/>
      <c r="L150" s="257"/>
      <c r="M150" s="258"/>
      <c r="N150" s="259"/>
      <c r="O150" s="259"/>
      <c r="P150" s="259"/>
      <c r="Q150" s="259"/>
      <c r="R150" s="259"/>
      <c r="S150" s="259"/>
      <c r="T150" s="260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1" t="s">
        <v>143</v>
      </c>
      <c r="AU150" s="261" t="s">
        <v>82</v>
      </c>
      <c r="AV150" s="14" t="s">
        <v>82</v>
      </c>
      <c r="AW150" s="14" t="s">
        <v>30</v>
      </c>
      <c r="AX150" s="14" t="s">
        <v>80</v>
      </c>
      <c r="AY150" s="261" t="s">
        <v>134</v>
      </c>
    </row>
    <row r="151" s="2" customFormat="1" ht="24.15" customHeight="1">
      <c r="A151" s="39"/>
      <c r="B151" s="40"/>
      <c r="C151" s="227" t="s">
        <v>188</v>
      </c>
      <c r="D151" s="227" t="s">
        <v>136</v>
      </c>
      <c r="E151" s="228" t="s">
        <v>415</v>
      </c>
      <c r="F151" s="229" t="s">
        <v>416</v>
      </c>
      <c r="G151" s="230" t="s">
        <v>174</v>
      </c>
      <c r="H151" s="231">
        <v>21.449999999999999</v>
      </c>
      <c r="I151" s="232"/>
      <c r="J151" s="233">
        <f>ROUND(I151*H151,2)</f>
        <v>0</v>
      </c>
      <c r="K151" s="229" t="s">
        <v>726</v>
      </c>
      <c r="L151" s="45"/>
      <c r="M151" s="234" t="s">
        <v>1</v>
      </c>
      <c r="N151" s="235" t="s">
        <v>38</v>
      </c>
      <c r="O151" s="92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141</v>
      </c>
      <c r="AT151" s="238" t="s">
        <v>136</v>
      </c>
      <c r="AU151" s="238" t="s">
        <v>82</v>
      </c>
      <c r="AY151" s="18" t="s">
        <v>134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80</v>
      </c>
      <c r="BK151" s="239">
        <f>ROUND(I151*H151,2)</f>
        <v>0</v>
      </c>
      <c r="BL151" s="18" t="s">
        <v>141</v>
      </c>
      <c r="BM151" s="238" t="s">
        <v>864</v>
      </c>
    </row>
    <row r="152" s="13" customFormat="1">
      <c r="A152" s="13"/>
      <c r="B152" s="240"/>
      <c r="C152" s="241"/>
      <c r="D152" s="242" t="s">
        <v>143</v>
      </c>
      <c r="E152" s="243" t="s">
        <v>1</v>
      </c>
      <c r="F152" s="244" t="s">
        <v>418</v>
      </c>
      <c r="G152" s="241"/>
      <c r="H152" s="243" t="s">
        <v>1</v>
      </c>
      <c r="I152" s="245"/>
      <c r="J152" s="241"/>
      <c r="K152" s="241"/>
      <c r="L152" s="246"/>
      <c r="M152" s="247"/>
      <c r="N152" s="248"/>
      <c r="O152" s="248"/>
      <c r="P152" s="248"/>
      <c r="Q152" s="248"/>
      <c r="R152" s="248"/>
      <c r="S152" s="248"/>
      <c r="T152" s="24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0" t="s">
        <v>143</v>
      </c>
      <c r="AU152" s="250" t="s">
        <v>82</v>
      </c>
      <c r="AV152" s="13" t="s">
        <v>80</v>
      </c>
      <c r="AW152" s="13" t="s">
        <v>30</v>
      </c>
      <c r="AX152" s="13" t="s">
        <v>73</v>
      </c>
      <c r="AY152" s="250" t="s">
        <v>134</v>
      </c>
    </row>
    <row r="153" s="14" customFormat="1">
      <c r="A153" s="14"/>
      <c r="B153" s="251"/>
      <c r="C153" s="252"/>
      <c r="D153" s="242" t="s">
        <v>143</v>
      </c>
      <c r="E153" s="253" t="s">
        <v>1</v>
      </c>
      <c r="F153" s="254" t="s">
        <v>865</v>
      </c>
      <c r="G153" s="252"/>
      <c r="H153" s="255">
        <v>21.449999999999999</v>
      </c>
      <c r="I153" s="256"/>
      <c r="J153" s="252"/>
      <c r="K153" s="252"/>
      <c r="L153" s="257"/>
      <c r="M153" s="258"/>
      <c r="N153" s="259"/>
      <c r="O153" s="259"/>
      <c r="P153" s="259"/>
      <c r="Q153" s="259"/>
      <c r="R153" s="259"/>
      <c r="S153" s="259"/>
      <c r="T153" s="260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1" t="s">
        <v>143</v>
      </c>
      <c r="AU153" s="261" t="s">
        <v>82</v>
      </c>
      <c r="AV153" s="14" t="s">
        <v>82</v>
      </c>
      <c r="AW153" s="14" t="s">
        <v>30</v>
      </c>
      <c r="AX153" s="14" t="s">
        <v>80</v>
      </c>
      <c r="AY153" s="261" t="s">
        <v>134</v>
      </c>
    </row>
    <row r="154" s="2" customFormat="1" ht="33" customHeight="1">
      <c r="A154" s="39"/>
      <c r="B154" s="40"/>
      <c r="C154" s="227" t="s">
        <v>193</v>
      </c>
      <c r="D154" s="227" t="s">
        <v>136</v>
      </c>
      <c r="E154" s="228" t="s">
        <v>420</v>
      </c>
      <c r="F154" s="229" t="s">
        <v>421</v>
      </c>
      <c r="G154" s="230" t="s">
        <v>174</v>
      </c>
      <c r="H154" s="231">
        <v>698.99699999999996</v>
      </c>
      <c r="I154" s="232"/>
      <c r="J154" s="233">
        <f>ROUND(I154*H154,2)</f>
        <v>0</v>
      </c>
      <c r="K154" s="229" t="s">
        <v>726</v>
      </c>
      <c r="L154" s="45"/>
      <c r="M154" s="234" t="s">
        <v>1</v>
      </c>
      <c r="N154" s="235" t="s">
        <v>38</v>
      </c>
      <c r="O154" s="92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8" t="s">
        <v>141</v>
      </c>
      <c r="AT154" s="238" t="s">
        <v>136</v>
      </c>
      <c r="AU154" s="238" t="s">
        <v>82</v>
      </c>
      <c r="AY154" s="18" t="s">
        <v>134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8" t="s">
        <v>80</v>
      </c>
      <c r="BK154" s="239">
        <f>ROUND(I154*H154,2)</f>
        <v>0</v>
      </c>
      <c r="BL154" s="18" t="s">
        <v>141</v>
      </c>
      <c r="BM154" s="238" t="s">
        <v>866</v>
      </c>
    </row>
    <row r="155" s="13" customFormat="1">
      <c r="A155" s="13"/>
      <c r="B155" s="240"/>
      <c r="C155" s="241"/>
      <c r="D155" s="242" t="s">
        <v>143</v>
      </c>
      <c r="E155" s="243" t="s">
        <v>1</v>
      </c>
      <c r="F155" s="244" t="s">
        <v>423</v>
      </c>
      <c r="G155" s="241"/>
      <c r="H155" s="243" t="s">
        <v>1</v>
      </c>
      <c r="I155" s="245"/>
      <c r="J155" s="241"/>
      <c r="K155" s="241"/>
      <c r="L155" s="246"/>
      <c r="M155" s="247"/>
      <c r="N155" s="248"/>
      <c r="O155" s="248"/>
      <c r="P155" s="248"/>
      <c r="Q155" s="248"/>
      <c r="R155" s="248"/>
      <c r="S155" s="248"/>
      <c r="T155" s="24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0" t="s">
        <v>143</v>
      </c>
      <c r="AU155" s="250" t="s">
        <v>82</v>
      </c>
      <c r="AV155" s="13" t="s">
        <v>80</v>
      </c>
      <c r="AW155" s="13" t="s">
        <v>30</v>
      </c>
      <c r="AX155" s="13" t="s">
        <v>73</v>
      </c>
      <c r="AY155" s="250" t="s">
        <v>134</v>
      </c>
    </row>
    <row r="156" s="14" customFormat="1">
      <c r="A156" s="14"/>
      <c r="B156" s="251"/>
      <c r="C156" s="252"/>
      <c r="D156" s="242" t="s">
        <v>143</v>
      </c>
      <c r="E156" s="253" t="s">
        <v>1</v>
      </c>
      <c r="F156" s="254" t="s">
        <v>867</v>
      </c>
      <c r="G156" s="252"/>
      <c r="H156" s="255">
        <v>609.96699999999998</v>
      </c>
      <c r="I156" s="256"/>
      <c r="J156" s="252"/>
      <c r="K156" s="252"/>
      <c r="L156" s="257"/>
      <c r="M156" s="258"/>
      <c r="N156" s="259"/>
      <c r="O156" s="259"/>
      <c r="P156" s="259"/>
      <c r="Q156" s="259"/>
      <c r="R156" s="259"/>
      <c r="S156" s="259"/>
      <c r="T156" s="260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1" t="s">
        <v>143</v>
      </c>
      <c r="AU156" s="261" t="s">
        <v>82</v>
      </c>
      <c r="AV156" s="14" t="s">
        <v>82</v>
      </c>
      <c r="AW156" s="14" t="s">
        <v>30</v>
      </c>
      <c r="AX156" s="14" t="s">
        <v>73</v>
      </c>
      <c r="AY156" s="261" t="s">
        <v>134</v>
      </c>
    </row>
    <row r="157" s="14" customFormat="1">
      <c r="A157" s="14"/>
      <c r="B157" s="251"/>
      <c r="C157" s="252"/>
      <c r="D157" s="242" t="s">
        <v>143</v>
      </c>
      <c r="E157" s="253" t="s">
        <v>1</v>
      </c>
      <c r="F157" s="254" t="s">
        <v>868</v>
      </c>
      <c r="G157" s="252"/>
      <c r="H157" s="255">
        <v>-95.094999999999999</v>
      </c>
      <c r="I157" s="256"/>
      <c r="J157" s="252"/>
      <c r="K157" s="252"/>
      <c r="L157" s="257"/>
      <c r="M157" s="258"/>
      <c r="N157" s="259"/>
      <c r="O157" s="259"/>
      <c r="P157" s="259"/>
      <c r="Q157" s="259"/>
      <c r="R157" s="259"/>
      <c r="S157" s="259"/>
      <c r="T157" s="260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1" t="s">
        <v>143</v>
      </c>
      <c r="AU157" s="261" t="s">
        <v>82</v>
      </c>
      <c r="AV157" s="14" t="s">
        <v>82</v>
      </c>
      <c r="AW157" s="14" t="s">
        <v>30</v>
      </c>
      <c r="AX157" s="14" t="s">
        <v>73</v>
      </c>
      <c r="AY157" s="261" t="s">
        <v>134</v>
      </c>
    </row>
    <row r="158" s="14" customFormat="1">
      <c r="A158" s="14"/>
      <c r="B158" s="251"/>
      <c r="C158" s="252"/>
      <c r="D158" s="242" t="s">
        <v>143</v>
      </c>
      <c r="E158" s="253" t="s">
        <v>1</v>
      </c>
      <c r="F158" s="254" t="s">
        <v>869</v>
      </c>
      <c r="G158" s="252"/>
      <c r="H158" s="255">
        <v>345.81700000000001</v>
      </c>
      <c r="I158" s="256"/>
      <c r="J158" s="252"/>
      <c r="K158" s="252"/>
      <c r="L158" s="257"/>
      <c r="M158" s="258"/>
      <c r="N158" s="259"/>
      <c r="O158" s="259"/>
      <c r="P158" s="259"/>
      <c r="Q158" s="259"/>
      <c r="R158" s="259"/>
      <c r="S158" s="259"/>
      <c r="T158" s="260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1" t="s">
        <v>143</v>
      </c>
      <c r="AU158" s="261" t="s">
        <v>82</v>
      </c>
      <c r="AV158" s="14" t="s">
        <v>82</v>
      </c>
      <c r="AW158" s="14" t="s">
        <v>30</v>
      </c>
      <c r="AX158" s="14" t="s">
        <v>73</v>
      </c>
      <c r="AY158" s="261" t="s">
        <v>134</v>
      </c>
    </row>
    <row r="159" s="14" customFormat="1">
      <c r="A159" s="14"/>
      <c r="B159" s="251"/>
      <c r="C159" s="252"/>
      <c r="D159" s="242" t="s">
        <v>143</v>
      </c>
      <c r="E159" s="253" t="s">
        <v>1</v>
      </c>
      <c r="F159" s="254" t="s">
        <v>870</v>
      </c>
      <c r="G159" s="252"/>
      <c r="H159" s="255">
        <v>-63.927999999999997</v>
      </c>
      <c r="I159" s="256"/>
      <c r="J159" s="252"/>
      <c r="K159" s="252"/>
      <c r="L159" s="257"/>
      <c r="M159" s="258"/>
      <c r="N159" s="259"/>
      <c r="O159" s="259"/>
      <c r="P159" s="259"/>
      <c r="Q159" s="259"/>
      <c r="R159" s="259"/>
      <c r="S159" s="259"/>
      <c r="T159" s="260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1" t="s">
        <v>143</v>
      </c>
      <c r="AU159" s="261" t="s">
        <v>82</v>
      </c>
      <c r="AV159" s="14" t="s">
        <v>82</v>
      </c>
      <c r="AW159" s="14" t="s">
        <v>30</v>
      </c>
      <c r="AX159" s="14" t="s">
        <v>73</v>
      </c>
      <c r="AY159" s="261" t="s">
        <v>134</v>
      </c>
    </row>
    <row r="160" s="14" customFormat="1">
      <c r="A160" s="14"/>
      <c r="B160" s="251"/>
      <c r="C160" s="252"/>
      <c r="D160" s="242" t="s">
        <v>143</v>
      </c>
      <c r="E160" s="253" t="s">
        <v>1</v>
      </c>
      <c r="F160" s="254" t="s">
        <v>871</v>
      </c>
      <c r="G160" s="252"/>
      <c r="H160" s="255">
        <v>52.200000000000003</v>
      </c>
      <c r="I160" s="256"/>
      <c r="J160" s="252"/>
      <c r="K160" s="252"/>
      <c r="L160" s="257"/>
      <c r="M160" s="258"/>
      <c r="N160" s="259"/>
      <c r="O160" s="259"/>
      <c r="P160" s="259"/>
      <c r="Q160" s="259"/>
      <c r="R160" s="259"/>
      <c r="S160" s="259"/>
      <c r="T160" s="260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1" t="s">
        <v>143</v>
      </c>
      <c r="AU160" s="261" t="s">
        <v>82</v>
      </c>
      <c r="AV160" s="14" t="s">
        <v>82</v>
      </c>
      <c r="AW160" s="14" t="s">
        <v>30</v>
      </c>
      <c r="AX160" s="14" t="s">
        <v>73</v>
      </c>
      <c r="AY160" s="261" t="s">
        <v>134</v>
      </c>
    </row>
    <row r="161" s="14" customFormat="1">
      <c r="A161" s="14"/>
      <c r="B161" s="251"/>
      <c r="C161" s="252"/>
      <c r="D161" s="242" t="s">
        <v>143</v>
      </c>
      <c r="E161" s="253" t="s">
        <v>1</v>
      </c>
      <c r="F161" s="254" t="s">
        <v>872</v>
      </c>
      <c r="G161" s="252"/>
      <c r="H161" s="255">
        <v>-9.1349999999999998</v>
      </c>
      <c r="I161" s="256"/>
      <c r="J161" s="252"/>
      <c r="K161" s="252"/>
      <c r="L161" s="257"/>
      <c r="M161" s="258"/>
      <c r="N161" s="259"/>
      <c r="O161" s="259"/>
      <c r="P161" s="259"/>
      <c r="Q161" s="259"/>
      <c r="R161" s="259"/>
      <c r="S161" s="259"/>
      <c r="T161" s="26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1" t="s">
        <v>143</v>
      </c>
      <c r="AU161" s="261" t="s">
        <v>82</v>
      </c>
      <c r="AV161" s="14" t="s">
        <v>82</v>
      </c>
      <c r="AW161" s="14" t="s">
        <v>30</v>
      </c>
      <c r="AX161" s="14" t="s">
        <v>73</v>
      </c>
      <c r="AY161" s="261" t="s">
        <v>134</v>
      </c>
    </row>
    <row r="162" s="14" customFormat="1">
      <c r="A162" s="14"/>
      <c r="B162" s="251"/>
      <c r="C162" s="252"/>
      <c r="D162" s="242" t="s">
        <v>143</v>
      </c>
      <c r="E162" s="253" t="s">
        <v>1</v>
      </c>
      <c r="F162" s="254" t="s">
        <v>873</v>
      </c>
      <c r="G162" s="252"/>
      <c r="H162" s="255">
        <v>25.920000000000002</v>
      </c>
      <c r="I162" s="256"/>
      <c r="J162" s="252"/>
      <c r="K162" s="252"/>
      <c r="L162" s="257"/>
      <c r="M162" s="258"/>
      <c r="N162" s="259"/>
      <c r="O162" s="259"/>
      <c r="P162" s="259"/>
      <c r="Q162" s="259"/>
      <c r="R162" s="259"/>
      <c r="S162" s="259"/>
      <c r="T162" s="260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1" t="s">
        <v>143</v>
      </c>
      <c r="AU162" s="261" t="s">
        <v>82</v>
      </c>
      <c r="AV162" s="14" t="s">
        <v>82</v>
      </c>
      <c r="AW162" s="14" t="s">
        <v>30</v>
      </c>
      <c r="AX162" s="14" t="s">
        <v>73</v>
      </c>
      <c r="AY162" s="261" t="s">
        <v>134</v>
      </c>
    </row>
    <row r="163" s="14" customFormat="1">
      <c r="A163" s="14"/>
      <c r="B163" s="251"/>
      <c r="C163" s="252"/>
      <c r="D163" s="242" t="s">
        <v>143</v>
      </c>
      <c r="E163" s="253" t="s">
        <v>1</v>
      </c>
      <c r="F163" s="254" t="s">
        <v>874</v>
      </c>
      <c r="G163" s="252"/>
      <c r="H163" s="255">
        <v>8</v>
      </c>
      <c r="I163" s="256"/>
      <c r="J163" s="252"/>
      <c r="K163" s="252"/>
      <c r="L163" s="257"/>
      <c r="M163" s="258"/>
      <c r="N163" s="259"/>
      <c r="O163" s="259"/>
      <c r="P163" s="259"/>
      <c r="Q163" s="259"/>
      <c r="R163" s="259"/>
      <c r="S163" s="259"/>
      <c r="T163" s="260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1" t="s">
        <v>143</v>
      </c>
      <c r="AU163" s="261" t="s">
        <v>82</v>
      </c>
      <c r="AV163" s="14" t="s">
        <v>82</v>
      </c>
      <c r="AW163" s="14" t="s">
        <v>30</v>
      </c>
      <c r="AX163" s="14" t="s">
        <v>73</v>
      </c>
      <c r="AY163" s="261" t="s">
        <v>134</v>
      </c>
    </row>
    <row r="164" s="15" customFormat="1">
      <c r="A164" s="15"/>
      <c r="B164" s="262"/>
      <c r="C164" s="263"/>
      <c r="D164" s="242" t="s">
        <v>143</v>
      </c>
      <c r="E164" s="264" t="s">
        <v>1</v>
      </c>
      <c r="F164" s="265" t="s">
        <v>186</v>
      </c>
      <c r="G164" s="263"/>
      <c r="H164" s="266">
        <v>873.74599999999998</v>
      </c>
      <c r="I164" s="267"/>
      <c r="J164" s="263"/>
      <c r="K164" s="263"/>
      <c r="L164" s="268"/>
      <c r="M164" s="269"/>
      <c r="N164" s="270"/>
      <c r="O164" s="270"/>
      <c r="P164" s="270"/>
      <c r="Q164" s="270"/>
      <c r="R164" s="270"/>
      <c r="S164" s="270"/>
      <c r="T164" s="271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2" t="s">
        <v>143</v>
      </c>
      <c r="AU164" s="272" t="s">
        <v>82</v>
      </c>
      <c r="AV164" s="15" t="s">
        <v>149</v>
      </c>
      <c r="AW164" s="15" t="s">
        <v>30</v>
      </c>
      <c r="AX164" s="15" t="s">
        <v>73</v>
      </c>
      <c r="AY164" s="272" t="s">
        <v>134</v>
      </c>
    </row>
    <row r="165" s="14" customFormat="1">
      <c r="A165" s="14"/>
      <c r="B165" s="251"/>
      <c r="C165" s="252"/>
      <c r="D165" s="242" t="s">
        <v>143</v>
      </c>
      <c r="E165" s="253" t="s">
        <v>1</v>
      </c>
      <c r="F165" s="254" t="s">
        <v>875</v>
      </c>
      <c r="G165" s="252"/>
      <c r="H165" s="255">
        <v>698.99699999999996</v>
      </c>
      <c r="I165" s="256"/>
      <c r="J165" s="252"/>
      <c r="K165" s="252"/>
      <c r="L165" s="257"/>
      <c r="M165" s="258"/>
      <c r="N165" s="259"/>
      <c r="O165" s="259"/>
      <c r="P165" s="259"/>
      <c r="Q165" s="259"/>
      <c r="R165" s="259"/>
      <c r="S165" s="259"/>
      <c r="T165" s="26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1" t="s">
        <v>143</v>
      </c>
      <c r="AU165" s="261" t="s">
        <v>82</v>
      </c>
      <c r="AV165" s="14" t="s">
        <v>82</v>
      </c>
      <c r="AW165" s="14" t="s">
        <v>30</v>
      </c>
      <c r="AX165" s="14" t="s">
        <v>80</v>
      </c>
      <c r="AY165" s="261" t="s">
        <v>134</v>
      </c>
    </row>
    <row r="166" s="2" customFormat="1" ht="33" customHeight="1">
      <c r="A166" s="39"/>
      <c r="B166" s="40"/>
      <c r="C166" s="227" t="s">
        <v>199</v>
      </c>
      <c r="D166" s="227" t="s">
        <v>136</v>
      </c>
      <c r="E166" s="228" t="s">
        <v>189</v>
      </c>
      <c r="F166" s="229" t="s">
        <v>190</v>
      </c>
      <c r="G166" s="230" t="s">
        <v>174</v>
      </c>
      <c r="H166" s="231">
        <v>174.749</v>
      </c>
      <c r="I166" s="232"/>
      <c r="J166" s="233">
        <f>ROUND(I166*H166,2)</f>
        <v>0</v>
      </c>
      <c r="K166" s="229" t="s">
        <v>726</v>
      </c>
      <c r="L166" s="45"/>
      <c r="M166" s="234" t="s">
        <v>1</v>
      </c>
      <c r="N166" s="235" t="s">
        <v>38</v>
      </c>
      <c r="O166" s="92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8" t="s">
        <v>141</v>
      </c>
      <c r="AT166" s="238" t="s">
        <v>136</v>
      </c>
      <c r="AU166" s="238" t="s">
        <v>82</v>
      </c>
      <c r="AY166" s="18" t="s">
        <v>134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8" t="s">
        <v>80</v>
      </c>
      <c r="BK166" s="239">
        <f>ROUND(I166*H166,2)</f>
        <v>0</v>
      </c>
      <c r="BL166" s="18" t="s">
        <v>141</v>
      </c>
      <c r="BM166" s="238" t="s">
        <v>876</v>
      </c>
    </row>
    <row r="167" s="14" customFormat="1">
      <c r="A167" s="14"/>
      <c r="B167" s="251"/>
      <c r="C167" s="252"/>
      <c r="D167" s="242" t="s">
        <v>143</v>
      </c>
      <c r="E167" s="253" t="s">
        <v>1</v>
      </c>
      <c r="F167" s="254" t="s">
        <v>877</v>
      </c>
      <c r="G167" s="252"/>
      <c r="H167" s="255">
        <v>174.749</v>
      </c>
      <c r="I167" s="256"/>
      <c r="J167" s="252"/>
      <c r="K167" s="252"/>
      <c r="L167" s="257"/>
      <c r="M167" s="258"/>
      <c r="N167" s="259"/>
      <c r="O167" s="259"/>
      <c r="P167" s="259"/>
      <c r="Q167" s="259"/>
      <c r="R167" s="259"/>
      <c r="S167" s="259"/>
      <c r="T167" s="260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1" t="s">
        <v>143</v>
      </c>
      <c r="AU167" s="261" t="s">
        <v>82</v>
      </c>
      <c r="AV167" s="14" t="s">
        <v>82</v>
      </c>
      <c r="AW167" s="14" t="s">
        <v>30</v>
      </c>
      <c r="AX167" s="14" t="s">
        <v>80</v>
      </c>
      <c r="AY167" s="261" t="s">
        <v>134</v>
      </c>
    </row>
    <row r="168" s="2" customFormat="1" ht="21.75" customHeight="1">
      <c r="A168" s="39"/>
      <c r="B168" s="40"/>
      <c r="C168" s="227" t="s">
        <v>8</v>
      </c>
      <c r="D168" s="227" t="s">
        <v>136</v>
      </c>
      <c r="E168" s="228" t="s">
        <v>194</v>
      </c>
      <c r="F168" s="229" t="s">
        <v>195</v>
      </c>
      <c r="G168" s="230" t="s">
        <v>139</v>
      </c>
      <c r="H168" s="231">
        <v>688.43700000000001</v>
      </c>
      <c r="I168" s="232"/>
      <c r="J168" s="233">
        <f>ROUND(I168*H168,2)</f>
        <v>0</v>
      </c>
      <c r="K168" s="229" t="s">
        <v>726</v>
      </c>
      <c r="L168" s="45"/>
      <c r="M168" s="234" t="s">
        <v>1</v>
      </c>
      <c r="N168" s="235" t="s">
        <v>38</v>
      </c>
      <c r="O168" s="92"/>
      <c r="P168" s="236">
        <f>O168*H168</f>
        <v>0</v>
      </c>
      <c r="Q168" s="236">
        <v>0.00084999999999999995</v>
      </c>
      <c r="R168" s="236">
        <f>Q168*H168</f>
        <v>0.58517144999999993</v>
      </c>
      <c r="S168" s="236">
        <v>0</v>
      </c>
      <c r="T168" s="23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141</v>
      </c>
      <c r="AT168" s="238" t="s">
        <v>136</v>
      </c>
      <c r="AU168" s="238" t="s">
        <v>82</v>
      </c>
      <c r="AY168" s="18" t="s">
        <v>134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80</v>
      </c>
      <c r="BK168" s="239">
        <f>ROUND(I168*H168,2)</f>
        <v>0</v>
      </c>
      <c r="BL168" s="18" t="s">
        <v>141</v>
      </c>
      <c r="BM168" s="238" t="s">
        <v>878</v>
      </c>
    </row>
    <row r="169" s="14" customFormat="1">
      <c r="A169" s="14"/>
      <c r="B169" s="251"/>
      <c r="C169" s="252"/>
      <c r="D169" s="242" t="s">
        <v>143</v>
      </c>
      <c r="E169" s="253" t="s">
        <v>1</v>
      </c>
      <c r="F169" s="254" t="s">
        <v>879</v>
      </c>
      <c r="G169" s="252"/>
      <c r="H169" s="255">
        <v>40.409999999999997</v>
      </c>
      <c r="I169" s="256"/>
      <c r="J169" s="252"/>
      <c r="K169" s="252"/>
      <c r="L169" s="257"/>
      <c r="M169" s="258"/>
      <c r="N169" s="259"/>
      <c r="O169" s="259"/>
      <c r="P169" s="259"/>
      <c r="Q169" s="259"/>
      <c r="R169" s="259"/>
      <c r="S169" s="259"/>
      <c r="T169" s="260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1" t="s">
        <v>143</v>
      </c>
      <c r="AU169" s="261" t="s">
        <v>82</v>
      </c>
      <c r="AV169" s="14" t="s">
        <v>82</v>
      </c>
      <c r="AW169" s="14" t="s">
        <v>30</v>
      </c>
      <c r="AX169" s="14" t="s">
        <v>73</v>
      </c>
      <c r="AY169" s="261" t="s">
        <v>134</v>
      </c>
    </row>
    <row r="170" s="14" customFormat="1">
      <c r="A170" s="14"/>
      <c r="B170" s="251"/>
      <c r="C170" s="252"/>
      <c r="D170" s="242" t="s">
        <v>143</v>
      </c>
      <c r="E170" s="253" t="s">
        <v>1</v>
      </c>
      <c r="F170" s="254" t="s">
        <v>880</v>
      </c>
      <c r="G170" s="252"/>
      <c r="H170" s="255">
        <v>532.02700000000004</v>
      </c>
      <c r="I170" s="256"/>
      <c r="J170" s="252"/>
      <c r="K170" s="252"/>
      <c r="L170" s="257"/>
      <c r="M170" s="258"/>
      <c r="N170" s="259"/>
      <c r="O170" s="259"/>
      <c r="P170" s="259"/>
      <c r="Q170" s="259"/>
      <c r="R170" s="259"/>
      <c r="S170" s="259"/>
      <c r="T170" s="260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1" t="s">
        <v>143</v>
      </c>
      <c r="AU170" s="261" t="s">
        <v>82</v>
      </c>
      <c r="AV170" s="14" t="s">
        <v>82</v>
      </c>
      <c r="AW170" s="14" t="s">
        <v>30</v>
      </c>
      <c r="AX170" s="14" t="s">
        <v>73</v>
      </c>
      <c r="AY170" s="261" t="s">
        <v>134</v>
      </c>
    </row>
    <row r="171" s="14" customFormat="1">
      <c r="A171" s="14"/>
      <c r="B171" s="251"/>
      <c r="C171" s="252"/>
      <c r="D171" s="242" t="s">
        <v>143</v>
      </c>
      <c r="E171" s="253" t="s">
        <v>1</v>
      </c>
      <c r="F171" s="254" t="s">
        <v>881</v>
      </c>
      <c r="G171" s="252"/>
      <c r="H171" s="255">
        <v>116</v>
      </c>
      <c r="I171" s="256"/>
      <c r="J171" s="252"/>
      <c r="K171" s="252"/>
      <c r="L171" s="257"/>
      <c r="M171" s="258"/>
      <c r="N171" s="259"/>
      <c r="O171" s="259"/>
      <c r="P171" s="259"/>
      <c r="Q171" s="259"/>
      <c r="R171" s="259"/>
      <c r="S171" s="259"/>
      <c r="T171" s="260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1" t="s">
        <v>143</v>
      </c>
      <c r="AU171" s="261" t="s">
        <v>82</v>
      </c>
      <c r="AV171" s="14" t="s">
        <v>82</v>
      </c>
      <c r="AW171" s="14" t="s">
        <v>30</v>
      </c>
      <c r="AX171" s="14" t="s">
        <v>73</v>
      </c>
      <c r="AY171" s="261" t="s">
        <v>134</v>
      </c>
    </row>
    <row r="172" s="16" customFormat="1">
      <c r="A172" s="16"/>
      <c r="B172" s="273"/>
      <c r="C172" s="274"/>
      <c r="D172" s="242" t="s">
        <v>143</v>
      </c>
      <c r="E172" s="275" t="s">
        <v>1</v>
      </c>
      <c r="F172" s="276" t="s">
        <v>233</v>
      </c>
      <c r="G172" s="274"/>
      <c r="H172" s="277">
        <v>688.43700000000001</v>
      </c>
      <c r="I172" s="278"/>
      <c r="J172" s="274"/>
      <c r="K172" s="274"/>
      <c r="L172" s="279"/>
      <c r="M172" s="280"/>
      <c r="N172" s="281"/>
      <c r="O172" s="281"/>
      <c r="P172" s="281"/>
      <c r="Q172" s="281"/>
      <c r="R172" s="281"/>
      <c r="S172" s="281"/>
      <c r="T172" s="282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283" t="s">
        <v>143</v>
      </c>
      <c r="AU172" s="283" t="s">
        <v>82</v>
      </c>
      <c r="AV172" s="16" t="s">
        <v>141</v>
      </c>
      <c r="AW172" s="16" t="s">
        <v>30</v>
      </c>
      <c r="AX172" s="16" t="s">
        <v>80</v>
      </c>
      <c r="AY172" s="283" t="s">
        <v>134</v>
      </c>
    </row>
    <row r="173" s="2" customFormat="1" ht="24.15" customHeight="1">
      <c r="A173" s="39"/>
      <c r="B173" s="40"/>
      <c r="C173" s="227" t="s">
        <v>208</v>
      </c>
      <c r="D173" s="227" t="s">
        <v>136</v>
      </c>
      <c r="E173" s="228" t="s">
        <v>200</v>
      </c>
      <c r="F173" s="229" t="s">
        <v>201</v>
      </c>
      <c r="G173" s="230" t="s">
        <v>139</v>
      </c>
      <c r="H173" s="231">
        <v>688.43700000000001</v>
      </c>
      <c r="I173" s="232"/>
      <c r="J173" s="233">
        <f>ROUND(I173*H173,2)</f>
        <v>0</v>
      </c>
      <c r="K173" s="229" t="s">
        <v>726</v>
      </c>
      <c r="L173" s="45"/>
      <c r="M173" s="234" t="s">
        <v>1</v>
      </c>
      <c r="N173" s="235" t="s">
        <v>38</v>
      </c>
      <c r="O173" s="92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8" t="s">
        <v>141</v>
      </c>
      <c r="AT173" s="238" t="s">
        <v>136</v>
      </c>
      <c r="AU173" s="238" t="s">
        <v>82</v>
      </c>
      <c r="AY173" s="18" t="s">
        <v>134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8" t="s">
        <v>80</v>
      </c>
      <c r="BK173" s="239">
        <f>ROUND(I173*H173,2)</f>
        <v>0</v>
      </c>
      <c r="BL173" s="18" t="s">
        <v>141</v>
      </c>
      <c r="BM173" s="238" t="s">
        <v>882</v>
      </c>
    </row>
    <row r="174" s="14" customFormat="1">
      <c r="A174" s="14"/>
      <c r="B174" s="251"/>
      <c r="C174" s="252"/>
      <c r="D174" s="242" t="s">
        <v>143</v>
      </c>
      <c r="E174" s="253" t="s">
        <v>1</v>
      </c>
      <c r="F174" s="254" t="s">
        <v>883</v>
      </c>
      <c r="G174" s="252"/>
      <c r="H174" s="255">
        <v>688.43700000000001</v>
      </c>
      <c r="I174" s="256"/>
      <c r="J174" s="252"/>
      <c r="K174" s="252"/>
      <c r="L174" s="257"/>
      <c r="M174" s="258"/>
      <c r="N174" s="259"/>
      <c r="O174" s="259"/>
      <c r="P174" s="259"/>
      <c r="Q174" s="259"/>
      <c r="R174" s="259"/>
      <c r="S174" s="259"/>
      <c r="T174" s="260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1" t="s">
        <v>143</v>
      </c>
      <c r="AU174" s="261" t="s">
        <v>82</v>
      </c>
      <c r="AV174" s="14" t="s">
        <v>82</v>
      </c>
      <c r="AW174" s="14" t="s">
        <v>30</v>
      </c>
      <c r="AX174" s="14" t="s">
        <v>80</v>
      </c>
      <c r="AY174" s="261" t="s">
        <v>134</v>
      </c>
    </row>
    <row r="175" s="2" customFormat="1" ht="33" customHeight="1">
      <c r="A175" s="39"/>
      <c r="B175" s="40"/>
      <c r="C175" s="227" t="s">
        <v>213</v>
      </c>
      <c r="D175" s="227" t="s">
        <v>136</v>
      </c>
      <c r="E175" s="228" t="s">
        <v>204</v>
      </c>
      <c r="F175" s="229" t="s">
        <v>205</v>
      </c>
      <c r="G175" s="230" t="s">
        <v>174</v>
      </c>
      <c r="H175" s="231">
        <v>577.95000000000005</v>
      </c>
      <c r="I175" s="232"/>
      <c r="J175" s="233">
        <f>ROUND(I175*H175,2)</f>
        <v>0</v>
      </c>
      <c r="K175" s="229" t="s">
        <v>726</v>
      </c>
      <c r="L175" s="45"/>
      <c r="M175" s="234" t="s">
        <v>1</v>
      </c>
      <c r="N175" s="235" t="s">
        <v>38</v>
      </c>
      <c r="O175" s="92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8" t="s">
        <v>141</v>
      </c>
      <c r="AT175" s="238" t="s">
        <v>136</v>
      </c>
      <c r="AU175" s="238" t="s">
        <v>82</v>
      </c>
      <c r="AY175" s="18" t="s">
        <v>134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8" t="s">
        <v>80</v>
      </c>
      <c r="BK175" s="239">
        <f>ROUND(I175*H175,2)</f>
        <v>0</v>
      </c>
      <c r="BL175" s="18" t="s">
        <v>141</v>
      </c>
      <c r="BM175" s="238" t="s">
        <v>884</v>
      </c>
    </row>
    <row r="176" s="14" customFormat="1">
      <c r="A176" s="14"/>
      <c r="B176" s="251"/>
      <c r="C176" s="252"/>
      <c r="D176" s="242" t="s">
        <v>143</v>
      </c>
      <c r="E176" s="253" t="s">
        <v>1</v>
      </c>
      <c r="F176" s="254" t="s">
        <v>885</v>
      </c>
      <c r="G176" s="252"/>
      <c r="H176" s="255">
        <v>577.95000000000005</v>
      </c>
      <c r="I176" s="256"/>
      <c r="J176" s="252"/>
      <c r="K176" s="252"/>
      <c r="L176" s="257"/>
      <c r="M176" s="258"/>
      <c r="N176" s="259"/>
      <c r="O176" s="259"/>
      <c r="P176" s="259"/>
      <c r="Q176" s="259"/>
      <c r="R176" s="259"/>
      <c r="S176" s="259"/>
      <c r="T176" s="260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1" t="s">
        <v>143</v>
      </c>
      <c r="AU176" s="261" t="s">
        <v>82</v>
      </c>
      <c r="AV176" s="14" t="s">
        <v>82</v>
      </c>
      <c r="AW176" s="14" t="s">
        <v>30</v>
      </c>
      <c r="AX176" s="14" t="s">
        <v>80</v>
      </c>
      <c r="AY176" s="261" t="s">
        <v>134</v>
      </c>
    </row>
    <row r="177" s="2" customFormat="1" ht="37.8" customHeight="1">
      <c r="A177" s="39"/>
      <c r="B177" s="40"/>
      <c r="C177" s="227" t="s">
        <v>219</v>
      </c>
      <c r="D177" s="227" t="s">
        <v>136</v>
      </c>
      <c r="E177" s="228" t="s">
        <v>209</v>
      </c>
      <c r="F177" s="229" t="s">
        <v>210</v>
      </c>
      <c r="G177" s="230" t="s">
        <v>174</v>
      </c>
      <c r="H177" s="231">
        <v>2889.75</v>
      </c>
      <c r="I177" s="232"/>
      <c r="J177" s="233">
        <f>ROUND(I177*H177,2)</f>
        <v>0</v>
      </c>
      <c r="K177" s="229" t="s">
        <v>726</v>
      </c>
      <c r="L177" s="45"/>
      <c r="M177" s="234" t="s">
        <v>1</v>
      </c>
      <c r="N177" s="235" t="s">
        <v>38</v>
      </c>
      <c r="O177" s="92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8" t="s">
        <v>141</v>
      </c>
      <c r="AT177" s="238" t="s">
        <v>136</v>
      </c>
      <c r="AU177" s="238" t="s">
        <v>82</v>
      </c>
      <c r="AY177" s="18" t="s">
        <v>134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8" t="s">
        <v>80</v>
      </c>
      <c r="BK177" s="239">
        <f>ROUND(I177*H177,2)</f>
        <v>0</v>
      </c>
      <c r="BL177" s="18" t="s">
        <v>141</v>
      </c>
      <c r="BM177" s="238" t="s">
        <v>886</v>
      </c>
    </row>
    <row r="178" s="14" customFormat="1">
      <c r="A178" s="14"/>
      <c r="B178" s="251"/>
      <c r="C178" s="252"/>
      <c r="D178" s="242" t="s">
        <v>143</v>
      </c>
      <c r="E178" s="253" t="s">
        <v>1</v>
      </c>
      <c r="F178" s="254" t="s">
        <v>887</v>
      </c>
      <c r="G178" s="252"/>
      <c r="H178" s="255">
        <v>2889.75</v>
      </c>
      <c r="I178" s="256"/>
      <c r="J178" s="252"/>
      <c r="K178" s="252"/>
      <c r="L178" s="257"/>
      <c r="M178" s="258"/>
      <c r="N178" s="259"/>
      <c r="O178" s="259"/>
      <c r="P178" s="259"/>
      <c r="Q178" s="259"/>
      <c r="R178" s="259"/>
      <c r="S178" s="259"/>
      <c r="T178" s="260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1" t="s">
        <v>143</v>
      </c>
      <c r="AU178" s="261" t="s">
        <v>82</v>
      </c>
      <c r="AV178" s="14" t="s">
        <v>82</v>
      </c>
      <c r="AW178" s="14" t="s">
        <v>30</v>
      </c>
      <c r="AX178" s="14" t="s">
        <v>80</v>
      </c>
      <c r="AY178" s="261" t="s">
        <v>134</v>
      </c>
    </row>
    <row r="179" s="2" customFormat="1" ht="16.5" customHeight="1">
      <c r="A179" s="39"/>
      <c r="B179" s="40"/>
      <c r="C179" s="227" t="s">
        <v>225</v>
      </c>
      <c r="D179" s="227" t="s">
        <v>136</v>
      </c>
      <c r="E179" s="228" t="s">
        <v>214</v>
      </c>
      <c r="F179" s="229" t="s">
        <v>215</v>
      </c>
      <c r="G179" s="230" t="s">
        <v>216</v>
      </c>
      <c r="H179" s="231">
        <v>4</v>
      </c>
      <c r="I179" s="232"/>
      <c r="J179" s="233">
        <f>ROUND(I179*H179,2)</f>
        <v>0</v>
      </c>
      <c r="K179" s="229" t="s">
        <v>1</v>
      </c>
      <c r="L179" s="45"/>
      <c r="M179" s="234" t="s">
        <v>1</v>
      </c>
      <c r="N179" s="235" t="s">
        <v>38</v>
      </c>
      <c r="O179" s="92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8" t="s">
        <v>141</v>
      </c>
      <c r="AT179" s="238" t="s">
        <v>136</v>
      </c>
      <c r="AU179" s="238" t="s">
        <v>82</v>
      </c>
      <c r="AY179" s="18" t="s">
        <v>134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8" t="s">
        <v>80</v>
      </c>
      <c r="BK179" s="239">
        <f>ROUND(I179*H179,2)</f>
        <v>0</v>
      </c>
      <c r="BL179" s="18" t="s">
        <v>141</v>
      </c>
      <c r="BM179" s="238" t="s">
        <v>888</v>
      </c>
    </row>
    <row r="180" s="14" customFormat="1">
      <c r="A180" s="14"/>
      <c r="B180" s="251"/>
      <c r="C180" s="252"/>
      <c r="D180" s="242" t="s">
        <v>143</v>
      </c>
      <c r="E180" s="253" t="s">
        <v>1</v>
      </c>
      <c r="F180" s="254" t="s">
        <v>318</v>
      </c>
      <c r="G180" s="252"/>
      <c r="H180" s="255">
        <v>4</v>
      </c>
      <c r="I180" s="256"/>
      <c r="J180" s="252"/>
      <c r="K180" s="252"/>
      <c r="L180" s="257"/>
      <c r="M180" s="258"/>
      <c r="N180" s="259"/>
      <c r="O180" s="259"/>
      <c r="P180" s="259"/>
      <c r="Q180" s="259"/>
      <c r="R180" s="259"/>
      <c r="S180" s="259"/>
      <c r="T180" s="26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1" t="s">
        <v>143</v>
      </c>
      <c r="AU180" s="261" t="s">
        <v>82</v>
      </c>
      <c r="AV180" s="14" t="s">
        <v>82</v>
      </c>
      <c r="AW180" s="14" t="s">
        <v>30</v>
      </c>
      <c r="AX180" s="14" t="s">
        <v>80</v>
      </c>
      <c r="AY180" s="261" t="s">
        <v>134</v>
      </c>
    </row>
    <row r="181" s="2" customFormat="1" ht="33" customHeight="1">
      <c r="A181" s="39"/>
      <c r="B181" s="40"/>
      <c r="C181" s="227" t="s">
        <v>234</v>
      </c>
      <c r="D181" s="227" t="s">
        <v>136</v>
      </c>
      <c r="E181" s="228" t="s">
        <v>220</v>
      </c>
      <c r="F181" s="229" t="s">
        <v>221</v>
      </c>
      <c r="G181" s="230" t="s">
        <v>222</v>
      </c>
      <c r="H181" s="231">
        <v>924.72000000000003</v>
      </c>
      <c r="I181" s="232"/>
      <c r="J181" s="233">
        <f>ROUND(I181*H181,2)</f>
        <v>0</v>
      </c>
      <c r="K181" s="229" t="s">
        <v>726</v>
      </c>
      <c r="L181" s="45"/>
      <c r="M181" s="234" t="s">
        <v>1</v>
      </c>
      <c r="N181" s="235" t="s">
        <v>38</v>
      </c>
      <c r="O181" s="92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141</v>
      </c>
      <c r="AT181" s="238" t="s">
        <v>136</v>
      </c>
      <c r="AU181" s="238" t="s">
        <v>82</v>
      </c>
      <c r="AY181" s="18" t="s">
        <v>134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80</v>
      </c>
      <c r="BK181" s="239">
        <f>ROUND(I181*H181,2)</f>
        <v>0</v>
      </c>
      <c r="BL181" s="18" t="s">
        <v>141</v>
      </c>
      <c r="BM181" s="238" t="s">
        <v>889</v>
      </c>
    </row>
    <row r="182" s="14" customFormat="1">
      <c r="A182" s="14"/>
      <c r="B182" s="251"/>
      <c r="C182" s="252"/>
      <c r="D182" s="242" t="s">
        <v>143</v>
      </c>
      <c r="E182" s="253" t="s">
        <v>1</v>
      </c>
      <c r="F182" s="254" t="s">
        <v>890</v>
      </c>
      <c r="G182" s="252"/>
      <c r="H182" s="255">
        <v>924.72000000000003</v>
      </c>
      <c r="I182" s="256"/>
      <c r="J182" s="252"/>
      <c r="K182" s="252"/>
      <c r="L182" s="257"/>
      <c r="M182" s="258"/>
      <c r="N182" s="259"/>
      <c r="O182" s="259"/>
      <c r="P182" s="259"/>
      <c r="Q182" s="259"/>
      <c r="R182" s="259"/>
      <c r="S182" s="259"/>
      <c r="T182" s="260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1" t="s">
        <v>143</v>
      </c>
      <c r="AU182" s="261" t="s">
        <v>82</v>
      </c>
      <c r="AV182" s="14" t="s">
        <v>82</v>
      </c>
      <c r="AW182" s="14" t="s">
        <v>30</v>
      </c>
      <c r="AX182" s="14" t="s">
        <v>80</v>
      </c>
      <c r="AY182" s="261" t="s">
        <v>134</v>
      </c>
    </row>
    <row r="183" s="2" customFormat="1" ht="24.15" customHeight="1">
      <c r="A183" s="39"/>
      <c r="B183" s="40"/>
      <c r="C183" s="227" t="s">
        <v>240</v>
      </c>
      <c r="D183" s="227" t="s">
        <v>136</v>
      </c>
      <c r="E183" s="228" t="s">
        <v>226</v>
      </c>
      <c r="F183" s="229" t="s">
        <v>227</v>
      </c>
      <c r="G183" s="230" t="s">
        <v>174</v>
      </c>
      <c r="H183" s="231">
        <v>591.49300000000005</v>
      </c>
      <c r="I183" s="232"/>
      <c r="J183" s="233">
        <f>ROUND(I183*H183,2)</f>
        <v>0</v>
      </c>
      <c r="K183" s="229" t="s">
        <v>726</v>
      </c>
      <c r="L183" s="45"/>
      <c r="M183" s="234" t="s">
        <v>1</v>
      </c>
      <c r="N183" s="235" t="s">
        <v>38</v>
      </c>
      <c r="O183" s="92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8" t="s">
        <v>141</v>
      </c>
      <c r="AT183" s="238" t="s">
        <v>136</v>
      </c>
      <c r="AU183" s="238" t="s">
        <v>82</v>
      </c>
      <c r="AY183" s="18" t="s">
        <v>134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8" t="s">
        <v>80</v>
      </c>
      <c r="BK183" s="239">
        <f>ROUND(I183*H183,2)</f>
        <v>0</v>
      </c>
      <c r="BL183" s="18" t="s">
        <v>141</v>
      </c>
      <c r="BM183" s="238" t="s">
        <v>891</v>
      </c>
    </row>
    <row r="184" s="14" customFormat="1">
      <c r="A184" s="14"/>
      <c r="B184" s="251"/>
      <c r="C184" s="252"/>
      <c r="D184" s="242" t="s">
        <v>143</v>
      </c>
      <c r="E184" s="253" t="s">
        <v>1</v>
      </c>
      <c r="F184" s="254" t="s">
        <v>892</v>
      </c>
      <c r="G184" s="252"/>
      <c r="H184" s="255">
        <v>873.74599999999998</v>
      </c>
      <c r="I184" s="256"/>
      <c r="J184" s="252"/>
      <c r="K184" s="252"/>
      <c r="L184" s="257"/>
      <c r="M184" s="258"/>
      <c r="N184" s="259"/>
      <c r="O184" s="259"/>
      <c r="P184" s="259"/>
      <c r="Q184" s="259"/>
      <c r="R184" s="259"/>
      <c r="S184" s="259"/>
      <c r="T184" s="26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1" t="s">
        <v>143</v>
      </c>
      <c r="AU184" s="261" t="s">
        <v>82</v>
      </c>
      <c r="AV184" s="14" t="s">
        <v>82</v>
      </c>
      <c r="AW184" s="14" t="s">
        <v>30</v>
      </c>
      <c r="AX184" s="14" t="s">
        <v>73</v>
      </c>
      <c r="AY184" s="261" t="s">
        <v>134</v>
      </c>
    </row>
    <row r="185" s="13" customFormat="1">
      <c r="A185" s="13"/>
      <c r="B185" s="240"/>
      <c r="C185" s="241"/>
      <c r="D185" s="242" t="s">
        <v>143</v>
      </c>
      <c r="E185" s="243" t="s">
        <v>1</v>
      </c>
      <c r="F185" s="244" t="s">
        <v>893</v>
      </c>
      <c r="G185" s="241"/>
      <c r="H185" s="243" t="s">
        <v>1</v>
      </c>
      <c r="I185" s="245"/>
      <c r="J185" s="241"/>
      <c r="K185" s="241"/>
      <c r="L185" s="246"/>
      <c r="M185" s="247"/>
      <c r="N185" s="248"/>
      <c r="O185" s="248"/>
      <c r="P185" s="248"/>
      <c r="Q185" s="248"/>
      <c r="R185" s="248"/>
      <c r="S185" s="248"/>
      <c r="T185" s="249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0" t="s">
        <v>143</v>
      </c>
      <c r="AU185" s="250" t="s">
        <v>82</v>
      </c>
      <c r="AV185" s="13" t="s">
        <v>80</v>
      </c>
      <c r="AW185" s="13" t="s">
        <v>30</v>
      </c>
      <c r="AX185" s="13" t="s">
        <v>73</v>
      </c>
      <c r="AY185" s="250" t="s">
        <v>134</v>
      </c>
    </row>
    <row r="186" s="14" customFormat="1">
      <c r="A186" s="14"/>
      <c r="B186" s="251"/>
      <c r="C186" s="252"/>
      <c r="D186" s="242" t="s">
        <v>143</v>
      </c>
      <c r="E186" s="253" t="s">
        <v>1</v>
      </c>
      <c r="F186" s="254" t="s">
        <v>894</v>
      </c>
      <c r="G186" s="252"/>
      <c r="H186" s="255">
        <v>-216.06</v>
      </c>
      <c r="I186" s="256"/>
      <c r="J186" s="252"/>
      <c r="K186" s="252"/>
      <c r="L186" s="257"/>
      <c r="M186" s="258"/>
      <c r="N186" s="259"/>
      <c r="O186" s="259"/>
      <c r="P186" s="259"/>
      <c r="Q186" s="259"/>
      <c r="R186" s="259"/>
      <c r="S186" s="259"/>
      <c r="T186" s="260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1" t="s">
        <v>143</v>
      </c>
      <c r="AU186" s="261" t="s">
        <v>82</v>
      </c>
      <c r="AV186" s="14" t="s">
        <v>82</v>
      </c>
      <c r="AW186" s="14" t="s">
        <v>30</v>
      </c>
      <c r="AX186" s="14" t="s">
        <v>73</v>
      </c>
      <c r="AY186" s="261" t="s">
        <v>134</v>
      </c>
    </row>
    <row r="187" s="14" customFormat="1">
      <c r="A187" s="14"/>
      <c r="B187" s="251"/>
      <c r="C187" s="252"/>
      <c r="D187" s="242" t="s">
        <v>143</v>
      </c>
      <c r="E187" s="253" t="s">
        <v>1</v>
      </c>
      <c r="F187" s="254" t="s">
        <v>895</v>
      </c>
      <c r="G187" s="252"/>
      <c r="H187" s="255">
        <v>-51.838000000000001</v>
      </c>
      <c r="I187" s="256"/>
      <c r="J187" s="252"/>
      <c r="K187" s="252"/>
      <c r="L187" s="257"/>
      <c r="M187" s="258"/>
      <c r="N187" s="259"/>
      <c r="O187" s="259"/>
      <c r="P187" s="259"/>
      <c r="Q187" s="259"/>
      <c r="R187" s="259"/>
      <c r="S187" s="259"/>
      <c r="T187" s="26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1" t="s">
        <v>143</v>
      </c>
      <c r="AU187" s="261" t="s">
        <v>82</v>
      </c>
      <c r="AV187" s="14" t="s">
        <v>82</v>
      </c>
      <c r="AW187" s="14" t="s">
        <v>30</v>
      </c>
      <c r="AX187" s="14" t="s">
        <v>73</v>
      </c>
      <c r="AY187" s="261" t="s">
        <v>134</v>
      </c>
    </row>
    <row r="188" s="14" customFormat="1">
      <c r="A188" s="14"/>
      <c r="B188" s="251"/>
      <c r="C188" s="252"/>
      <c r="D188" s="242" t="s">
        <v>143</v>
      </c>
      <c r="E188" s="253" t="s">
        <v>1</v>
      </c>
      <c r="F188" s="254" t="s">
        <v>896</v>
      </c>
      <c r="G188" s="252"/>
      <c r="H188" s="255">
        <v>-14.355</v>
      </c>
      <c r="I188" s="256"/>
      <c r="J188" s="252"/>
      <c r="K188" s="252"/>
      <c r="L188" s="257"/>
      <c r="M188" s="258"/>
      <c r="N188" s="259"/>
      <c r="O188" s="259"/>
      <c r="P188" s="259"/>
      <c r="Q188" s="259"/>
      <c r="R188" s="259"/>
      <c r="S188" s="259"/>
      <c r="T188" s="260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1" t="s">
        <v>143</v>
      </c>
      <c r="AU188" s="261" t="s">
        <v>82</v>
      </c>
      <c r="AV188" s="14" t="s">
        <v>82</v>
      </c>
      <c r="AW188" s="14" t="s">
        <v>30</v>
      </c>
      <c r="AX188" s="14" t="s">
        <v>73</v>
      </c>
      <c r="AY188" s="261" t="s">
        <v>134</v>
      </c>
    </row>
    <row r="189" s="15" customFormat="1">
      <c r="A189" s="15"/>
      <c r="B189" s="262"/>
      <c r="C189" s="263"/>
      <c r="D189" s="242" t="s">
        <v>143</v>
      </c>
      <c r="E189" s="264" t="s">
        <v>1</v>
      </c>
      <c r="F189" s="265" t="s">
        <v>186</v>
      </c>
      <c r="G189" s="263"/>
      <c r="H189" s="266">
        <v>591.49300000000005</v>
      </c>
      <c r="I189" s="267"/>
      <c r="J189" s="263"/>
      <c r="K189" s="263"/>
      <c r="L189" s="268"/>
      <c r="M189" s="269"/>
      <c r="N189" s="270"/>
      <c r="O189" s="270"/>
      <c r="P189" s="270"/>
      <c r="Q189" s="270"/>
      <c r="R189" s="270"/>
      <c r="S189" s="270"/>
      <c r="T189" s="271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72" t="s">
        <v>143</v>
      </c>
      <c r="AU189" s="272" t="s">
        <v>82</v>
      </c>
      <c r="AV189" s="15" t="s">
        <v>149</v>
      </c>
      <c r="AW189" s="15" t="s">
        <v>30</v>
      </c>
      <c r="AX189" s="15" t="s">
        <v>73</v>
      </c>
      <c r="AY189" s="272" t="s">
        <v>134</v>
      </c>
    </row>
    <row r="190" s="13" customFormat="1">
      <c r="A190" s="13"/>
      <c r="B190" s="240"/>
      <c r="C190" s="241"/>
      <c r="D190" s="242" t="s">
        <v>143</v>
      </c>
      <c r="E190" s="243" t="s">
        <v>1</v>
      </c>
      <c r="F190" s="244" t="s">
        <v>897</v>
      </c>
      <c r="G190" s="241"/>
      <c r="H190" s="243" t="s">
        <v>1</v>
      </c>
      <c r="I190" s="245"/>
      <c r="J190" s="241"/>
      <c r="K190" s="241"/>
      <c r="L190" s="246"/>
      <c r="M190" s="247"/>
      <c r="N190" s="248"/>
      <c r="O190" s="248"/>
      <c r="P190" s="248"/>
      <c r="Q190" s="248"/>
      <c r="R190" s="248"/>
      <c r="S190" s="248"/>
      <c r="T190" s="24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0" t="s">
        <v>143</v>
      </c>
      <c r="AU190" s="250" t="s">
        <v>82</v>
      </c>
      <c r="AV190" s="13" t="s">
        <v>80</v>
      </c>
      <c r="AW190" s="13" t="s">
        <v>30</v>
      </c>
      <c r="AX190" s="13" t="s">
        <v>73</v>
      </c>
      <c r="AY190" s="250" t="s">
        <v>134</v>
      </c>
    </row>
    <row r="191" s="16" customFormat="1">
      <c r="A191" s="16"/>
      <c r="B191" s="273"/>
      <c r="C191" s="274"/>
      <c r="D191" s="242" t="s">
        <v>143</v>
      </c>
      <c r="E191" s="275" t="s">
        <v>1</v>
      </c>
      <c r="F191" s="276" t="s">
        <v>233</v>
      </c>
      <c r="G191" s="274"/>
      <c r="H191" s="277">
        <v>591.49300000000005</v>
      </c>
      <c r="I191" s="278"/>
      <c r="J191" s="274"/>
      <c r="K191" s="274"/>
      <c r="L191" s="279"/>
      <c r="M191" s="280"/>
      <c r="N191" s="281"/>
      <c r="O191" s="281"/>
      <c r="P191" s="281"/>
      <c r="Q191" s="281"/>
      <c r="R191" s="281"/>
      <c r="S191" s="281"/>
      <c r="T191" s="282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T191" s="283" t="s">
        <v>143</v>
      </c>
      <c r="AU191" s="283" t="s">
        <v>82</v>
      </c>
      <c r="AV191" s="16" t="s">
        <v>141</v>
      </c>
      <c r="AW191" s="16" t="s">
        <v>30</v>
      </c>
      <c r="AX191" s="16" t="s">
        <v>80</v>
      </c>
      <c r="AY191" s="283" t="s">
        <v>134</v>
      </c>
    </row>
    <row r="192" s="2" customFormat="1" ht="24.15" customHeight="1">
      <c r="A192" s="39"/>
      <c r="B192" s="40"/>
      <c r="C192" s="227" t="s">
        <v>247</v>
      </c>
      <c r="D192" s="227" t="s">
        <v>136</v>
      </c>
      <c r="E192" s="228" t="s">
        <v>235</v>
      </c>
      <c r="F192" s="229" t="s">
        <v>236</v>
      </c>
      <c r="G192" s="230" t="s">
        <v>174</v>
      </c>
      <c r="H192" s="231">
        <v>259.238</v>
      </c>
      <c r="I192" s="232"/>
      <c r="J192" s="233">
        <f>ROUND(I192*H192,2)</f>
        <v>0</v>
      </c>
      <c r="K192" s="229" t="s">
        <v>726</v>
      </c>
      <c r="L192" s="45"/>
      <c r="M192" s="234" t="s">
        <v>1</v>
      </c>
      <c r="N192" s="235" t="s">
        <v>38</v>
      </c>
      <c r="O192" s="92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8" t="s">
        <v>141</v>
      </c>
      <c r="AT192" s="238" t="s">
        <v>136</v>
      </c>
      <c r="AU192" s="238" t="s">
        <v>82</v>
      </c>
      <c r="AY192" s="18" t="s">
        <v>134</v>
      </c>
      <c r="BE192" s="239">
        <f>IF(N192="základní",J192,0)</f>
        <v>0</v>
      </c>
      <c r="BF192" s="239">
        <f>IF(N192="snížená",J192,0)</f>
        <v>0</v>
      </c>
      <c r="BG192" s="239">
        <f>IF(N192="zákl. přenesená",J192,0)</f>
        <v>0</v>
      </c>
      <c r="BH192" s="239">
        <f>IF(N192="sníž. přenesená",J192,0)</f>
        <v>0</v>
      </c>
      <c r="BI192" s="239">
        <f>IF(N192="nulová",J192,0)</f>
        <v>0</v>
      </c>
      <c r="BJ192" s="18" t="s">
        <v>80</v>
      </c>
      <c r="BK192" s="239">
        <f>ROUND(I192*H192,2)</f>
        <v>0</v>
      </c>
      <c r="BL192" s="18" t="s">
        <v>141</v>
      </c>
      <c r="BM192" s="238" t="s">
        <v>898</v>
      </c>
    </row>
    <row r="193" s="14" customFormat="1">
      <c r="A193" s="14"/>
      <c r="B193" s="251"/>
      <c r="C193" s="252"/>
      <c r="D193" s="242" t="s">
        <v>143</v>
      </c>
      <c r="E193" s="253" t="s">
        <v>1</v>
      </c>
      <c r="F193" s="254" t="s">
        <v>899</v>
      </c>
      <c r="G193" s="252"/>
      <c r="H193" s="255">
        <v>216.06</v>
      </c>
      <c r="I193" s="256"/>
      <c r="J193" s="252"/>
      <c r="K193" s="252"/>
      <c r="L193" s="257"/>
      <c r="M193" s="258"/>
      <c r="N193" s="259"/>
      <c r="O193" s="259"/>
      <c r="P193" s="259"/>
      <c r="Q193" s="259"/>
      <c r="R193" s="259"/>
      <c r="S193" s="259"/>
      <c r="T193" s="260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1" t="s">
        <v>143</v>
      </c>
      <c r="AU193" s="261" t="s">
        <v>82</v>
      </c>
      <c r="AV193" s="14" t="s">
        <v>82</v>
      </c>
      <c r="AW193" s="14" t="s">
        <v>30</v>
      </c>
      <c r="AX193" s="14" t="s">
        <v>73</v>
      </c>
      <c r="AY193" s="261" t="s">
        <v>134</v>
      </c>
    </row>
    <row r="194" s="14" customFormat="1">
      <c r="A194" s="14"/>
      <c r="B194" s="251"/>
      <c r="C194" s="252"/>
      <c r="D194" s="242" t="s">
        <v>143</v>
      </c>
      <c r="E194" s="253" t="s">
        <v>1</v>
      </c>
      <c r="F194" s="254" t="s">
        <v>900</v>
      </c>
      <c r="G194" s="252"/>
      <c r="H194" s="255">
        <v>51.838000000000001</v>
      </c>
      <c r="I194" s="256"/>
      <c r="J194" s="252"/>
      <c r="K194" s="252"/>
      <c r="L194" s="257"/>
      <c r="M194" s="258"/>
      <c r="N194" s="259"/>
      <c r="O194" s="259"/>
      <c r="P194" s="259"/>
      <c r="Q194" s="259"/>
      <c r="R194" s="259"/>
      <c r="S194" s="259"/>
      <c r="T194" s="260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1" t="s">
        <v>143</v>
      </c>
      <c r="AU194" s="261" t="s">
        <v>82</v>
      </c>
      <c r="AV194" s="14" t="s">
        <v>82</v>
      </c>
      <c r="AW194" s="14" t="s">
        <v>30</v>
      </c>
      <c r="AX194" s="14" t="s">
        <v>73</v>
      </c>
      <c r="AY194" s="261" t="s">
        <v>134</v>
      </c>
    </row>
    <row r="195" s="14" customFormat="1">
      <c r="A195" s="14"/>
      <c r="B195" s="251"/>
      <c r="C195" s="252"/>
      <c r="D195" s="242" t="s">
        <v>143</v>
      </c>
      <c r="E195" s="253" t="s">
        <v>1</v>
      </c>
      <c r="F195" s="254" t="s">
        <v>901</v>
      </c>
      <c r="G195" s="252"/>
      <c r="H195" s="255">
        <v>14.355</v>
      </c>
      <c r="I195" s="256"/>
      <c r="J195" s="252"/>
      <c r="K195" s="252"/>
      <c r="L195" s="257"/>
      <c r="M195" s="258"/>
      <c r="N195" s="259"/>
      <c r="O195" s="259"/>
      <c r="P195" s="259"/>
      <c r="Q195" s="259"/>
      <c r="R195" s="259"/>
      <c r="S195" s="259"/>
      <c r="T195" s="260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1" t="s">
        <v>143</v>
      </c>
      <c r="AU195" s="261" t="s">
        <v>82</v>
      </c>
      <c r="AV195" s="14" t="s">
        <v>82</v>
      </c>
      <c r="AW195" s="14" t="s">
        <v>30</v>
      </c>
      <c r="AX195" s="14" t="s">
        <v>73</v>
      </c>
      <c r="AY195" s="261" t="s">
        <v>134</v>
      </c>
    </row>
    <row r="196" s="14" customFormat="1">
      <c r="A196" s="14"/>
      <c r="B196" s="251"/>
      <c r="C196" s="252"/>
      <c r="D196" s="242" t="s">
        <v>143</v>
      </c>
      <c r="E196" s="253" t="s">
        <v>1</v>
      </c>
      <c r="F196" s="254" t="s">
        <v>902</v>
      </c>
      <c r="G196" s="252"/>
      <c r="H196" s="255">
        <v>-23.015000000000001</v>
      </c>
      <c r="I196" s="256"/>
      <c r="J196" s="252"/>
      <c r="K196" s="252"/>
      <c r="L196" s="257"/>
      <c r="M196" s="258"/>
      <c r="N196" s="259"/>
      <c r="O196" s="259"/>
      <c r="P196" s="259"/>
      <c r="Q196" s="259"/>
      <c r="R196" s="259"/>
      <c r="S196" s="259"/>
      <c r="T196" s="260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1" t="s">
        <v>143</v>
      </c>
      <c r="AU196" s="261" t="s">
        <v>82</v>
      </c>
      <c r="AV196" s="14" t="s">
        <v>82</v>
      </c>
      <c r="AW196" s="14" t="s">
        <v>30</v>
      </c>
      <c r="AX196" s="14" t="s">
        <v>73</v>
      </c>
      <c r="AY196" s="261" t="s">
        <v>134</v>
      </c>
    </row>
    <row r="197" s="16" customFormat="1">
      <c r="A197" s="16"/>
      <c r="B197" s="273"/>
      <c r="C197" s="274"/>
      <c r="D197" s="242" t="s">
        <v>143</v>
      </c>
      <c r="E197" s="275" t="s">
        <v>1</v>
      </c>
      <c r="F197" s="276" t="s">
        <v>233</v>
      </c>
      <c r="G197" s="274"/>
      <c r="H197" s="277">
        <v>259.238</v>
      </c>
      <c r="I197" s="278"/>
      <c r="J197" s="274"/>
      <c r="K197" s="274"/>
      <c r="L197" s="279"/>
      <c r="M197" s="280"/>
      <c r="N197" s="281"/>
      <c r="O197" s="281"/>
      <c r="P197" s="281"/>
      <c r="Q197" s="281"/>
      <c r="R197" s="281"/>
      <c r="S197" s="281"/>
      <c r="T197" s="282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T197" s="283" t="s">
        <v>143</v>
      </c>
      <c r="AU197" s="283" t="s">
        <v>82</v>
      </c>
      <c r="AV197" s="16" t="s">
        <v>141</v>
      </c>
      <c r="AW197" s="16" t="s">
        <v>30</v>
      </c>
      <c r="AX197" s="16" t="s">
        <v>80</v>
      </c>
      <c r="AY197" s="283" t="s">
        <v>134</v>
      </c>
    </row>
    <row r="198" s="2" customFormat="1" ht="16.5" customHeight="1">
      <c r="A198" s="39"/>
      <c r="B198" s="40"/>
      <c r="C198" s="284" t="s">
        <v>254</v>
      </c>
      <c r="D198" s="284" t="s">
        <v>241</v>
      </c>
      <c r="E198" s="285" t="s">
        <v>242</v>
      </c>
      <c r="F198" s="286" t="s">
        <v>243</v>
      </c>
      <c r="G198" s="287" t="s">
        <v>222</v>
      </c>
      <c r="H198" s="288">
        <v>887.90099999999995</v>
      </c>
      <c r="I198" s="289"/>
      <c r="J198" s="290">
        <f>ROUND(I198*H198,2)</f>
        <v>0</v>
      </c>
      <c r="K198" s="286" t="s">
        <v>726</v>
      </c>
      <c r="L198" s="291"/>
      <c r="M198" s="292" t="s">
        <v>1</v>
      </c>
      <c r="N198" s="293" t="s">
        <v>38</v>
      </c>
      <c r="O198" s="92"/>
      <c r="P198" s="236">
        <f>O198*H198</f>
        <v>0</v>
      </c>
      <c r="Q198" s="236">
        <v>1</v>
      </c>
      <c r="R198" s="236">
        <f>Q198*H198</f>
        <v>887.90099999999995</v>
      </c>
      <c r="S198" s="236">
        <v>0</v>
      </c>
      <c r="T198" s="23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8" t="s">
        <v>178</v>
      </c>
      <c r="AT198" s="238" t="s">
        <v>241</v>
      </c>
      <c r="AU198" s="238" t="s">
        <v>82</v>
      </c>
      <c r="AY198" s="18" t="s">
        <v>134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8" t="s">
        <v>80</v>
      </c>
      <c r="BK198" s="239">
        <f>ROUND(I198*H198,2)</f>
        <v>0</v>
      </c>
      <c r="BL198" s="18" t="s">
        <v>141</v>
      </c>
      <c r="BM198" s="238" t="s">
        <v>903</v>
      </c>
    </row>
    <row r="199" s="14" customFormat="1">
      <c r="A199" s="14"/>
      <c r="B199" s="251"/>
      <c r="C199" s="252"/>
      <c r="D199" s="242" t="s">
        <v>143</v>
      </c>
      <c r="E199" s="253" t="s">
        <v>1</v>
      </c>
      <c r="F199" s="254" t="s">
        <v>904</v>
      </c>
      <c r="G199" s="252"/>
      <c r="H199" s="255">
        <v>887.90099999999995</v>
      </c>
      <c r="I199" s="256"/>
      <c r="J199" s="252"/>
      <c r="K199" s="252"/>
      <c r="L199" s="257"/>
      <c r="M199" s="258"/>
      <c r="N199" s="259"/>
      <c r="O199" s="259"/>
      <c r="P199" s="259"/>
      <c r="Q199" s="259"/>
      <c r="R199" s="259"/>
      <c r="S199" s="259"/>
      <c r="T199" s="260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1" t="s">
        <v>143</v>
      </c>
      <c r="AU199" s="261" t="s">
        <v>82</v>
      </c>
      <c r="AV199" s="14" t="s">
        <v>82</v>
      </c>
      <c r="AW199" s="14" t="s">
        <v>30</v>
      </c>
      <c r="AX199" s="14" t="s">
        <v>80</v>
      </c>
      <c r="AY199" s="261" t="s">
        <v>134</v>
      </c>
    </row>
    <row r="200" s="12" customFormat="1" ht="22.8" customHeight="1">
      <c r="A200" s="12"/>
      <c r="B200" s="211"/>
      <c r="C200" s="212"/>
      <c r="D200" s="213" t="s">
        <v>72</v>
      </c>
      <c r="E200" s="225" t="s">
        <v>141</v>
      </c>
      <c r="F200" s="225" t="s">
        <v>246</v>
      </c>
      <c r="G200" s="212"/>
      <c r="H200" s="212"/>
      <c r="I200" s="215"/>
      <c r="J200" s="226">
        <f>BK200</f>
        <v>0</v>
      </c>
      <c r="K200" s="212"/>
      <c r="L200" s="217"/>
      <c r="M200" s="218"/>
      <c r="N200" s="219"/>
      <c r="O200" s="219"/>
      <c r="P200" s="220">
        <f>SUM(P201:P207)</f>
        <v>0</v>
      </c>
      <c r="Q200" s="219"/>
      <c r="R200" s="220">
        <f>SUM(R201:R207)</f>
        <v>0</v>
      </c>
      <c r="S200" s="219"/>
      <c r="T200" s="221">
        <f>SUM(T201:T207)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22" t="s">
        <v>80</v>
      </c>
      <c r="AT200" s="223" t="s">
        <v>72</v>
      </c>
      <c r="AU200" s="223" t="s">
        <v>80</v>
      </c>
      <c r="AY200" s="222" t="s">
        <v>134</v>
      </c>
      <c r="BK200" s="224">
        <f>SUM(BK201:BK207)</f>
        <v>0</v>
      </c>
    </row>
    <row r="201" s="2" customFormat="1" ht="16.5" customHeight="1">
      <c r="A201" s="39"/>
      <c r="B201" s="40"/>
      <c r="C201" s="227" t="s">
        <v>7</v>
      </c>
      <c r="D201" s="227" t="s">
        <v>136</v>
      </c>
      <c r="E201" s="228" t="s">
        <v>248</v>
      </c>
      <c r="F201" s="229" t="s">
        <v>249</v>
      </c>
      <c r="G201" s="230" t="s">
        <v>174</v>
      </c>
      <c r="H201" s="231">
        <v>3.6000000000000001</v>
      </c>
      <c r="I201" s="232"/>
      <c r="J201" s="233">
        <f>ROUND(I201*H201,2)</f>
        <v>0</v>
      </c>
      <c r="K201" s="229" t="s">
        <v>726</v>
      </c>
      <c r="L201" s="45"/>
      <c r="M201" s="234" t="s">
        <v>1</v>
      </c>
      <c r="N201" s="235" t="s">
        <v>38</v>
      </c>
      <c r="O201" s="92"/>
      <c r="P201" s="236">
        <f>O201*H201</f>
        <v>0</v>
      </c>
      <c r="Q201" s="236">
        <v>0</v>
      </c>
      <c r="R201" s="236">
        <f>Q201*H201</f>
        <v>0</v>
      </c>
      <c r="S201" s="236">
        <v>0</v>
      </c>
      <c r="T201" s="237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8" t="s">
        <v>141</v>
      </c>
      <c r="AT201" s="238" t="s">
        <v>136</v>
      </c>
      <c r="AU201" s="238" t="s">
        <v>82</v>
      </c>
      <c r="AY201" s="18" t="s">
        <v>134</v>
      </c>
      <c r="BE201" s="239">
        <f>IF(N201="základní",J201,0)</f>
        <v>0</v>
      </c>
      <c r="BF201" s="239">
        <f>IF(N201="snížená",J201,0)</f>
        <v>0</v>
      </c>
      <c r="BG201" s="239">
        <f>IF(N201="zákl. přenesená",J201,0)</f>
        <v>0</v>
      </c>
      <c r="BH201" s="239">
        <f>IF(N201="sníž. přenesená",J201,0)</f>
        <v>0</v>
      </c>
      <c r="BI201" s="239">
        <f>IF(N201="nulová",J201,0)</f>
        <v>0</v>
      </c>
      <c r="BJ201" s="18" t="s">
        <v>80</v>
      </c>
      <c r="BK201" s="239">
        <f>ROUND(I201*H201,2)</f>
        <v>0</v>
      </c>
      <c r="BL201" s="18" t="s">
        <v>141</v>
      </c>
      <c r="BM201" s="238" t="s">
        <v>905</v>
      </c>
    </row>
    <row r="202" s="13" customFormat="1">
      <c r="A202" s="13"/>
      <c r="B202" s="240"/>
      <c r="C202" s="241"/>
      <c r="D202" s="242" t="s">
        <v>143</v>
      </c>
      <c r="E202" s="243" t="s">
        <v>1</v>
      </c>
      <c r="F202" s="244" t="s">
        <v>906</v>
      </c>
      <c r="G202" s="241"/>
      <c r="H202" s="243" t="s">
        <v>1</v>
      </c>
      <c r="I202" s="245"/>
      <c r="J202" s="241"/>
      <c r="K202" s="241"/>
      <c r="L202" s="246"/>
      <c r="M202" s="247"/>
      <c r="N202" s="248"/>
      <c r="O202" s="248"/>
      <c r="P202" s="248"/>
      <c r="Q202" s="248"/>
      <c r="R202" s="248"/>
      <c r="S202" s="248"/>
      <c r="T202" s="24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0" t="s">
        <v>143</v>
      </c>
      <c r="AU202" s="250" t="s">
        <v>82</v>
      </c>
      <c r="AV202" s="13" t="s">
        <v>80</v>
      </c>
      <c r="AW202" s="13" t="s">
        <v>30</v>
      </c>
      <c r="AX202" s="13" t="s">
        <v>73</v>
      </c>
      <c r="AY202" s="250" t="s">
        <v>134</v>
      </c>
    </row>
    <row r="203" s="14" customFormat="1">
      <c r="A203" s="14"/>
      <c r="B203" s="251"/>
      <c r="C203" s="252"/>
      <c r="D203" s="242" t="s">
        <v>143</v>
      </c>
      <c r="E203" s="253" t="s">
        <v>1</v>
      </c>
      <c r="F203" s="254" t="s">
        <v>907</v>
      </c>
      <c r="G203" s="252"/>
      <c r="H203" s="255">
        <v>3.6000000000000001</v>
      </c>
      <c r="I203" s="256"/>
      <c r="J203" s="252"/>
      <c r="K203" s="252"/>
      <c r="L203" s="257"/>
      <c r="M203" s="258"/>
      <c r="N203" s="259"/>
      <c r="O203" s="259"/>
      <c r="P203" s="259"/>
      <c r="Q203" s="259"/>
      <c r="R203" s="259"/>
      <c r="S203" s="259"/>
      <c r="T203" s="260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1" t="s">
        <v>143</v>
      </c>
      <c r="AU203" s="261" t="s">
        <v>82</v>
      </c>
      <c r="AV203" s="14" t="s">
        <v>82</v>
      </c>
      <c r="AW203" s="14" t="s">
        <v>30</v>
      </c>
      <c r="AX203" s="14" t="s">
        <v>73</v>
      </c>
      <c r="AY203" s="261" t="s">
        <v>134</v>
      </c>
    </row>
    <row r="204" s="16" customFormat="1">
      <c r="A204" s="16"/>
      <c r="B204" s="273"/>
      <c r="C204" s="274"/>
      <c r="D204" s="242" t="s">
        <v>143</v>
      </c>
      <c r="E204" s="275" t="s">
        <v>1</v>
      </c>
      <c r="F204" s="276" t="s">
        <v>233</v>
      </c>
      <c r="G204" s="274"/>
      <c r="H204" s="277">
        <v>3.6000000000000001</v>
      </c>
      <c r="I204" s="278"/>
      <c r="J204" s="274"/>
      <c r="K204" s="274"/>
      <c r="L204" s="279"/>
      <c r="M204" s="280"/>
      <c r="N204" s="281"/>
      <c r="O204" s="281"/>
      <c r="P204" s="281"/>
      <c r="Q204" s="281"/>
      <c r="R204" s="281"/>
      <c r="S204" s="281"/>
      <c r="T204" s="282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T204" s="283" t="s">
        <v>143</v>
      </c>
      <c r="AU204" s="283" t="s">
        <v>82</v>
      </c>
      <c r="AV204" s="16" t="s">
        <v>141</v>
      </c>
      <c r="AW204" s="16" t="s">
        <v>30</v>
      </c>
      <c r="AX204" s="16" t="s">
        <v>80</v>
      </c>
      <c r="AY204" s="283" t="s">
        <v>134</v>
      </c>
    </row>
    <row r="205" s="2" customFormat="1" ht="24.15" customHeight="1">
      <c r="A205" s="39"/>
      <c r="B205" s="40"/>
      <c r="C205" s="227" t="s">
        <v>263</v>
      </c>
      <c r="D205" s="227" t="s">
        <v>136</v>
      </c>
      <c r="E205" s="228" t="s">
        <v>464</v>
      </c>
      <c r="F205" s="229" t="s">
        <v>465</v>
      </c>
      <c r="G205" s="230" t="s">
        <v>174</v>
      </c>
      <c r="H205" s="231">
        <v>0.25600000000000001</v>
      </c>
      <c r="I205" s="232"/>
      <c r="J205" s="233">
        <f>ROUND(I205*H205,2)</f>
        <v>0</v>
      </c>
      <c r="K205" s="229" t="s">
        <v>726</v>
      </c>
      <c r="L205" s="45"/>
      <c r="M205" s="234" t="s">
        <v>1</v>
      </c>
      <c r="N205" s="235" t="s">
        <v>38</v>
      </c>
      <c r="O205" s="92"/>
      <c r="P205" s="236">
        <f>O205*H205</f>
        <v>0</v>
      </c>
      <c r="Q205" s="236">
        <v>0</v>
      </c>
      <c r="R205" s="236">
        <f>Q205*H205</f>
        <v>0</v>
      </c>
      <c r="S205" s="236">
        <v>0</v>
      </c>
      <c r="T205" s="237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8" t="s">
        <v>141</v>
      </c>
      <c r="AT205" s="238" t="s">
        <v>136</v>
      </c>
      <c r="AU205" s="238" t="s">
        <v>82</v>
      </c>
      <c r="AY205" s="18" t="s">
        <v>134</v>
      </c>
      <c r="BE205" s="239">
        <f>IF(N205="základní",J205,0)</f>
        <v>0</v>
      </c>
      <c r="BF205" s="239">
        <f>IF(N205="snížená",J205,0)</f>
        <v>0</v>
      </c>
      <c r="BG205" s="239">
        <f>IF(N205="zákl. přenesená",J205,0)</f>
        <v>0</v>
      </c>
      <c r="BH205" s="239">
        <f>IF(N205="sníž. přenesená",J205,0)</f>
        <v>0</v>
      </c>
      <c r="BI205" s="239">
        <f>IF(N205="nulová",J205,0)</f>
        <v>0</v>
      </c>
      <c r="BJ205" s="18" t="s">
        <v>80</v>
      </c>
      <c r="BK205" s="239">
        <f>ROUND(I205*H205,2)</f>
        <v>0</v>
      </c>
      <c r="BL205" s="18" t="s">
        <v>141</v>
      </c>
      <c r="BM205" s="238" t="s">
        <v>908</v>
      </c>
    </row>
    <row r="206" s="13" customFormat="1">
      <c r="A206" s="13"/>
      <c r="B206" s="240"/>
      <c r="C206" s="241"/>
      <c r="D206" s="242" t="s">
        <v>143</v>
      </c>
      <c r="E206" s="243" t="s">
        <v>1</v>
      </c>
      <c r="F206" s="244" t="s">
        <v>467</v>
      </c>
      <c r="G206" s="241"/>
      <c r="H206" s="243" t="s">
        <v>1</v>
      </c>
      <c r="I206" s="245"/>
      <c r="J206" s="241"/>
      <c r="K206" s="241"/>
      <c r="L206" s="246"/>
      <c r="M206" s="247"/>
      <c r="N206" s="248"/>
      <c r="O206" s="248"/>
      <c r="P206" s="248"/>
      <c r="Q206" s="248"/>
      <c r="R206" s="248"/>
      <c r="S206" s="248"/>
      <c r="T206" s="249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0" t="s">
        <v>143</v>
      </c>
      <c r="AU206" s="250" t="s">
        <v>82</v>
      </c>
      <c r="AV206" s="13" t="s">
        <v>80</v>
      </c>
      <c r="AW206" s="13" t="s">
        <v>30</v>
      </c>
      <c r="AX206" s="13" t="s">
        <v>73</v>
      </c>
      <c r="AY206" s="250" t="s">
        <v>134</v>
      </c>
    </row>
    <row r="207" s="14" customFormat="1">
      <c r="A207" s="14"/>
      <c r="B207" s="251"/>
      <c r="C207" s="252"/>
      <c r="D207" s="242" t="s">
        <v>143</v>
      </c>
      <c r="E207" s="253" t="s">
        <v>1</v>
      </c>
      <c r="F207" s="254" t="s">
        <v>909</v>
      </c>
      <c r="G207" s="252"/>
      <c r="H207" s="255">
        <v>0.25600000000000001</v>
      </c>
      <c r="I207" s="256"/>
      <c r="J207" s="252"/>
      <c r="K207" s="252"/>
      <c r="L207" s="257"/>
      <c r="M207" s="258"/>
      <c r="N207" s="259"/>
      <c r="O207" s="259"/>
      <c r="P207" s="259"/>
      <c r="Q207" s="259"/>
      <c r="R207" s="259"/>
      <c r="S207" s="259"/>
      <c r="T207" s="260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1" t="s">
        <v>143</v>
      </c>
      <c r="AU207" s="261" t="s">
        <v>82</v>
      </c>
      <c r="AV207" s="14" t="s">
        <v>82</v>
      </c>
      <c r="AW207" s="14" t="s">
        <v>30</v>
      </c>
      <c r="AX207" s="14" t="s">
        <v>80</v>
      </c>
      <c r="AY207" s="261" t="s">
        <v>134</v>
      </c>
    </row>
    <row r="208" s="12" customFormat="1" ht="22.8" customHeight="1">
      <c r="A208" s="12"/>
      <c r="B208" s="211"/>
      <c r="C208" s="212"/>
      <c r="D208" s="213" t="s">
        <v>72</v>
      </c>
      <c r="E208" s="225" t="s">
        <v>178</v>
      </c>
      <c r="F208" s="225" t="s">
        <v>253</v>
      </c>
      <c r="G208" s="212"/>
      <c r="H208" s="212"/>
      <c r="I208" s="215"/>
      <c r="J208" s="226">
        <f>BK208</f>
        <v>0</v>
      </c>
      <c r="K208" s="212"/>
      <c r="L208" s="217"/>
      <c r="M208" s="218"/>
      <c r="N208" s="219"/>
      <c r="O208" s="219"/>
      <c r="P208" s="220">
        <f>SUM(P209:P275)</f>
        <v>0</v>
      </c>
      <c r="Q208" s="219"/>
      <c r="R208" s="220">
        <f>SUM(R209:R275)</f>
        <v>54.600709999999999</v>
      </c>
      <c r="S208" s="219"/>
      <c r="T208" s="221">
        <f>SUM(T209:T275)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22" t="s">
        <v>80</v>
      </c>
      <c r="AT208" s="223" t="s">
        <v>72</v>
      </c>
      <c r="AU208" s="223" t="s">
        <v>80</v>
      </c>
      <c r="AY208" s="222" t="s">
        <v>134</v>
      </c>
      <c r="BK208" s="224">
        <f>SUM(BK209:BK275)</f>
        <v>0</v>
      </c>
    </row>
    <row r="209" s="2" customFormat="1" ht="21.75" customHeight="1">
      <c r="A209" s="39"/>
      <c r="B209" s="40"/>
      <c r="C209" s="227" t="s">
        <v>268</v>
      </c>
      <c r="D209" s="227" t="s">
        <v>136</v>
      </c>
      <c r="E209" s="228" t="s">
        <v>255</v>
      </c>
      <c r="F209" s="229" t="s">
        <v>256</v>
      </c>
      <c r="G209" s="230" t="s">
        <v>163</v>
      </c>
      <c r="H209" s="231">
        <v>349.5</v>
      </c>
      <c r="I209" s="232"/>
      <c r="J209" s="233">
        <f>ROUND(I209*H209,2)</f>
        <v>0</v>
      </c>
      <c r="K209" s="229" t="s">
        <v>726</v>
      </c>
      <c r="L209" s="45"/>
      <c r="M209" s="234" t="s">
        <v>1</v>
      </c>
      <c r="N209" s="235" t="s">
        <v>38</v>
      </c>
      <c r="O209" s="92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8" t="s">
        <v>141</v>
      </c>
      <c r="AT209" s="238" t="s">
        <v>136</v>
      </c>
      <c r="AU209" s="238" t="s">
        <v>82</v>
      </c>
      <c r="AY209" s="18" t="s">
        <v>134</v>
      </c>
      <c r="BE209" s="239">
        <f>IF(N209="základní",J209,0)</f>
        <v>0</v>
      </c>
      <c r="BF209" s="239">
        <f>IF(N209="snížená",J209,0)</f>
        <v>0</v>
      </c>
      <c r="BG209" s="239">
        <f>IF(N209="zákl. přenesená",J209,0)</f>
        <v>0</v>
      </c>
      <c r="BH209" s="239">
        <f>IF(N209="sníž. přenesená",J209,0)</f>
        <v>0</v>
      </c>
      <c r="BI209" s="239">
        <f>IF(N209="nulová",J209,0)</f>
        <v>0</v>
      </c>
      <c r="BJ209" s="18" t="s">
        <v>80</v>
      </c>
      <c r="BK209" s="239">
        <f>ROUND(I209*H209,2)</f>
        <v>0</v>
      </c>
      <c r="BL209" s="18" t="s">
        <v>141</v>
      </c>
      <c r="BM209" s="238" t="s">
        <v>910</v>
      </c>
    </row>
    <row r="210" s="14" customFormat="1">
      <c r="A210" s="14"/>
      <c r="B210" s="251"/>
      <c r="C210" s="252"/>
      <c r="D210" s="242" t="s">
        <v>143</v>
      </c>
      <c r="E210" s="253" t="s">
        <v>1</v>
      </c>
      <c r="F210" s="254" t="s">
        <v>911</v>
      </c>
      <c r="G210" s="252"/>
      <c r="H210" s="255">
        <v>349.5</v>
      </c>
      <c r="I210" s="256"/>
      <c r="J210" s="252"/>
      <c r="K210" s="252"/>
      <c r="L210" s="257"/>
      <c r="M210" s="258"/>
      <c r="N210" s="259"/>
      <c r="O210" s="259"/>
      <c r="P210" s="259"/>
      <c r="Q210" s="259"/>
      <c r="R210" s="259"/>
      <c r="S210" s="259"/>
      <c r="T210" s="260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1" t="s">
        <v>143</v>
      </c>
      <c r="AU210" s="261" t="s">
        <v>82</v>
      </c>
      <c r="AV210" s="14" t="s">
        <v>82</v>
      </c>
      <c r="AW210" s="14" t="s">
        <v>30</v>
      </c>
      <c r="AX210" s="14" t="s">
        <v>80</v>
      </c>
      <c r="AY210" s="261" t="s">
        <v>134</v>
      </c>
    </row>
    <row r="211" s="2" customFormat="1" ht="33" customHeight="1">
      <c r="A211" s="39"/>
      <c r="B211" s="40"/>
      <c r="C211" s="227" t="s">
        <v>273</v>
      </c>
      <c r="D211" s="227" t="s">
        <v>136</v>
      </c>
      <c r="E211" s="228" t="s">
        <v>493</v>
      </c>
      <c r="F211" s="229" t="s">
        <v>494</v>
      </c>
      <c r="G211" s="230" t="s">
        <v>163</v>
      </c>
      <c r="H211" s="231">
        <v>29</v>
      </c>
      <c r="I211" s="232"/>
      <c r="J211" s="233">
        <f>ROUND(I211*H211,2)</f>
        <v>0</v>
      </c>
      <c r="K211" s="229" t="s">
        <v>726</v>
      </c>
      <c r="L211" s="45"/>
      <c r="M211" s="234" t="s">
        <v>1</v>
      </c>
      <c r="N211" s="235" t="s">
        <v>38</v>
      </c>
      <c r="O211" s="92"/>
      <c r="P211" s="236">
        <f>O211*H211</f>
        <v>0</v>
      </c>
      <c r="Q211" s="236">
        <v>1.0000000000000001E-05</v>
      </c>
      <c r="R211" s="236">
        <f>Q211*H211</f>
        <v>0.00029</v>
      </c>
      <c r="S211" s="236">
        <v>0</v>
      </c>
      <c r="T211" s="237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8" t="s">
        <v>141</v>
      </c>
      <c r="AT211" s="238" t="s">
        <v>136</v>
      </c>
      <c r="AU211" s="238" t="s">
        <v>82</v>
      </c>
      <c r="AY211" s="18" t="s">
        <v>134</v>
      </c>
      <c r="BE211" s="239">
        <f>IF(N211="základní",J211,0)</f>
        <v>0</v>
      </c>
      <c r="BF211" s="239">
        <f>IF(N211="snížená",J211,0)</f>
        <v>0</v>
      </c>
      <c r="BG211" s="239">
        <f>IF(N211="zákl. přenesená",J211,0)</f>
        <v>0</v>
      </c>
      <c r="BH211" s="239">
        <f>IF(N211="sníž. přenesená",J211,0)</f>
        <v>0</v>
      </c>
      <c r="BI211" s="239">
        <f>IF(N211="nulová",J211,0)</f>
        <v>0</v>
      </c>
      <c r="BJ211" s="18" t="s">
        <v>80</v>
      </c>
      <c r="BK211" s="239">
        <f>ROUND(I211*H211,2)</f>
        <v>0</v>
      </c>
      <c r="BL211" s="18" t="s">
        <v>141</v>
      </c>
      <c r="BM211" s="238" t="s">
        <v>912</v>
      </c>
    </row>
    <row r="212" s="14" customFormat="1">
      <c r="A212" s="14"/>
      <c r="B212" s="251"/>
      <c r="C212" s="252"/>
      <c r="D212" s="242" t="s">
        <v>143</v>
      </c>
      <c r="E212" s="253" t="s">
        <v>1</v>
      </c>
      <c r="F212" s="254" t="s">
        <v>913</v>
      </c>
      <c r="G212" s="252"/>
      <c r="H212" s="255">
        <v>29</v>
      </c>
      <c r="I212" s="256"/>
      <c r="J212" s="252"/>
      <c r="K212" s="252"/>
      <c r="L212" s="257"/>
      <c r="M212" s="258"/>
      <c r="N212" s="259"/>
      <c r="O212" s="259"/>
      <c r="P212" s="259"/>
      <c r="Q212" s="259"/>
      <c r="R212" s="259"/>
      <c r="S212" s="259"/>
      <c r="T212" s="260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1" t="s">
        <v>143</v>
      </c>
      <c r="AU212" s="261" t="s">
        <v>82</v>
      </c>
      <c r="AV212" s="14" t="s">
        <v>82</v>
      </c>
      <c r="AW212" s="14" t="s">
        <v>30</v>
      </c>
      <c r="AX212" s="14" t="s">
        <v>80</v>
      </c>
      <c r="AY212" s="261" t="s">
        <v>134</v>
      </c>
    </row>
    <row r="213" s="2" customFormat="1" ht="16.5" customHeight="1">
      <c r="A213" s="39"/>
      <c r="B213" s="40"/>
      <c r="C213" s="284" t="s">
        <v>278</v>
      </c>
      <c r="D213" s="284" t="s">
        <v>241</v>
      </c>
      <c r="E213" s="285" t="s">
        <v>497</v>
      </c>
      <c r="F213" s="286" t="s">
        <v>498</v>
      </c>
      <c r="G213" s="287" t="s">
        <v>163</v>
      </c>
      <c r="H213" s="288">
        <v>29</v>
      </c>
      <c r="I213" s="289"/>
      <c r="J213" s="290">
        <f>ROUND(I213*H213,2)</f>
        <v>0</v>
      </c>
      <c r="K213" s="286" t="s">
        <v>726</v>
      </c>
      <c r="L213" s="291"/>
      <c r="M213" s="292" t="s">
        <v>1</v>
      </c>
      <c r="N213" s="293" t="s">
        <v>38</v>
      </c>
      <c r="O213" s="92"/>
      <c r="P213" s="236">
        <f>O213*H213</f>
        <v>0</v>
      </c>
      <c r="Q213" s="236">
        <v>0.0024099999999999998</v>
      </c>
      <c r="R213" s="236">
        <f>Q213*H213</f>
        <v>0.069889999999999994</v>
      </c>
      <c r="S213" s="236">
        <v>0</v>
      </c>
      <c r="T213" s="237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8" t="s">
        <v>178</v>
      </c>
      <c r="AT213" s="238" t="s">
        <v>241</v>
      </c>
      <c r="AU213" s="238" t="s">
        <v>82</v>
      </c>
      <c r="AY213" s="18" t="s">
        <v>134</v>
      </c>
      <c r="BE213" s="239">
        <f>IF(N213="základní",J213,0)</f>
        <v>0</v>
      </c>
      <c r="BF213" s="239">
        <f>IF(N213="snížená",J213,0)</f>
        <v>0</v>
      </c>
      <c r="BG213" s="239">
        <f>IF(N213="zákl. přenesená",J213,0)</f>
        <v>0</v>
      </c>
      <c r="BH213" s="239">
        <f>IF(N213="sníž. přenesená",J213,0)</f>
        <v>0</v>
      </c>
      <c r="BI213" s="239">
        <f>IF(N213="nulová",J213,0)</f>
        <v>0</v>
      </c>
      <c r="BJ213" s="18" t="s">
        <v>80</v>
      </c>
      <c r="BK213" s="239">
        <f>ROUND(I213*H213,2)</f>
        <v>0</v>
      </c>
      <c r="BL213" s="18" t="s">
        <v>141</v>
      </c>
      <c r="BM213" s="238" t="s">
        <v>914</v>
      </c>
    </row>
    <row r="214" s="14" customFormat="1">
      <c r="A214" s="14"/>
      <c r="B214" s="251"/>
      <c r="C214" s="252"/>
      <c r="D214" s="242" t="s">
        <v>143</v>
      </c>
      <c r="E214" s="253" t="s">
        <v>1</v>
      </c>
      <c r="F214" s="254" t="s">
        <v>915</v>
      </c>
      <c r="G214" s="252"/>
      <c r="H214" s="255">
        <v>29</v>
      </c>
      <c r="I214" s="256"/>
      <c r="J214" s="252"/>
      <c r="K214" s="252"/>
      <c r="L214" s="257"/>
      <c r="M214" s="258"/>
      <c r="N214" s="259"/>
      <c r="O214" s="259"/>
      <c r="P214" s="259"/>
      <c r="Q214" s="259"/>
      <c r="R214" s="259"/>
      <c r="S214" s="259"/>
      <c r="T214" s="260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1" t="s">
        <v>143</v>
      </c>
      <c r="AU214" s="261" t="s">
        <v>82</v>
      </c>
      <c r="AV214" s="14" t="s">
        <v>82</v>
      </c>
      <c r="AW214" s="14" t="s">
        <v>30</v>
      </c>
      <c r="AX214" s="14" t="s">
        <v>80</v>
      </c>
      <c r="AY214" s="261" t="s">
        <v>134</v>
      </c>
    </row>
    <row r="215" s="2" customFormat="1" ht="33" customHeight="1">
      <c r="A215" s="39"/>
      <c r="B215" s="40"/>
      <c r="C215" s="227" t="s">
        <v>283</v>
      </c>
      <c r="D215" s="227" t="s">
        <v>136</v>
      </c>
      <c r="E215" s="228" t="s">
        <v>259</v>
      </c>
      <c r="F215" s="229" t="s">
        <v>260</v>
      </c>
      <c r="G215" s="230" t="s">
        <v>163</v>
      </c>
      <c r="H215" s="231">
        <v>72.5</v>
      </c>
      <c r="I215" s="232"/>
      <c r="J215" s="233">
        <f>ROUND(I215*H215,2)</f>
        <v>0</v>
      </c>
      <c r="K215" s="229" t="s">
        <v>726</v>
      </c>
      <c r="L215" s="45"/>
      <c r="M215" s="234" t="s">
        <v>1</v>
      </c>
      <c r="N215" s="235" t="s">
        <v>38</v>
      </c>
      <c r="O215" s="92"/>
      <c r="P215" s="236">
        <f>O215*H215</f>
        <v>0</v>
      </c>
      <c r="Q215" s="236">
        <v>2.0000000000000002E-05</v>
      </c>
      <c r="R215" s="236">
        <f>Q215*H215</f>
        <v>0.0014500000000000001</v>
      </c>
      <c r="S215" s="236">
        <v>0</v>
      </c>
      <c r="T215" s="237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8" t="s">
        <v>141</v>
      </c>
      <c r="AT215" s="238" t="s">
        <v>136</v>
      </c>
      <c r="AU215" s="238" t="s">
        <v>82</v>
      </c>
      <c r="AY215" s="18" t="s">
        <v>134</v>
      </c>
      <c r="BE215" s="239">
        <f>IF(N215="základní",J215,0)</f>
        <v>0</v>
      </c>
      <c r="BF215" s="239">
        <f>IF(N215="snížená",J215,0)</f>
        <v>0</v>
      </c>
      <c r="BG215" s="239">
        <f>IF(N215="zákl. přenesená",J215,0)</f>
        <v>0</v>
      </c>
      <c r="BH215" s="239">
        <f>IF(N215="sníž. přenesená",J215,0)</f>
        <v>0</v>
      </c>
      <c r="BI215" s="239">
        <f>IF(N215="nulová",J215,0)</f>
        <v>0</v>
      </c>
      <c r="BJ215" s="18" t="s">
        <v>80</v>
      </c>
      <c r="BK215" s="239">
        <f>ROUND(I215*H215,2)</f>
        <v>0</v>
      </c>
      <c r="BL215" s="18" t="s">
        <v>141</v>
      </c>
      <c r="BM215" s="238" t="s">
        <v>916</v>
      </c>
    </row>
    <row r="216" s="14" customFormat="1">
      <c r="A216" s="14"/>
      <c r="B216" s="251"/>
      <c r="C216" s="252"/>
      <c r="D216" s="242" t="s">
        <v>143</v>
      </c>
      <c r="E216" s="253" t="s">
        <v>1</v>
      </c>
      <c r="F216" s="254" t="s">
        <v>917</v>
      </c>
      <c r="G216" s="252"/>
      <c r="H216" s="255">
        <v>72.5</v>
      </c>
      <c r="I216" s="256"/>
      <c r="J216" s="252"/>
      <c r="K216" s="252"/>
      <c r="L216" s="257"/>
      <c r="M216" s="258"/>
      <c r="N216" s="259"/>
      <c r="O216" s="259"/>
      <c r="P216" s="259"/>
      <c r="Q216" s="259"/>
      <c r="R216" s="259"/>
      <c r="S216" s="259"/>
      <c r="T216" s="260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1" t="s">
        <v>143</v>
      </c>
      <c r="AU216" s="261" t="s">
        <v>82</v>
      </c>
      <c r="AV216" s="14" t="s">
        <v>82</v>
      </c>
      <c r="AW216" s="14" t="s">
        <v>30</v>
      </c>
      <c r="AX216" s="14" t="s">
        <v>80</v>
      </c>
      <c r="AY216" s="261" t="s">
        <v>134</v>
      </c>
    </row>
    <row r="217" s="2" customFormat="1" ht="21.75" customHeight="1">
      <c r="A217" s="39"/>
      <c r="B217" s="40"/>
      <c r="C217" s="284" t="s">
        <v>287</v>
      </c>
      <c r="D217" s="284" t="s">
        <v>241</v>
      </c>
      <c r="E217" s="285" t="s">
        <v>264</v>
      </c>
      <c r="F217" s="286" t="s">
        <v>265</v>
      </c>
      <c r="G217" s="287" t="s">
        <v>163</v>
      </c>
      <c r="H217" s="288">
        <v>72.5</v>
      </c>
      <c r="I217" s="289"/>
      <c r="J217" s="290">
        <f>ROUND(I217*H217,2)</f>
        <v>0</v>
      </c>
      <c r="K217" s="286" t="s">
        <v>726</v>
      </c>
      <c r="L217" s="291"/>
      <c r="M217" s="292" t="s">
        <v>1</v>
      </c>
      <c r="N217" s="293" t="s">
        <v>38</v>
      </c>
      <c r="O217" s="92"/>
      <c r="P217" s="236">
        <f>O217*H217</f>
        <v>0</v>
      </c>
      <c r="Q217" s="236">
        <v>0.01052</v>
      </c>
      <c r="R217" s="236">
        <f>Q217*H217</f>
        <v>0.76269999999999993</v>
      </c>
      <c r="S217" s="236">
        <v>0</v>
      </c>
      <c r="T217" s="237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8" t="s">
        <v>178</v>
      </c>
      <c r="AT217" s="238" t="s">
        <v>241</v>
      </c>
      <c r="AU217" s="238" t="s">
        <v>82</v>
      </c>
      <c r="AY217" s="18" t="s">
        <v>134</v>
      </c>
      <c r="BE217" s="239">
        <f>IF(N217="základní",J217,0)</f>
        <v>0</v>
      </c>
      <c r="BF217" s="239">
        <f>IF(N217="snížená",J217,0)</f>
        <v>0</v>
      </c>
      <c r="BG217" s="239">
        <f>IF(N217="zákl. přenesená",J217,0)</f>
        <v>0</v>
      </c>
      <c r="BH217" s="239">
        <f>IF(N217="sníž. přenesená",J217,0)</f>
        <v>0</v>
      </c>
      <c r="BI217" s="239">
        <f>IF(N217="nulová",J217,0)</f>
        <v>0</v>
      </c>
      <c r="BJ217" s="18" t="s">
        <v>80</v>
      </c>
      <c r="BK217" s="239">
        <f>ROUND(I217*H217,2)</f>
        <v>0</v>
      </c>
      <c r="BL217" s="18" t="s">
        <v>141</v>
      </c>
      <c r="BM217" s="238" t="s">
        <v>918</v>
      </c>
    </row>
    <row r="218" s="14" customFormat="1">
      <c r="A218" s="14"/>
      <c r="B218" s="251"/>
      <c r="C218" s="252"/>
      <c r="D218" s="242" t="s">
        <v>143</v>
      </c>
      <c r="E218" s="253" t="s">
        <v>1</v>
      </c>
      <c r="F218" s="254" t="s">
        <v>919</v>
      </c>
      <c r="G218" s="252"/>
      <c r="H218" s="255">
        <v>72.5</v>
      </c>
      <c r="I218" s="256"/>
      <c r="J218" s="252"/>
      <c r="K218" s="252"/>
      <c r="L218" s="257"/>
      <c r="M218" s="258"/>
      <c r="N218" s="259"/>
      <c r="O218" s="259"/>
      <c r="P218" s="259"/>
      <c r="Q218" s="259"/>
      <c r="R218" s="259"/>
      <c r="S218" s="259"/>
      <c r="T218" s="260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1" t="s">
        <v>143</v>
      </c>
      <c r="AU218" s="261" t="s">
        <v>82</v>
      </c>
      <c r="AV218" s="14" t="s">
        <v>82</v>
      </c>
      <c r="AW218" s="14" t="s">
        <v>30</v>
      </c>
      <c r="AX218" s="14" t="s">
        <v>80</v>
      </c>
      <c r="AY218" s="261" t="s">
        <v>134</v>
      </c>
    </row>
    <row r="219" s="2" customFormat="1" ht="33" customHeight="1">
      <c r="A219" s="39"/>
      <c r="B219" s="40"/>
      <c r="C219" s="227" t="s">
        <v>292</v>
      </c>
      <c r="D219" s="227" t="s">
        <v>136</v>
      </c>
      <c r="E219" s="228" t="s">
        <v>501</v>
      </c>
      <c r="F219" s="229" t="s">
        <v>502</v>
      </c>
      <c r="G219" s="230" t="s">
        <v>163</v>
      </c>
      <c r="H219" s="231">
        <v>277</v>
      </c>
      <c r="I219" s="232"/>
      <c r="J219" s="233">
        <f>ROUND(I219*H219,2)</f>
        <v>0</v>
      </c>
      <c r="K219" s="229" t="s">
        <v>726</v>
      </c>
      <c r="L219" s="45"/>
      <c r="M219" s="234" t="s">
        <v>1</v>
      </c>
      <c r="N219" s="235" t="s">
        <v>38</v>
      </c>
      <c r="O219" s="92"/>
      <c r="P219" s="236">
        <f>O219*H219</f>
        <v>0</v>
      </c>
      <c r="Q219" s="236">
        <v>2.0000000000000002E-05</v>
      </c>
      <c r="R219" s="236">
        <f>Q219*H219</f>
        <v>0.0055400000000000007</v>
      </c>
      <c r="S219" s="236">
        <v>0</v>
      </c>
      <c r="T219" s="23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8" t="s">
        <v>141</v>
      </c>
      <c r="AT219" s="238" t="s">
        <v>136</v>
      </c>
      <c r="AU219" s="238" t="s">
        <v>82</v>
      </c>
      <c r="AY219" s="18" t="s">
        <v>134</v>
      </c>
      <c r="BE219" s="239">
        <f>IF(N219="základní",J219,0)</f>
        <v>0</v>
      </c>
      <c r="BF219" s="239">
        <f>IF(N219="snížená",J219,0)</f>
        <v>0</v>
      </c>
      <c r="BG219" s="239">
        <f>IF(N219="zákl. přenesená",J219,0)</f>
        <v>0</v>
      </c>
      <c r="BH219" s="239">
        <f>IF(N219="sníž. přenesená",J219,0)</f>
        <v>0</v>
      </c>
      <c r="BI219" s="239">
        <f>IF(N219="nulová",J219,0)</f>
        <v>0</v>
      </c>
      <c r="BJ219" s="18" t="s">
        <v>80</v>
      </c>
      <c r="BK219" s="239">
        <f>ROUND(I219*H219,2)</f>
        <v>0</v>
      </c>
      <c r="BL219" s="18" t="s">
        <v>141</v>
      </c>
      <c r="BM219" s="238" t="s">
        <v>920</v>
      </c>
    </row>
    <row r="220" s="14" customFormat="1">
      <c r="A220" s="14"/>
      <c r="B220" s="251"/>
      <c r="C220" s="252"/>
      <c r="D220" s="242" t="s">
        <v>143</v>
      </c>
      <c r="E220" s="253" t="s">
        <v>1</v>
      </c>
      <c r="F220" s="254" t="s">
        <v>921</v>
      </c>
      <c r="G220" s="252"/>
      <c r="H220" s="255">
        <v>277</v>
      </c>
      <c r="I220" s="256"/>
      <c r="J220" s="252"/>
      <c r="K220" s="252"/>
      <c r="L220" s="257"/>
      <c r="M220" s="258"/>
      <c r="N220" s="259"/>
      <c r="O220" s="259"/>
      <c r="P220" s="259"/>
      <c r="Q220" s="259"/>
      <c r="R220" s="259"/>
      <c r="S220" s="259"/>
      <c r="T220" s="260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1" t="s">
        <v>143</v>
      </c>
      <c r="AU220" s="261" t="s">
        <v>82</v>
      </c>
      <c r="AV220" s="14" t="s">
        <v>82</v>
      </c>
      <c r="AW220" s="14" t="s">
        <v>30</v>
      </c>
      <c r="AX220" s="14" t="s">
        <v>80</v>
      </c>
      <c r="AY220" s="261" t="s">
        <v>134</v>
      </c>
    </row>
    <row r="221" s="2" customFormat="1" ht="21.75" customHeight="1">
      <c r="A221" s="39"/>
      <c r="B221" s="40"/>
      <c r="C221" s="284" t="s">
        <v>297</v>
      </c>
      <c r="D221" s="284" t="s">
        <v>241</v>
      </c>
      <c r="E221" s="285" t="s">
        <v>505</v>
      </c>
      <c r="F221" s="286" t="s">
        <v>506</v>
      </c>
      <c r="G221" s="287" t="s">
        <v>163</v>
      </c>
      <c r="H221" s="288">
        <v>277</v>
      </c>
      <c r="I221" s="289"/>
      <c r="J221" s="290">
        <f>ROUND(I221*H221,2)</f>
        <v>0</v>
      </c>
      <c r="K221" s="286" t="s">
        <v>726</v>
      </c>
      <c r="L221" s="291"/>
      <c r="M221" s="292" t="s">
        <v>1</v>
      </c>
      <c r="N221" s="293" t="s">
        <v>38</v>
      </c>
      <c r="O221" s="92"/>
      <c r="P221" s="236">
        <f>O221*H221</f>
        <v>0</v>
      </c>
      <c r="Q221" s="236">
        <v>0.016619999999999999</v>
      </c>
      <c r="R221" s="236">
        <f>Q221*H221</f>
        <v>4.6037400000000002</v>
      </c>
      <c r="S221" s="236">
        <v>0</v>
      </c>
      <c r="T221" s="237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8" t="s">
        <v>178</v>
      </c>
      <c r="AT221" s="238" t="s">
        <v>241</v>
      </c>
      <c r="AU221" s="238" t="s">
        <v>82</v>
      </c>
      <c r="AY221" s="18" t="s">
        <v>134</v>
      </c>
      <c r="BE221" s="239">
        <f>IF(N221="základní",J221,0)</f>
        <v>0</v>
      </c>
      <c r="BF221" s="239">
        <f>IF(N221="snížená",J221,0)</f>
        <v>0</v>
      </c>
      <c r="BG221" s="239">
        <f>IF(N221="zákl. přenesená",J221,0)</f>
        <v>0</v>
      </c>
      <c r="BH221" s="239">
        <f>IF(N221="sníž. přenesená",J221,0)</f>
        <v>0</v>
      </c>
      <c r="BI221" s="239">
        <f>IF(N221="nulová",J221,0)</f>
        <v>0</v>
      </c>
      <c r="BJ221" s="18" t="s">
        <v>80</v>
      </c>
      <c r="BK221" s="239">
        <f>ROUND(I221*H221,2)</f>
        <v>0</v>
      </c>
      <c r="BL221" s="18" t="s">
        <v>141</v>
      </c>
      <c r="BM221" s="238" t="s">
        <v>922</v>
      </c>
    </row>
    <row r="222" s="14" customFormat="1">
      <c r="A222" s="14"/>
      <c r="B222" s="251"/>
      <c r="C222" s="252"/>
      <c r="D222" s="242" t="s">
        <v>143</v>
      </c>
      <c r="E222" s="253" t="s">
        <v>1</v>
      </c>
      <c r="F222" s="254" t="s">
        <v>923</v>
      </c>
      <c r="G222" s="252"/>
      <c r="H222" s="255">
        <v>277</v>
      </c>
      <c r="I222" s="256"/>
      <c r="J222" s="252"/>
      <c r="K222" s="252"/>
      <c r="L222" s="257"/>
      <c r="M222" s="258"/>
      <c r="N222" s="259"/>
      <c r="O222" s="259"/>
      <c r="P222" s="259"/>
      <c r="Q222" s="259"/>
      <c r="R222" s="259"/>
      <c r="S222" s="259"/>
      <c r="T222" s="260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1" t="s">
        <v>143</v>
      </c>
      <c r="AU222" s="261" t="s">
        <v>82</v>
      </c>
      <c r="AV222" s="14" t="s">
        <v>82</v>
      </c>
      <c r="AW222" s="14" t="s">
        <v>30</v>
      </c>
      <c r="AX222" s="14" t="s">
        <v>80</v>
      </c>
      <c r="AY222" s="261" t="s">
        <v>134</v>
      </c>
    </row>
    <row r="223" s="2" customFormat="1" ht="33" customHeight="1">
      <c r="A223" s="39"/>
      <c r="B223" s="40"/>
      <c r="C223" s="227" t="s">
        <v>302</v>
      </c>
      <c r="D223" s="227" t="s">
        <v>136</v>
      </c>
      <c r="E223" s="228" t="s">
        <v>269</v>
      </c>
      <c r="F223" s="229" t="s">
        <v>270</v>
      </c>
      <c r="G223" s="230" t="s">
        <v>216</v>
      </c>
      <c r="H223" s="231">
        <v>22</v>
      </c>
      <c r="I223" s="232"/>
      <c r="J223" s="233">
        <f>ROUND(I223*H223,2)</f>
        <v>0</v>
      </c>
      <c r="K223" s="229" t="s">
        <v>726</v>
      </c>
      <c r="L223" s="45"/>
      <c r="M223" s="234" t="s">
        <v>1</v>
      </c>
      <c r="N223" s="235" t="s">
        <v>38</v>
      </c>
      <c r="O223" s="92"/>
      <c r="P223" s="236">
        <f>O223*H223</f>
        <v>0</v>
      </c>
      <c r="Q223" s="236">
        <v>0</v>
      </c>
      <c r="R223" s="236">
        <f>Q223*H223</f>
        <v>0</v>
      </c>
      <c r="S223" s="236">
        <v>0</v>
      </c>
      <c r="T223" s="237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8" t="s">
        <v>141</v>
      </c>
      <c r="AT223" s="238" t="s">
        <v>136</v>
      </c>
      <c r="AU223" s="238" t="s">
        <v>82</v>
      </c>
      <c r="AY223" s="18" t="s">
        <v>134</v>
      </c>
      <c r="BE223" s="239">
        <f>IF(N223="základní",J223,0)</f>
        <v>0</v>
      </c>
      <c r="BF223" s="239">
        <f>IF(N223="snížená",J223,0)</f>
        <v>0</v>
      </c>
      <c r="BG223" s="239">
        <f>IF(N223="zákl. přenesená",J223,0)</f>
        <v>0</v>
      </c>
      <c r="BH223" s="239">
        <f>IF(N223="sníž. přenesená",J223,0)</f>
        <v>0</v>
      </c>
      <c r="BI223" s="239">
        <f>IF(N223="nulová",J223,0)</f>
        <v>0</v>
      </c>
      <c r="BJ223" s="18" t="s">
        <v>80</v>
      </c>
      <c r="BK223" s="239">
        <f>ROUND(I223*H223,2)</f>
        <v>0</v>
      </c>
      <c r="BL223" s="18" t="s">
        <v>141</v>
      </c>
      <c r="BM223" s="238" t="s">
        <v>924</v>
      </c>
    </row>
    <row r="224" s="14" customFormat="1">
      <c r="A224" s="14"/>
      <c r="B224" s="251"/>
      <c r="C224" s="252"/>
      <c r="D224" s="242" t="s">
        <v>143</v>
      </c>
      <c r="E224" s="253" t="s">
        <v>1</v>
      </c>
      <c r="F224" s="254" t="s">
        <v>925</v>
      </c>
      <c r="G224" s="252"/>
      <c r="H224" s="255">
        <v>22</v>
      </c>
      <c r="I224" s="256"/>
      <c r="J224" s="252"/>
      <c r="K224" s="252"/>
      <c r="L224" s="257"/>
      <c r="M224" s="258"/>
      <c r="N224" s="259"/>
      <c r="O224" s="259"/>
      <c r="P224" s="259"/>
      <c r="Q224" s="259"/>
      <c r="R224" s="259"/>
      <c r="S224" s="259"/>
      <c r="T224" s="260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1" t="s">
        <v>143</v>
      </c>
      <c r="AU224" s="261" t="s">
        <v>82</v>
      </c>
      <c r="AV224" s="14" t="s">
        <v>82</v>
      </c>
      <c r="AW224" s="14" t="s">
        <v>30</v>
      </c>
      <c r="AX224" s="14" t="s">
        <v>80</v>
      </c>
      <c r="AY224" s="261" t="s">
        <v>134</v>
      </c>
    </row>
    <row r="225" s="2" customFormat="1" ht="24.15" customHeight="1">
      <c r="A225" s="39"/>
      <c r="B225" s="40"/>
      <c r="C225" s="284" t="s">
        <v>306</v>
      </c>
      <c r="D225" s="284" t="s">
        <v>241</v>
      </c>
      <c r="E225" s="285" t="s">
        <v>274</v>
      </c>
      <c r="F225" s="286" t="s">
        <v>275</v>
      </c>
      <c r="G225" s="287" t="s">
        <v>216</v>
      </c>
      <c r="H225" s="288">
        <v>22</v>
      </c>
      <c r="I225" s="289"/>
      <c r="J225" s="290">
        <f>ROUND(I225*H225,2)</f>
        <v>0</v>
      </c>
      <c r="K225" s="286" t="s">
        <v>726</v>
      </c>
      <c r="L225" s="291"/>
      <c r="M225" s="292" t="s">
        <v>1</v>
      </c>
      <c r="N225" s="293" t="s">
        <v>38</v>
      </c>
      <c r="O225" s="92"/>
      <c r="P225" s="236">
        <f>O225*H225</f>
        <v>0</v>
      </c>
      <c r="Q225" s="236">
        <v>0.0014</v>
      </c>
      <c r="R225" s="236">
        <f>Q225*H225</f>
        <v>0.030800000000000001</v>
      </c>
      <c r="S225" s="236">
        <v>0</v>
      </c>
      <c r="T225" s="237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8" t="s">
        <v>178</v>
      </c>
      <c r="AT225" s="238" t="s">
        <v>241</v>
      </c>
      <c r="AU225" s="238" t="s">
        <v>82</v>
      </c>
      <c r="AY225" s="18" t="s">
        <v>134</v>
      </c>
      <c r="BE225" s="239">
        <f>IF(N225="základní",J225,0)</f>
        <v>0</v>
      </c>
      <c r="BF225" s="239">
        <f>IF(N225="snížená",J225,0)</f>
        <v>0</v>
      </c>
      <c r="BG225" s="239">
        <f>IF(N225="zákl. přenesená",J225,0)</f>
        <v>0</v>
      </c>
      <c r="BH225" s="239">
        <f>IF(N225="sníž. přenesená",J225,0)</f>
        <v>0</v>
      </c>
      <c r="BI225" s="239">
        <f>IF(N225="nulová",J225,0)</f>
        <v>0</v>
      </c>
      <c r="BJ225" s="18" t="s">
        <v>80</v>
      </c>
      <c r="BK225" s="239">
        <f>ROUND(I225*H225,2)</f>
        <v>0</v>
      </c>
      <c r="BL225" s="18" t="s">
        <v>141</v>
      </c>
      <c r="BM225" s="238" t="s">
        <v>926</v>
      </c>
    </row>
    <row r="226" s="14" customFormat="1">
      <c r="A226" s="14"/>
      <c r="B226" s="251"/>
      <c r="C226" s="252"/>
      <c r="D226" s="242" t="s">
        <v>143</v>
      </c>
      <c r="E226" s="253" t="s">
        <v>1</v>
      </c>
      <c r="F226" s="254" t="s">
        <v>927</v>
      </c>
      <c r="G226" s="252"/>
      <c r="H226" s="255">
        <v>22</v>
      </c>
      <c r="I226" s="256"/>
      <c r="J226" s="252"/>
      <c r="K226" s="252"/>
      <c r="L226" s="257"/>
      <c r="M226" s="258"/>
      <c r="N226" s="259"/>
      <c r="O226" s="259"/>
      <c r="P226" s="259"/>
      <c r="Q226" s="259"/>
      <c r="R226" s="259"/>
      <c r="S226" s="259"/>
      <c r="T226" s="260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1" t="s">
        <v>143</v>
      </c>
      <c r="AU226" s="261" t="s">
        <v>82</v>
      </c>
      <c r="AV226" s="14" t="s">
        <v>82</v>
      </c>
      <c r="AW226" s="14" t="s">
        <v>30</v>
      </c>
      <c r="AX226" s="14" t="s">
        <v>80</v>
      </c>
      <c r="AY226" s="261" t="s">
        <v>134</v>
      </c>
    </row>
    <row r="227" s="2" customFormat="1" ht="33" customHeight="1">
      <c r="A227" s="39"/>
      <c r="B227" s="40"/>
      <c r="C227" s="227" t="s">
        <v>310</v>
      </c>
      <c r="D227" s="227" t="s">
        <v>136</v>
      </c>
      <c r="E227" s="228" t="s">
        <v>279</v>
      </c>
      <c r="F227" s="229" t="s">
        <v>280</v>
      </c>
      <c r="G227" s="230" t="s">
        <v>216</v>
      </c>
      <c r="H227" s="231">
        <v>3</v>
      </c>
      <c r="I227" s="232"/>
      <c r="J227" s="233">
        <f>ROUND(I227*H227,2)</f>
        <v>0</v>
      </c>
      <c r="K227" s="229" t="s">
        <v>726</v>
      </c>
      <c r="L227" s="45"/>
      <c r="M227" s="234" t="s">
        <v>1</v>
      </c>
      <c r="N227" s="235" t="s">
        <v>38</v>
      </c>
      <c r="O227" s="92"/>
      <c r="P227" s="236">
        <f>O227*H227</f>
        <v>0</v>
      </c>
      <c r="Q227" s="236">
        <v>2.0000000000000002E-05</v>
      </c>
      <c r="R227" s="236">
        <f>Q227*H227</f>
        <v>6.0000000000000008E-05</v>
      </c>
      <c r="S227" s="236">
        <v>0</v>
      </c>
      <c r="T227" s="237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8" t="s">
        <v>141</v>
      </c>
      <c r="AT227" s="238" t="s">
        <v>136</v>
      </c>
      <c r="AU227" s="238" t="s">
        <v>82</v>
      </c>
      <c r="AY227" s="18" t="s">
        <v>134</v>
      </c>
      <c r="BE227" s="239">
        <f>IF(N227="základní",J227,0)</f>
        <v>0</v>
      </c>
      <c r="BF227" s="239">
        <f>IF(N227="snížená",J227,0)</f>
        <v>0</v>
      </c>
      <c r="BG227" s="239">
        <f>IF(N227="zákl. přenesená",J227,0)</f>
        <v>0</v>
      </c>
      <c r="BH227" s="239">
        <f>IF(N227="sníž. přenesená",J227,0)</f>
        <v>0</v>
      </c>
      <c r="BI227" s="239">
        <f>IF(N227="nulová",J227,0)</f>
        <v>0</v>
      </c>
      <c r="BJ227" s="18" t="s">
        <v>80</v>
      </c>
      <c r="BK227" s="239">
        <f>ROUND(I227*H227,2)</f>
        <v>0</v>
      </c>
      <c r="BL227" s="18" t="s">
        <v>141</v>
      </c>
      <c r="BM227" s="238" t="s">
        <v>928</v>
      </c>
    </row>
    <row r="228" s="14" customFormat="1">
      <c r="A228" s="14"/>
      <c r="B228" s="251"/>
      <c r="C228" s="252"/>
      <c r="D228" s="242" t="s">
        <v>143</v>
      </c>
      <c r="E228" s="253" t="s">
        <v>1</v>
      </c>
      <c r="F228" s="254" t="s">
        <v>282</v>
      </c>
      <c r="G228" s="252"/>
      <c r="H228" s="255">
        <v>3</v>
      </c>
      <c r="I228" s="256"/>
      <c r="J228" s="252"/>
      <c r="K228" s="252"/>
      <c r="L228" s="257"/>
      <c r="M228" s="258"/>
      <c r="N228" s="259"/>
      <c r="O228" s="259"/>
      <c r="P228" s="259"/>
      <c r="Q228" s="259"/>
      <c r="R228" s="259"/>
      <c r="S228" s="259"/>
      <c r="T228" s="260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1" t="s">
        <v>143</v>
      </c>
      <c r="AU228" s="261" t="s">
        <v>82</v>
      </c>
      <c r="AV228" s="14" t="s">
        <v>82</v>
      </c>
      <c r="AW228" s="14" t="s">
        <v>30</v>
      </c>
      <c r="AX228" s="14" t="s">
        <v>80</v>
      </c>
      <c r="AY228" s="261" t="s">
        <v>134</v>
      </c>
    </row>
    <row r="229" s="2" customFormat="1" ht="24.15" customHeight="1">
      <c r="A229" s="39"/>
      <c r="B229" s="40"/>
      <c r="C229" s="284" t="s">
        <v>314</v>
      </c>
      <c r="D229" s="284" t="s">
        <v>241</v>
      </c>
      <c r="E229" s="285" t="s">
        <v>284</v>
      </c>
      <c r="F229" s="286" t="s">
        <v>285</v>
      </c>
      <c r="G229" s="287" t="s">
        <v>216</v>
      </c>
      <c r="H229" s="288">
        <v>3</v>
      </c>
      <c r="I229" s="289"/>
      <c r="J229" s="290">
        <f>ROUND(I229*H229,2)</f>
        <v>0</v>
      </c>
      <c r="K229" s="286" t="s">
        <v>726</v>
      </c>
      <c r="L229" s="291"/>
      <c r="M229" s="292" t="s">
        <v>1</v>
      </c>
      <c r="N229" s="293" t="s">
        <v>38</v>
      </c>
      <c r="O229" s="92"/>
      <c r="P229" s="236">
        <f>O229*H229</f>
        <v>0</v>
      </c>
      <c r="Q229" s="236">
        <v>0.0071799999999999998</v>
      </c>
      <c r="R229" s="236">
        <f>Q229*H229</f>
        <v>0.02154</v>
      </c>
      <c r="S229" s="236">
        <v>0</v>
      </c>
      <c r="T229" s="237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8" t="s">
        <v>178</v>
      </c>
      <c r="AT229" s="238" t="s">
        <v>241</v>
      </c>
      <c r="AU229" s="238" t="s">
        <v>82</v>
      </c>
      <c r="AY229" s="18" t="s">
        <v>134</v>
      </c>
      <c r="BE229" s="239">
        <f>IF(N229="základní",J229,0)</f>
        <v>0</v>
      </c>
      <c r="BF229" s="239">
        <f>IF(N229="snížená",J229,0)</f>
        <v>0</v>
      </c>
      <c r="BG229" s="239">
        <f>IF(N229="zákl. přenesená",J229,0)</f>
        <v>0</v>
      </c>
      <c r="BH229" s="239">
        <f>IF(N229="sníž. přenesená",J229,0)</f>
        <v>0</v>
      </c>
      <c r="BI229" s="239">
        <f>IF(N229="nulová",J229,0)</f>
        <v>0</v>
      </c>
      <c r="BJ229" s="18" t="s">
        <v>80</v>
      </c>
      <c r="BK229" s="239">
        <f>ROUND(I229*H229,2)</f>
        <v>0</v>
      </c>
      <c r="BL229" s="18" t="s">
        <v>141</v>
      </c>
      <c r="BM229" s="238" t="s">
        <v>929</v>
      </c>
    </row>
    <row r="230" s="14" customFormat="1">
      <c r="A230" s="14"/>
      <c r="B230" s="251"/>
      <c r="C230" s="252"/>
      <c r="D230" s="242" t="s">
        <v>143</v>
      </c>
      <c r="E230" s="253" t="s">
        <v>1</v>
      </c>
      <c r="F230" s="254" t="s">
        <v>282</v>
      </c>
      <c r="G230" s="252"/>
      <c r="H230" s="255">
        <v>3</v>
      </c>
      <c r="I230" s="256"/>
      <c r="J230" s="252"/>
      <c r="K230" s="252"/>
      <c r="L230" s="257"/>
      <c r="M230" s="258"/>
      <c r="N230" s="259"/>
      <c r="O230" s="259"/>
      <c r="P230" s="259"/>
      <c r="Q230" s="259"/>
      <c r="R230" s="259"/>
      <c r="S230" s="259"/>
      <c r="T230" s="260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1" t="s">
        <v>143</v>
      </c>
      <c r="AU230" s="261" t="s">
        <v>82</v>
      </c>
      <c r="AV230" s="14" t="s">
        <v>82</v>
      </c>
      <c r="AW230" s="14" t="s">
        <v>30</v>
      </c>
      <c r="AX230" s="14" t="s">
        <v>80</v>
      </c>
      <c r="AY230" s="261" t="s">
        <v>134</v>
      </c>
    </row>
    <row r="231" s="2" customFormat="1" ht="33" customHeight="1">
      <c r="A231" s="39"/>
      <c r="B231" s="40"/>
      <c r="C231" s="227" t="s">
        <v>319</v>
      </c>
      <c r="D231" s="227" t="s">
        <v>136</v>
      </c>
      <c r="E231" s="228" t="s">
        <v>520</v>
      </c>
      <c r="F231" s="229" t="s">
        <v>521</v>
      </c>
      <c r="G231" s="230" t="s">
        <v>216</v>
      </c>
      <c r="H231" s="231">
        <v>6</v>
      </c>
      <c r="I231" s="232"/>
      <c r="J231" s="233">
        <f>ROUND(I231*H231,2)</f>
        <v>0</v>
      </c>
      <c r="K231" s="229" t="s">
        <v>726</v>
      </c>
      <c r="L231" s="45"/>
      <c r="M231" s="234" t="s">
        <v>1</v>
      </c>
      <c r="N231" s="235" t="s">
        <v>38</v>
      </c>
      <c r="O231" s="92"/>
      <c r="P231" s="236">
        <f>O231*H231</f>
        <v>0</v>
      </c>
      <c r="Q231" s="236">
        <v>2.0000000000000002E-05</v>
      </c>
      <c r="R231" s="236">
        <f>Q231*H231</f>
        <v>0.00012000000000000002</v>
      </c>
      <c r="S231" s="236">
        <v>0</v>
      </c>
      <c r="T231" s="237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8" t="s">
        <v>141</v>
      </c>
      <c r="AT231" s="238" t="s">
        <v>136</v>
      </c>
      <c r="AU231" s="238" t="s">
        <v>82</v>
      </c>
      <c r="AY231" s="18" t="s">
        <v>134</v>
      </c>
      <c r="BE231" s="239">
        <f>IF(N231="základní",J231,0)</f>
        <v>0</v>
      </c>
      <c r="BF231" s="239">
        <f>IF(N231="snížená",J231,0)</f>
        <v>0</v>
      </c>
      <c r="BG231" s="239">
        <f>IF(N231="zákl. přenesená",J231,0)</f>
        <v>0</v>
      </c>
      <c r="BH231" s="239">
        <f>IF(N231="sníž. přenesená",J231,0)</f>
        <v>0</v>
      </c>
      <c r="BI231" s="239">
        <f>IF(N231="nulová",J231,0)</f>
        <v>0</v>
      </c>
      <c r="BJ231" s="18" t="s">
        <v>80</v>
      </c>
      <c r="BK231" s="239">
        <f>ROUND(I231*H231,2)</f>
        <v>0</v>
      </c>
      <c r="BL231" s="18" t="s">
        <v>141</v>
      </c>
      <c r="BM231" s="238" t="s">
        <v>930</v>
      </c>
    </row>
    <row r="232" s="14" customFormat="1">
      <c r="A232" s="14"/>
      <c r="B232" s="251"/>
      <c r="C232" s="252"/>
      <c r="D232" s="242" t="s">
        <v>143</v>
      </c>
      <c r="E232" s="253" t="s">
        <v>1</v>
      </c>
      <c r="F232" s="254" t="s">
        <v>931</v>
      </c>
      <c r="G232" s="252"/>
      <c r="H232" s="255">
        <v>6</v>
      </c>
      <c r="I232" s="256"/>
      <c r="J232" s="252"/>
      <c r="K232" s="252"/>
      <c r="L232" s="257"/>
      <c r="M232" s="258"/>
      <c r="N232" s="259"/>
      <c r="O232" s="259"/>
      <c r="P232" s="259"/>
      <c r="Q232" s="259"/>
      <c r="R232" s="259"/>
      <c r="S232" s="259"/>
      <c r="T232" s="260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1" t="s">
        <v>143</v>
      </c>
      <c r="AU232" s="261" t="s">
        <v>82</v>
      </c>
      <c r="AV232" s="14" t="s">
        <v>82</v>
      </c>
      <c r="AW232" s="14" t="s">
        <v>30</v>
      </c>
      <c r="AX232" s="14" t="s">
        <v>80</v>
      </c>
      <c r="AY232" s="261" t="s">
        <v>134</v>
      </c>
    </row>
    <row r="233" s="2" customFormat="1" ht="24.15" customHeight="1">
      <c r="A233" s="39"/>
      <c r="B233" s="40"/>
      <c r="C233" s="284" t="s">
        <v>323</v>
      </c>
      <c r="D233" s="284" t="s">
        <v>241</v>
      </c>
      <c r="E233" s="285" t="s">
        <v>523</v>
      </c>
      <c r="F233" s="286" t="s">
        <v>524</v>
      </c>
      <c r="G233" s="287" t="s">
        <v>216</v>
      </c>
      <c r="H233" s="288">
        <v>6</v>
      </c>
      <c r="I233" s="289"/>
      <c r="J233" s="290">
        <f>ROUND(I233*H233,2)</f>
        <v>0</v>
      </c>
      <c r="K233" s="286" t="s">
        <v>726</v>
      </c>
      <c r="L233" s="291"/>
      <c r="M233" s="292" t="s">
        <v>1</v>
      </c>
      <c r="N233" s="293" t="s">
        <v>38</v>
      </c>
      <c r="O233" s="92"/>
      <c r="P233" s="236">
        <f>O233*H233</f>
        <v>0</v>
      </c>
      <c r="Q233" s="236">
        <v>0.0071999999999999998</v>
      </c>
      <c r="R233" s="236">
        <f>Q233*H233</f>
        <v>0.043200000000000002</v>
      </c>
      <c r="S233" s="236">
        <v>0</v>
      </c>
      <c r="T233" s="237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8" t="s">
        <v>178</v>
      </c>
      <c r="AT233" s="238" t="s">
        <v>241</v>
      </c>
      <c r="AU233" s="238" t="s">
        <v>82</v>
      </c>
      <c r="AY233" s="18" t="s">
        <v>134</v>
      </c>
      <c r="BE233" s="239">
        <f>IF(N233="základní",J233,0)</f>
        <v>0</v>
      </c>
      <c r="BF233" s="239">
        <f>IF(N233="snížená",J233,0)</f>
        <v>0</v>
      </c>
      <c r="BG233" s="239">
        <f>IF(N233="zákl. přenesená",J233,0)</f>
        <v>0</v>
      </c>
      <c r="BH233" s="239">
        <f>IF(N233="sníž. přenesená",J233,0)</f>
        <v>0</v>
      </c>
      <c r="BI233" s="239">
        <f>IF(N233="nulová",J233,0)</f>
        <v>0</v>
      </c>
      <c r="BJ233" s="18" t="s">
        <v>80</v>
      </c>
      <c r="BK233" s="239">
        <f>ROUND(I233*H233,2)</f>
        <v>0</v>
      </c>
      <c r="BL233" s="18" t="s">
        <v>141</v>
      </c>
      <c r="BM233" s="238" t="s">
        <v>932</v>
      </c>
    </row>
    <row r="234" s="14" customFormat="1">
      <c r="A234" s="14"/>
      <c r="B234" s="251"/>
      <c r="C234" s="252"/>
      <c r="D234" s="242" t="s">
        <v>143</v>
      </c>
      <c r="E234" s="253" t="s">
        <v>1</v>
      </c>
      <c r="F234" s="254" t="s">
        <v>557</v>
      </c>
      <c r="G234" s="252"/>
      <c r="H234" s="255">
        <v>6</v>
      </c>
      <c r="I234" s="256"/>
      <c r="J234" s="252"/>
      <c r="K234" s="252"/>
      <c r="L234" s="257"/>
      <c r="M234" s="258"/>
      <c r="N234" s="259"/>
      <c r="O234" s="259"/>
      <c r="P234" s="259"/>
      <c r="Q234" s="259"/>
      <c r="R234" s="259"/>
      <c r="S234" s="259"/>
      <c r="T234" s="260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1" t="s">
        <v>143</v>
      </c>
      <c r="AU234" s="261" t="s">
        <v>82</v>
      </c>
      <c r="AV234" s="14" t="s">
        <v>82</v>
      </c>
      <c r="AW234" s="14" t="s">
        <v>30</v>
      </c>
      <c r="AX234" s="14" t="s">
        <v>80</v>
      </c>
      <c r="AY234" s="261" t="s">
        <v>134</v>
      </c>
    </row>
    <row r="235" s="2" customFormat="1" ht="24.15" customHeight="1">
      <c r="A235" s="39"/>
      <c r="B235" s="40"/>
      <c r="C235" s="227" t="s">
        <v>327</v>
      </c>
      <c r="D235" s="227" t="s">
        <v>136</v>
      </c>
      <c r="E235" s="228" t="s">
        <v>288</v>
      </c>
      <c r="F235" s="229" t="s">
        <v>289</v>
      </c>
      <c r="G235" s="230" t="s">
        <v>290</v>
      </c>
      <c r="H235" s="231">
        <v>2</v>
      </c>
      <c r="I235" s="232"/>
      <c r="J235" s="233">
        <f>ROUND(I235*H235,2)</f>
        <v>0</v>
      </c>
      <c r="K235" s="229" t="s">
        <v>726</v>
      </c>
      <c r="L235" s="45"/>
      <c r="M235" s="234" t="s">
        <v>1</v>
      </c>
      <c r="N235" s="235" t="s">
        <v>38</v>
      </c>
      <c r="O235" s="92"/>
      <c r="P235" s="236">
        <f>O235*H235</f>
        <v>0</v>
      </c>
      <c r="Q235" s="236">
        <v>0.00031</v>
      </c>
      <c r="R235" s="236">
        <f>Q235*H235</f>
        <v>0.00062</v>
      </c>
      <c r="S235" s="236">
        <v>0</v>
      </c>
      <c r="T235" s="237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8" t="s">
        <v>141</v>
      </c>
      <c r="AT235" s="238" t="s">
        <v>136</v>
      </c>
      <c r="AU235" s="238" t="s">
        <v>82</v>
      </c>
      <c r="AY235" s="18" t="s">
        <v>134</v>
      </c>
      <c r="BE235" s="239">
        <f>IF(N235="základní",J235,0)</f>
        <v>0</v>
      </c>
      <c r="BF235" s="239">
        <f>IF(N235="snížená",J235,0)</f>
        <v>0</v>
      </c>
      <c r="BG235" s="239">
        <f>IF(N235="zákl. přenesená",J235,0)</f>
        <v>0</v>
      </c>
      <c r="BH235" s="239">
        <f>IF(N235="sníž. přenesená",J235,0)</f>
        <v>0</v>
      </c>
      <c r="BI235" s="239">
        <f>IF(N235="nulová",J235,0)</f>
        <v>0</v>
      </c>
      <c r="BJ235" s="18" t="s">
        <v>80</v>
      </c>
      <c r="BK235" s="239">
        <f>ROUND(I235*H235,2)</f>
        <v>0</v>
      </c>
      <c r="BL235" s="18" t="s">
        <v>141</v>
      </c>
      <c r="BM235" s="238" t="s">
        <v>933</v>
      </c>
    </row>
    <row r="236" s="14" customFormat="1">
      <c r="A236" s="14"/>
      <c r="B236" s="251"/>
      <c r="C236" s="252"/>
      <c r="D236" s="242" t="s">
        <v>143</v>
      </c>
      <c r="E236" s="253" t="s">
        <v>1</v>
      </c>
      <c r="F236" s="254" t="s">
        <v>218</v>
      </c>
      <c r="G236" s="252"/>
      <c r="H236" s="255">
        <v>2</v>
      </c>
      <c r="I236" s="256"/>
      <c r="J236" s="252"/>
      <c r="K236" s="252"/>
      <c r="L236" s="257"/>
      <c r="M236" s="258"/>
      <c r="N236" s="259"/>
      <c r="O236" s="259"/>
      <c r="P236" s="259"/>
      <c r="Q236" s="259"/>
      <c r="R236" s="259"/>
      <c r="S236" s="259"/>
      <c r="T236" s="260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1" t="s">
        <v>143</v>
      </c>
      <c r="AU236" s="261" t="s">
        <v>82</v>
      </c>
      <c r="AV236" s="14" t="s">
        <v>82</v>
      </c>
      <c r="AW236" s="14" t="s">
        <v>30</v>
      </c>
      <c r="AX236" s="14" t="s">
        <v>80</v>
      </c>
      <c r="AY236" s="261" t="s">
        <v>134</v>
      </c>
    </row>
    <row r="237" s="2" customFormat="1" ht="24.15" customHeight="1">
      <c r="A237" s="39"/>
      <c r="B237" s="40"/>
      <c r="C237" s="227" t="s">
        <v>332</v>
      </c>
      <c r="D237" s="227" t="s">
        <v>136</v>
      </c>
      <c r="E237" s="228" t="s">
        <v>532</v>
      </c>
      <c r="F237" s="229" t="s">
        <v>533</v>
      </c>
      <c r="G237" s="230" t="s">
        <v>290</v>
      </c>
      <c r="H237" s="231">
        <v>7</v>
      </c>
      <c r="I237" s="232"/>
      <c r="J237" s="233">
        <f>ROUND(I237*H237,2)</f>
        <v>0</v>
      </c>
      <c r="K237" s="229" t="s">
        <v>726</v>
      </c>
      <c r="L237" s="45"/>
      <c r="M237" s="234" t="s">
        <v>1</v>
      </c>
      <c r="N237" s="235" t="s">
        <v>38</v>
      </c>
      <c r="O237" s="92"/>
      <c r="P237" s="236">
        <f>O237*H237</f>
        <v>0</v>
      </c>
      <c r="Q237" s="236">
        <v>0.00031</v>
      </c>
      <c r="R237" s="236">
        <f>Q237*H237</f>
        <v>0.0021700000000000001</v>
      </c>
      <c r="S237" s="236">
        <v>0</v>
      </c>
      <c r="T237" s="237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8" t="s">
        <v>141</v>
      </c>
      <c r="AT237" s="238" t="s">
        <v>136</v>
      </c>
      <c r="AU237" s="238" t="s">
        <v>82</v>
      </c>
      <c r="AY237" s="18" t="s">
        <v>134</v>
      </c>
      <c r="BE237" s="239">
        <f>IF(N237="základní",J237,0)</f>
        <v>0</v>
      </c>
      <c r="BF237" s="239">
        <f>IF(N237="snížená",J237,0)</f>
        <v>0</v>
      </c>
      <c r="BG237" s="239">
        <f>IF(N237="zákl. přenesená",J237,0)</f>
        <v>0</v>
      </c>
      <c r="BH237" s="239">
        <f>IF(N237="sníž. přenesená",J237,0)</f>
        <v>0</v>
      </c>
      <c r="BI237" s="239">
        <f>IF(N237="nulová",J237,0)</f>
        <v>0</v>
      </c>
      <c r="BJ237" s="18" t="s">
        <v>80</v>
      </c>
      <c r="BK237" s="239">
        <f>ROUND(I237*H237,2)</f>
        <v>0</v>
      </c>
      <c r="BL237" s="18" t="s">
        <v>141</v>
      </c>
      <c r="BM237" s="238" t="s">
        <v>934</v>
      </c>
    </row>
    <row r="238" s="14" customFormat="1">
      <c r="A238" s="14"/>
      <c r="B238" s="251"/>
      <c r="C238" s="252"/>
      <c r="D238" s="242" t="s">
        <v>143</v>
      </c>
      <c r="E238" s="253" t="s">
        <v>1</v>
      </c>
      <c r="F238" s="254" t="s">
        <v>822</v>
      </c>
      <c r="G238" s="252"/>
      <c r="H238" s="255">
        <v>7</v>
      </c>
      <c r="I238" s="256"/>
      <c r="J238" s="252"/>
      <c r="K238" s="252"/>
      <c r="L238" s="257"/>
      <c r="M238" s="258"/>
      <c r="N238" s="259"/>
      <c r="O238" s="259"/>
      <c r="P238" s="259"/>
      <c r="Q238" s="259"/>
      <c r="R238" s="259"/>
      <c r="S238" s="259"/>
      <c r="T238" s="260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1" t="s">
        <v>143</v>
      </c>
      <c r="AU238" s="261" t="s">
        <v>82</v>
      </c>
      <c r="AV238" s="14" t="s">
        <v>82</v>
      </c>
      <c r="AW238" s="14" t="s">
        <v>30</v>
      </c>
      <c r="AX238" s="14" t="s">
        <v>80</v>
      </c>
      <c r="AY238" s="261" t="s">
        <v>134</v>
      </c>
    </row>
    <row r="239" s="2" customFormat="1" ht="33" customHeight="1">
      <c r="A239" s="39"/>
      <c r="B239" s="40"/>
      <c r="C239" s="227" t="s">
        <v>339</v>
      </c>
      <c r="D239" s="227" t="s">
        <v>136</v>
      </c>
      <c r="E239" s="228" t="s">
        <v>293</v>
      </c>
      <c r="F239" s="229" t="s">
        <v>294</v>
      </c>
      <c r="G239" s="230" t="s">
        <v>216</v>
      </c>
      <c r="H239" s="231">
        <v>9</v>
      </c>
      <c r="I239" s="232"/>
      <c r="J239" s="233">
        <f>ROUND(I239*H239,2)</f>
        <v>0</v>
      </c>
      <c r="K239" s="229" t="s">
        <v>726</v>
      </c>
      <c r="L239" s="45"/>
      <c r="M239" s="234" t="s">
        <v>1</v>
      </c>
      <c r="N239" s="235" t="s">
        <v>38</v>
      </c>
      <c r="O239" s="92"/>
      <c r="P239" s="236">
        <f>O239*H239</f>
        <v>0</v>
      </c>
      <c r="Q239" s="236">
        <v>2.2568899999999998</v>
      </c>
      <c r="R239" s="236">
        <f>Q239*H239</f>
        <v>20.312009999999997</v>
      </c>
      <c r="S239" s="236">
        <v>0</v>
      </c>
      <c r="T239" s="237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8" t="s">
        <v>141</v>
      </c>
      <c r="AT239" s="238" t="s">
        <v>136</v>
      </c>
      <c r="AU239" s="238" t="s">
        <v>82</v>
      </c>
      <c r="AY239" s="18" t="s">
        <v>134</v>
      </c>
      <c r="BE239" s="239">
        <f>IF(N239="základní",J239,0)</f>
        <v>0</v>
      </c>
      <c r="BF239" s="239">
        <f>IF(N239="snížená",J239,0)</f>
        <v>0</v>
      </c>
      <c r="BG239" s="239">
        <f>IF(N239="zákl. přenesená",J239,0)</f>
        <v>0</v>
      </c>
      <c r="BH239" s="239">
        <f>IF(N239="sníž. přenesená",J239,0)</f>
        <v>0</v>
      </c>
      <c r="BI239" s="239">
        <f>IF(N239="nulová",J239,0)</f>
        <v>0</v>
      </c>
      <c r="BJ239" s="18" t="s">
        <v>80</v>
      </c>
      <c r="BK239" s="239">
        <f>ROUND(I239*H239,2)</f>
        <v>0</v>
      </c>
      <c r="BL239" s="18" t="s">
        <v>141</v>
      </c>
      <c r="BM239" s="238" t="s">
        <v>935</v>
      </c>
    </row>
    <row r="240" s="13" customFormat="1">
      <c r="A240" s="13"/>
      <c r="B240" s="240"/>
      <c r="C240" s="241"/>
      <c r="D240" s="242" t="s">
        <v>143</v>
      </c>
      <c r="E240" s="243" t="s">
        <v>1</v>
      </c>
      <c r="F240" s="244" t="s">
        <v>540</v>
      </c>
      <c r="G240" s="241"/>
      <c r="H240" s="243" t="s">
        <v>1</v>
      </c>
      <c r="I240" s="245"/>
      <c r="J240" s="241"/>
      <c r="K240" s="241"/>
      <c r="L240" s="246"/>
      <c r="M240" s="247"/>
      <c r="N240" s="248"/>
      <c r="O240" s="248"/>
      <c r="P240" s="248"/>
      <c r="Q240" s="248"/>
      <c r="R240" s="248"/>
      <c r="S240" s="248"/>
      <c r="T240" s="249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0" t="s">
        <v>143</v>
      </c>
      <c r="AU240" s="250" t="s">
        <v>82</v>
      </c>
      <c r="AV240" s="13" t="s">
        <v>80</v>
      </c>
      <c r="AW240" s="13" t="s">
        <v>30</v>
      </c>
      <c r="AX240" s="13" t="s">
        <v>73</v>
      </c>
      <c r="AY240" s="250" t="s">
        <v>134</v>
      </c>
    </row>
    <row r="241" s="14" customFormat="1">
      <c r="A241" s="14"/>
      <c r="B241" s="251"/>
      <c r="C241" s="252"/>
      <c r="D241" s="242" t="s">
        <v>143</v>
      </c>
      <c r="E241" s="253" t="s">
        <v>1</v>
      </c>
      <c r="F241" s="254" t="s">
        <v>541</v>
      </c>
      <c r="G241" s="252"/>
      <c r="H241" s="255">
        <v>9</v>
      </c>
      <c r="I241" s="256"/>
      <c r="J241" s="252"/>
      <c r="K241" s="252"/>
      <c r="L241" s="257"/>
      <c r="M241" s="258"/>
      <c r="N241" s="259"/>
      <c r="O241" s="259"/>
      <c r="P241" s="259"/>
      <c r="Q241" s="259"/>
      <c r="R241" s="259"/>
      <c r="S241" s="259"/>
      <c r="T241" s="260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1" t="s">
        <v>143</v>
      </c>
      <c r="AU241" s="261" t="s">
        <v>82</v>
      </c>
      <c r="AV241" s="14" t="s">
        <v>82</v>
      </c>
      <c r="AW241" s="14" t="s">
        <v>30</v>
      </c>
      <c r="AX241" s="14" t="s">
        <v>80</v>
      </c>
      <c r="AY241" s="261" t="s">
        <v>134</v>
      </c>
    </row>
    <row r="242" s="2" customFormat="1" ht="21.75" customHeight="1">
      <c r="A242" s="39"/>
      <c r="B242" s="40"/>
      <c r="C242" s="284" t="s">
        <v>343</v>
      </c>
      <c r="D242" s="284" t="s">
        <v>241</v>
      </c>
      <c r="E242" s="285" t="s">
        <v>812</v>
      </c>
      <c r="F242" s="286" t="s">
        <v>813</v>
      </c>
      <c r="G242" s="287" t="s">
        <v>216</v>
      </c>
      <c r="H242" s="288">
        <v>3</v>
      </c>
      <c r="I242" s="289"/>
      <c r="J242" s="290">
        <f>ROUND(I242*H242,2)</f>
        <v>0</v>
      </c>
      <c r="K242" s="286" t="s">
        <v>726</v>
      </c>
      <c r="L242" s="291"/>
      <c r="M242" s="292" t="s">
        <v>1</v>
      </c>
      <c r="N242" s="293" t="s">
        <v>38</v>
      </c>
      <c r="O242" s="92"/>
      <c r="P242" s="236">
        <f>O242*H242</f>
        <v>0</v>
      </c>
      <c r="Q242" s="236">
        <v>0.50600000000000001</v>
      </c>
      <c r="R242" s="236">
        <f>Q242*H242</f>
        <v>1.518</v>
      </c>
      <c r="S242" s="236">
        <v>0</v>
      </c>
      <c r="T242" s="237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8" t="s">
        <v>178</v>
      </c>
      <c r="AT242" s="238" t="s">
        <v>241</v>
      </c>
      <c r="AU242" s="238" t="s">
        <v>82</v>
      </c>
      <c r="AY242" s="18" t="s">
        <v>134</v>
      </c>
      <c r="BE242" s="239">
        <f>IF(N242="základní",J242,0)</f>
        <v>0</v>
      </c>
      <c r="BF242" s="239">
        <f>IF(N242="snížená",J242,0)</f>
        <v>0</v>
      </c>
      <c r="BG242" s="239">
        <f>IF(N242="zákl. přenesená",J242,0)</f>
        <v>0</v>
      </c>
      <c r="BH242" s="239">
        <f>IF(N242="sníž. přenesená",J242,0)</f>
        <v>0</v>
      </c>
      <c r="BI242" s="239">
        <f>IF(N242="nulová",J242,0)</f>
        <v>0</v>
      </c>
      <c r="BJ242" s="18" t="s">
        <v>80</v>
      </c>
      <c r="BK242" s="239">
        <f>ROUND(I242*H242,2)</f>
        <v>0</v>
      </c>
      <c r="BL242" s="18" t="s">
        <v>141</v>
      </c>
      <c r="BM242" s="238" t="s">
        <v>936</v>
      </c>
    </row>
    <row r="243" s="14" customFormat="1">
      <c r="A243" s="14"/>
      <c r="B243" s="251"/>
      <c r="C243" s="252"/>
      <c r="D243" s="242" t="s">
        <v>143</v>
      </c>
      <c r="E243" s="253" t="s">
        <v>1</v>
      </c>
      <c r="F243" s="254" t="s">
        <v>282</v>
      </c>
      <c r="G243" s="252"/>
      <c r="H243" s="255">
        <v>3</v>
      </c>
      <c r="I243" s="256"/>
      <c r="J243" s="252"/>
      <c r="K243" s="252"/>
      <c r="L243" s="257"/>
      <c r="M243" s="258"/>
      <c r="N243" s="259"/>
      <c r="O243" s="259"/>
      <c r="P243" s="259"/>
      <c r="Q243" s="259"/>
      <c r="R243" s="259"/>
      <c r="S243" s="259"/>
      <c r="T243" s="260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1" t="s">
        <v>143</v>
      </c>
      <c r="AU243" s="261" t="s">
        <v>82</v>
      </c>
      <c r="AV243" s="14" t="s">
        <v>82</v>
      </c>
      <c r="AW243" s="14" t="s">
        <v>30</v>
      </c>
      <c r="AX243" s="14" t="s">
        <v>80</v>
      </c>
      <c r="AY243" s="261" t="s">
        <v>134</v>
      </c>
    </row>
    <row r="244" s="2" customFormat="1" ht="24.15" customHeight="1">
      <c r="A244" s="39"/>
      <c r="B244" s="40"/>
      <c r="C244" s="284" t="s">
        <v>348</v>
      </c>
      <c r="D244" s="284" t="s">
        <v>241</v>
      </c>
      <c r="E244" s="285" t="s">
        <v>311</v>
      </c>
      <c r="F244" s="286" t="s">
        <v>312</v>
      </c>
      <c r="G244" s="287" t="s">
        <v>216</v>
      </c>
      <c r="H244" s="288">
        <v>9</v>
      </c>
      <c r="I244" s="289"/>
      <c r="J244" s="290">
        <f>ROUND(I244*H244,2)</f>
        <v>0</v>
      </c>
      <c r="K244" s="286" t="s">
        <v>726</v>
      </c>
      <c r="L244" s="291"/>
      <c r="M244" s="292" t="s">
        <v>1</v>
      </c>
      <c r="N244" s="293" t="s">
        <v>38</v>
      </c>
      <c r="O244" s="92"/>
      <c r="P244" s="236">
        <f>O244*H244</f>
        <v>0</v>
      </c>
      <c r="Q244" s="236">
        <v>0.54800000000000004</v>
      </c>
      <c r="R244" s="236">
        <f>Q244*H244</f>
        <v>4.9320000000000004</v>
      </c>
      <c r="S244" s="236">
        <v>0</v>
      </c>
      <c r="T244" s="237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8" t="s">
        <v>178</v>
      </c>
      <c r="AT244" s="238" t="s">
        <v>241</v>
      </c>
      <c r="AU244" s="238" t="s">
        <v>82</v>
      </c>
      <c r="AY244" s="18" t="s">
        <v>134</v>
      </c>
      <c r="BE244" s="239">
        <f>IF(N244="základní",J244,0)</f>
        <v>0</v>
      </c>
      <c r="BF244" s="239">
        <f>IF(N244="snížená",J244,0)</f>
        <v>0</v>
      </c>
      <c r="BG244" s="239">
        <f>IF(N244="zákl. přenesená",J244,0)</f>
        <v>0</v>
      </c>
      <c r="BH244" s="239">
        <f>IF(N244="sníž. přenesená",J244,0)</f>
        <v>0</v>
      </c>
      <c r="BI244" s="239">
        <f>IF(N244="nulová",J244,0)</f>
        <v>0</v>
      </c>
      <c r="BJ244" s="18" t="s">
        <v>80</v>
      </c>
      <c r="BK244" s="239">
        <f>ROUND(I244*H244,2)</f>
        <v>0</v>
      </c>
      <c r="BL244" s="18" t="s">
        <v>141</v>
      </c>
      <c r="BM244" s="238" t="s">
        <v>937</v>
      </c>
    </row>
    <row r="245" s="14" customFormat="1">
      <c r="A245" s="14"/>
      <c r="B245" s="251"/>
      <c r="C245" s="252"/>
      <c r="D245" s="242" t="s">
        <v>143</v>
      </c>
      <c r="E245" s="253" t="s">
        <v>1</v>
      </c>
      <c r="F245" s="254" t="s">
        <v>188</v>
      </c>
      <c r="G245" s="252"/>
      <c r="H245" s="255">
        <v>9</v>
      </c>
      <c r="I245" s="256"/>
      <c r="J245" s="252"/>
      <c r="K245" s="252"/>
      <c r="L245" s="257"/>
      <c r="M245" s="258"/>
      <c r="N245" s="259"/>
      <c r="O245" s="259"/>
      <c r="P245" s="259"/>
      <c r="Q245" s="259"/>
      <c r="R245" s="259"/>
      <c r="S245" s="259"/>
      <c r="T245" s="260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1" t="s">
        <v>143</v>
      </c>
      <c r="AU245" s="261" t="s">
        <v>82</v>
      </c>
      <c r="AV245" s="14" t="s">
        <v>82</v>
      </c>
      <c r="AW245" s="14" t="s">
        <v>30</v>
      </c>
      <c r="AX245" s="14" t="s">
        <v>80</v>
      </c>
      <c r="AY245" s="261" t="s">
        <v>134</v>
      </c>
    </row>
    <row r="246" s="2" customFormat="1" ht="24.15" customHeight="1">
      <c r="A246" s="39"/>
      <c r="B246" s="40"/>
      <c r="C246" s="284" t="s">
        <v>355</v>
      </c>
      <c r="D246" s="284" t="s">
        <v>241</v>
      </c>
      <c r="E246" s="285" t="s">
        <v>938</v>
      </c>
      <c r="F246" s="286" t="s">
        <v>939</v>
      </c>
      <c r="G246" s="287" t="s">
        <v>216</v>
      </c>
      <c r="H246" s="288">
        <v>2</v>
      </c>
      <c r="I246" s="289"/>
      <c r="J246" s="290">
        <f>ROUND(I246*H246,2)</f>
        <v>0</v>
      </c>
      <c r="K246" s="286" t="s">
        <v>726</v>
      </c>
      <c r="L246" s="291"/>
      <c r="M246" s="292" t="s">
        <v>1</v>
      </c>
      <c r="N246" s="293" t="s">
        <v>38</v>
      </c>
      <c r="O246" s="92"/>
      <c r="P246" s="236">
        <f>O246*H246</f>
        <v>0</v>
      </c>
      <c r="Q246" s="236">
        <v>0.068000000000000005</v>
      </c>
      <c r="R246" s="236">
        <f>Q246*H246</f>
        <v>0.13600000000000001</v>
      </c>
      <c r="S246" s="236">
        <v>0</v>
      </c>
      <c r="T246" s="237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8" t="s">
        <v>178</v>
      </c>
      <c r="AT246" s="238" t="s">
        <v>241</v>
      </c>
      <c r="AU246" s="238" t="s">
        <v>82</v>
      </c>
      <c r="AY246" s="18" t="s">
        <v>134</v>
      </c>
      <c r="BE246" s="239">
        <f>IF(N246="základní",J246,0)</f>
        <v>0</v>
      </c>
      <c r="BF246" s="239">
        <f>IF(N246="snížená",J246,0)</f>
        <v>0</v>
      </c>
      <c r="BG246" s="239">
        <f>IF(N246="zákl. přenesená",J246,0)</f>
        <v>0</v>
      </c>
      <c r="BH246" s="239">
        <f>IF(N246="sníž. přenesená",J246,0)</f>
        <v>0</v>
      </c>
      <c r="BI246" s="239">
        <f>IF(N246="nulová",J246,0)</f>
        <v>0</v>
      </c>
      <c r="BJ246" s="18" t="s">
        <v>80</v>
      </c>
      <c r="BK246" s="239">
        <f>ROUND(I246*H246,2)</f>
        <v>0</v>
      </c>
      <c r="BL246" s="18" t="s">
        <v>141</v>
      </c>
      <c r="BM246" s="238" t="s">
        <v>940</v>
      </c>
    </row>
    <row r="247" s="14" customFormat="1">
      <c r="A247" s="14"/>
      <c r="B247" s="251"/>
      <c r="C247" s="252"/>
      <c r="D247" s="242" t="s">
        <v>143</v>
      </c>
      <c r="E247" s="253" t="s">
        <v>1</v>
      </c>
      <c r="F247" s="254" t="s">
        <v>218</v>
      </c>
      <c r="G247" s="252"/>
      <c r="H247" s="255">
        <v>2</v>
      </c>
      <c r="I247" s="256"/>
      <c r="J247" s="252"/>
      <c r="K247" s="252"/>
      <c r="L247" s="257"/>
      <c r="M247" s="258"/>
      <c r="N247" s="259"/>
      <c r="O247" s="259"/>
      <c r="P247" s="259"/>
      <c r="Q247" s="259"/>
      <c r="R247" s="259"/>
      <c r="S247" s="259"/>
      <c r="T247" s="260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1" t="s">
        <v>143</v>
      </c>
      <c r="AU247" s="261" t="s">
        <v>82</v>
      </c>
      <c r="AV247" s="14" t="s">
        <v>82</v>
      </c>
      <c r="AW247" s="14" t="s">
        <v>30</v>
      </c>
      <c r="AX247" s="14" t="s">
        <v>80</v>
      </c>
      <c r="AY247" s="261" t="s">
        <v>134</v>
      </c>
    </row>
    <row r="248" s="2" customFormat="1" ht="24.15" customHeight="1">
      <c r="A248" s="39"/>
      <c r="B248" s="40"/>
      <c r="C248" s="284" t="s">
        <v>361</v>
      </c>
      <c r="D248" s="284" t="s">
        <v>241</v>
      </c>
      <c r="E248" s="285" t="s">
        <v>941</v>
      </c>
      <c r="F248" s="286" t="s">
        <v>942</v>
      </c>
      <c r="G248" s="287" t="s">
        <v>216</v>
      </c>
      <c r="H248" s="288">
        <v>2</v>
      </c>
      <c r="I248" s="289"/>
      <c r="J248" s="290">
        <f>ROUND(I248*H248,2)</f>
        <v>0</v>
      </c>
      <c r="K248" s="286" t="s">
        <v>726</v>
      </c>
      <c r="L248" s="291"/>
      <c r="M248" s="292" t="s">
        <v>1</v>
      </c>
      <c r="N248" s="293" t="s">
        <v>38</v>
      </c>
      <c r="O248" s="92"/>
      <c r="P248" s="236">
        <f>O248*H248</f>
        <v>0</v>
      </c>
      <c r="Q248" s="236">
        <v>0.050999999999999997</v>
      </c>
      <c r="R248" s="236">
        <f>Q248*H248</f>
        <v>0.10199999999999999</v>
      </c>
      <c r="S248" s="236">
        <v>0</v>
      </c>
      <c r="T248" s="237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8" t="s">
        <v>178</v>
      </c>
      <c r="AT248" s="238" t="s">
        <v>241</v>
      </c>
      <c r="AU248" s="238" t="s">
        <v>82</v>
      </c>
      <c r="AY248" s="18" t="s">
        <v>134</v>
      </c>
      <c r="BE248" s="239">
        <f>IF(N248="základní",J248,0)</f>
        <v>0</v>
      </c>
      <c r="BF248" s="239">
        <f>IF(N248="snížená",J248,0)</f>
        <v>0</v>
      </c>
      <c r="BG248" s="239">
        <f>IF(N248="zákl. přenesená",J248,0)</f>
        <v>0</v>
      </c>
      <c r="BH248" s="239">
        <f>IF(N248="sníž. přenesená",J248,0)</f>
        <v>0</v>
      </c>
      <c r="BI248" s="239">
        <f>IF(N248="nulová",J248,0)</f>
        <v>0</v>
      </c>
      <c r="BJ248" s="18" t="s">
        <v>80</v>
      </c>
      <c r="BK248" s="239">
        <f>ROUND(I248*H248,2)</f>
        <v>0</v>
      </c>
      <c r="BL248" s="18" t="s">
        <v>141</v>
      </c>
      <c r="BM248" s="238" t="s">
        <v>943</v>
      </c>
    </row>
    <row r="249" s="14" customFormat="1">
      <c r="A249" s="14"/>
      <c r="B249" s="251"/>
      <c r="C249" s="252"/>
      <c r="D249" s="242" t="s">
        <v>143</v>
      </c>
      <c r="E249" s="253" t="s">
        <v>1</v>
      </c>
      <c r="F249" s="254" t="s">
        <v>218</v>
      </c>
      <c r="G249" s="252"/>
      <c r="H249" s="255">
        <v>2</v>
      </c>
      <c r="I249" s="256"/>
      <c r="J249" s="252"/>
      <c r="K249" s="252"/>
      <c r="L249" s="257"/>
      <c r="M249" s="258"/>
      <c r="N249" s="259"/>
      <c r="O249" s="259"/>
      <c r="P249" s="259"/>
      <c r="Q249" s="259"/>
      <c r="R249" s="259"/>
      <c r="S249" s="259"/>
      <c r="T249" s="260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1" t="s">
        <v>143</v>
      </c>
      <c r="AU249" s="261" t="s">
        <v>82</v>
      </c>
      <c r="AV249" s="14" t="s">
        <v>82</v>
      </c>
      <c r="AW249" s="14" t="s">
        <v>30</v>
      </c>
      <c r="AX249" s="14" t="s">
        <v>80</v>
      </c>
      <c r="AY249" s="261" t="s">
        <v>134</v>
      </c>
    </row>
    <row r="250" s="2" customFormat="1" ht="24.15" customHeight="1">
      <c r="A250" s="39"/>
      <c r="B250" s="40"/>
      <c r="C250" s="284" t="s">
        <v>367</v>
      </c>
      <c r="D250" s="284" t="s">
        <v>241</v>
      </c>
      <c r="E250" s="285" t="s">
        <v>554</v>
      </c>
      <c r="F250" s="286" t="s">
        <v>555</v>
      </c>
      <c r="G250" s="287" t="s">
        <v>216</v>
      </c>
      <c r="H250" s="288">
        <v>6</v>
      </c>
      <c r="I250" s="289"/>
      <c r="J250" s="290">
        <f>ROUND(I250*H250,2)</f>
        <v>0</v>
      </c>
      <c r="K250" s="286" t="s">
        <v>726</v>
      </c>
      <c r="L250" s="291"/>
      <c r="M250" s="292" t="s">
        <v>1</v>
      </c>
      <c r="N250" s="293" t="s">
        <v>38</v>
      </c>
      <c r="O250" s="92"/>
      <c r="P250" s="236">
        <f>O250*H250</f>
        <v>0</v>
      </c>
      <c r="Q250" s="236">
        <v>0.040000000000000001</v>
      </c>
      <c r="R250" s="236">
        <f>Q250*H250</f>
        <v>0.23999999999999999</v>
      </c>
      <c r="S250" s="236">
        <v>0</v>
      </c>
      <c r="T250" s="237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8" t="s">
        <v>178</v>
      </c>
      <c r="AT250" s="238" t="s">
        <v>241</v>
      </c>
      <c r="AU250" s="238" t="s">
        <v>82</v>
      </c>
      <c r="AY250" s="18" t="s">
        <v>134</v>
      </c>
      <c r="BE250" s="239">
        <f>IF(N250="základní",J250,0)</f>
        <v>0</v>
      </c>
      <c r="BF250" s="239">
        <f>IF(N250="snížená",J250,0)</f>
        <v>0</v>
      </c>
      <c r="BG250" s="239">
        <f>IF(N250="zákl. přenesená",J250,0)</f>
        <v>0</v>
      </c>
      <c r="BH250" s="239">
        <f>IF(N250="sníž. přenesená",J250,0)</f>
        <v>0</v>
      </c>
      <c r="BI250" s="239">
        <f>IF(N250="nulová",J250,0)</f>
        <v>0</v>
      </c>
      <c r="BJ250" s="18" t="s">
        <v>80</v>
      </c>
      <c r="BK250" s="239">
        <f>ROUND(I250*H250,2)</f>
        <v>0</v>
      </c>
      <c r="BL250" s="18" t="s">
        <v>141</v>
      </c>
      <c r="BM250" s="238" t="s">
        <v>944</v>
      </c>
    </row>
    <row r="251" s="14" customFormat="1">
      <c r="A251" s="14"/>
      <c r="B251" s="251"/>
      <c r="C251" s="252"/>
      <c r="D251" s="242" t="s">
        <v>143</v>
      </c>
      <c r="E251" s="253" t="s">
        <v>1</v>
      </c>
      <c r="F251" s="254" t="s">
        <v>557</v>
      </c>
      <c r="G251" s="252"/>
      <c r="H251" s="255">
        <v>6</v>
      </c>
      <c r="I251" s="256"/>
      <c r="J251" s="252"/>
      <c r="K251" s="252"/>
      <c r="L251" s="257"/>
      <c r="M251" s="258"/>
      <c r="N251" s="259"/>
      <c r="O251" s="259"/>
      <c r="P251" s="259"/>
      <c r="Q251" s="259"/>
      <c r="R251" s="259"/>
      <c r="S251" s="259"/>
      <c r="T251" s="260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1" t="s">
        <v>143</v>
      </c>
      <c r="AU251" s="261" t="s">
        <v>82</v>
      </c>
      <c r="AV251" s="14" t="s">
        <v>82</v>
      </c>
      <c r="AW251" s="14" t="s">
        <v>30</v>
      </c>
      <c r="AX251" s="14" t="s">
        <v>80</v>
      </c>
      <c r="AY251" s="261" t="s">
        <v>134</v>
      </c>
    </row>
    <row r="252" s="2" customFormat="1" ht="24.15" customHeight="1">
      <c r="A252" s="39"/>
      <c r="B252" s="40"/>
      <c r="C252" s="284" t="s">
        <v>372</v>
      </c>
      <c r="D252" s="284" t="s">
        <v>241</v>
      </c>
      <c r="E252" s="285" t="s">
        <v>826</v>
      </c>
      <c r="F252" s="286" t="s">
        <v>827</v>
      </c>
      <c r="G252" s="287" t="s">
        <v>216</v>
      </c>
      <c r="H252" s="288">
        <v>9</v>
      </c>
      <c r="I252" s="289"/>
      <c r="J252" s="290">
        <f>ROUND(I252*H252,2)</f>
        <v>0</v>
      </c>
      <c r="K252" s="286" t="s">
        <v>726</v>
      </c>
      <c r="L252" s="291"/>
      <c r="M252" s="292" t="s">
        <v>1</v>
      </c>
      <c r="N252" s="293" t="s">
        <v>38</v>
      </c>
      <c r="O252" s="92"/>
      <c r="P252" s="236">
        <f>O252*H252</f>
        <v>0</v>
      </c>
      <c r="Q252" s="236">
        <v>1.817</v>
      </c>
      <c r="R252" s="236">
        <f>Q252*H252</f>
        <v>16.352999999999998</v>
      </c>
      <c r="S252" s="236">
        <v>0</v>
      </c>
      <c r="T252" s="237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8" t="s">
        <v>178</v>
      </c>
      <c r="AT252" s="238" t="s">
        <v>241</v>
      </c>
      <c r="AU252" s="238" t="s">
        <v>82</v>
      </c>
      <c r="AY252" s="18" t="s">
        <v>134</v>
      </c>
      <c r="BE252" s="239">
        <f>IF(N252="základní",J252,0)</f>
        <v>0</v>
      </c>
      <c r="BF252" s="239">
        <f>IF(N252="snížená",J252,0)</f>
        <v>0</v>
      </c>
      <c r="BG252" s="239">
        <f>IF(N252="zákl. přenesená",J252,0)</f>
        <v>0</v>
      </c>
      <c r="BH252" s="239">
        <f>IF(N252="sníž. přenesená",J252,0)</f>
        <v>0</v>
      </c>
      <c r="BI252" s="239">
        <f>IF(N252="nulová",J252,0)</f>
        <v>0</v>
      </c>
      <c r="BJ252" s="18" t="s">
        <v>80</v>
      </c>
      <c r="BK252" s="239">
        <f>ROUND(I252*H252,2)</f>
        <v>0</v>
      </c>
      <c r="BL252" s="18" t="s">
        <v>141</v>
      </c>
      <c r="BM252" s="238" t="s">
        <v>945</v>
      </c>
    </row>
    <row r="253" s="14" customFormat="1">
      <c r="A253" s="14"/>
      <c r="B253" s="251"/>
      <c r="C253" s="252"/>
      <c r="D253" s="242" t="s">
        <v>143</v>
      </c>
      <c r="E253" s="253" t="s">
        <v>1</v>
      </c>
      <c r="F253" s="254" t="s">
        <v>541</v>
      </c>
      <c r="G253" s="252"/>
      <c r="H253" s="255">
        <v>9</v>
      </c>
      <c r="I253" s="256"/>
      <c r="J253" s="252"/>
      <c r="K253" s="252"/>
      <c r="L253" s="257"/>
      <c r="M253" s="258"/>
      <c r="N253" s="259"/>
      <c r="O253" s="259"/>
      <c r="P253" s="259"/>
      <c r="Q253" s="259"/>
      <c r="R253" s="259"/>
      <c r="S253" s="259"/>
      <c r="T253" s="260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1" t="s">
        <v>143</v>
      </c>
      <c r="AU253" s="261" t="s">
        <v>82</v>
      </c>
      <c r="AV253" s="14" t="s">
        <v>82</v>
      </c>
      <c r="AW253" s="14" t="s">
        <v>30</v>
      </c>
      <c r="AX253" s="14" t="s">
        <v>80</v>
      </c>
      <c r="AY253" s="261" t="s">
        <v>134</v>
      </c>
    </row>
    <row r="254" s="2" customFormat="1" ht="24.15" customHeight="1">
      <c r="A254" s="39"/>
      <c r="B254" s="40"/>
      <c r="C254" s="284" t="s">
        <v>379</v>
      </c>
      <c r="D254" s="284" t="s">
        <v>241</v>
      </c>
      <c r="E254" s="285" t="s">
        <v>328</v>
      </c>
      <c r="F254" s="286" t="s">
        <v>329</v>
      </c>
      <c r="G254" s="287" t="s">
        <v>216</v>
      </c>
      <c r="H254" s="288">
        <v>31</v>
      </c>
      <c r="I254" s="289"/>
      <c r="J254" s="290">
        <f>ROUND(I254*H254,2)</f>
        <v>0</v>
      </c>
      <c r="K254" s="286" t="s">
        <v>726</v>
      </c>
      <c r="L254" s="291"/>
      <c r="M254" s="292" t="s">
        <v>1</v>
      </c>
      <c r="N254" s="293" t="s">
        <v>38</v>
      </c>
      <c r="O254" s="92"/>
      <c r="P254" s="236">
        <f>O254*H254</f>
        <v>0</v>
      </c>
      <c r="Q254" s="236">
        <v>0.002</v>
      </c>
      <c r="R254" s="236">
        <f>Q254*H254</f>
        <v>0.062</v>
      </c>
      <c r="S254" s="236">
        <v>0</v>
      </c>
      <c r="T254" s="237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8" t="s">
        <v>178</v>
      </c>
      <c r="AT254" s="238" t="s">
        <v>241</v>
      </c>
      <c r="AU254" s="238" t="s">
        <v>82</v>
      </c>
      <c r="AY254" s="18" t="s">
        <v>134</v>
      </c>
      <c r="BE254" s="239">
        <f>IF(N254="základní",J254,0)</f>
        <v>0</v>
      </c>
      <c r="BF254" s="239">
        <f>IF(N254="snížená",J254,0)</f>
        <v>0</v>
      </c>
      <c r="BG254" s="239">
        <f>IF(N254="zákl. přenesená",J254,0)</f>
        <v>0</v>
      </c>
      <c r="BH254" s="239">
        <f>IF(N254="sníž. přenesená",J254,0)</f>
        <v>0</v>
      </c>
      <c r="BI254" s="239">
        <f>IF(N254="nulová",J254,0)</f>
        <v>0</v>
      </c>
      <c r="BJ254" s="18" t="s">
        <v>80</v>
      </c>
      <c r="BK254" s="239">
        <f>ROUND(I254*H254,2)</f>
        <v>0</v>
      </c>
      <c r="BL254" s="18" t="s">
        <v>141</v>
      </c>
      <c r="BM254" s="238" t="s">
        <v>946</v>
      </c>
    </row>
    <row r="255" s="14" customFormat="1">
      <c r="A255" s="14"/>
      <c r="B255" s="251"/>
      <c r="C255" s="252"/>
      <c r="D255" s="242" t="s">
        <v>143</v>
      </c>
      <c r="E255" s="253" t="s">
        <v>1</v>
      </c>
      <c r="F255" s="254" t="s">
        <v>947</v>
      </c>
      <c r="G255" s="252"/>
      <c r="H255" s="255">
        <v>31</v>
      </c>
      <c r="I255" s="256"/>
      <c r="J255" s="252"/>
      <c r="K255" s="252"/>
      <c r="L255" s="257"/>
      <c r="M255" s="258"/>
      <c r="N255" s="259"/>
      <c r="O255" s="259"/>
      <c r="P255" s="259"/>
      <c r="Q255" s="259"/>
      <c r="R255" s="259"/>
      <c r="S255" s="259"/>
      <c r="T255" s="260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1" t="s">
        <v>143</v>
      </c>
      <c r="AU255" s="261" t="s">
        <v>82</v>
      </c>
      <c r="AV255" s="14" t="s">
        <v>82</v>
      </c>
      <c r="AW255" s="14" t="s">
        <v>30</v>
      </c>
      <c r="AX255" s="14" t="s">
        <v>80</v>
      </c>
      <c r="AY255" s="261" t="s">
        <v>134</v>
      </c>
    </row>
    <row r="256" s="2" customFormat="1" ht="16.5" customHeight="1">
      <c r="A256" s="39"/>
      <c r="B256" s="40"/>
      <c r="C256" s="227" t="s">
        <v>543</v>
      </c>
      <c r="D256" s="227" t="s">
        <v>136</v>
      </c>
      <c r="E256" s="228" t="s">
        <v>948</v>
      </c>
      <c r="F256" s="229" t="s">
        <v>949</v>
      </c>
      <c r="G256" s="230" t="s">
        <v>216</v>
      </c>
      <c r="H256" s="231">
        <v>4</v>
      </c>
      <c r="I256" s="232"/>
      <c r="J256" s="233">
        <f>ROUND(I256*H256,2)</f>
        <v>0</v>
      </c>
      <c r="K256" s="229" t="s">
        <v>1</v>
      </c>
      <c r="L256" s="45"/>
      <c r="M256" s="234" t="s">
        <v>1</v>
      </c>
      <c r="N256" s="235" t="s">
        <v>38</v>
      </c>
      <c r="O256" s="92"/>
      <c r="P256" s="236">
        <f>O256*H256</f>
        <v>0</v>
      </c>
      <c r="Q256" s="236">
        <v>0.24662999999999999</v>
      </c>
      <c r="R256" s="236">
        <f>Q256*H256</f>
        <v>0.98651999999999995</v>
      </c>
      <c r="S256" s="236">
        <v>0</v>
      </c>
      <c r="T256" s="237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8" t="s">
        <v>141</v>
      </c>
      <c r="AT256" s="238" t="s">
        <v>136</v>
      </c>
      <c r="AU256" s="238" t="s">
        <v>82</v>
      </c>
      <c r="AY256" s="18" t="s">
        <v>134</v>
      </c>
      <c r="BE256" s="239">
        <f>IF(N256="základní",J256,0)</f>
        <v>0</v>
      </c>
      <c r="BF256" s="239">
        <f>IF(N256="snížená",J256,0)</f>
        <v>0</v>
      </c>
      <c r="BG256" s="239">
        <f>IF(N256="zákl. přenesená",J256,0)</f>
        <v>0</v>
      </c>
      <c r="BH256" s="239">
        <f>IF(N256="sníž. přenesená",J256,0)</f>
        <v>0</v>
      </c>
      <c r="BI256" s="239">
        <f>IF(N256="nulová",J256,0)</f>
        <v>0</v>
      </c>
      <c r="BJ256" s="18" t="s">
        <v>80</v>
      </c>
      <c r="BK256" s="239">
        <f>ROUND(I256*H256,2)</f>
        <v>0</v>
      </c>
      <c r="BL256" s="18" t="s">
        <v>141</v>
      </c>
      <c r="BM256" s="238" t="s">
        <v>950</v>
      </c>
    </row>
    <row r="257" s="14" customFormat="1">
      <c r="A257" s="14"/>
      <c r="B257" s="251"/>
      <c r="C257" s="252"/>
      <c r="D257" s="242" t="s">
        <v>143</v>
      </c>
      <c r="E257" s="253" t="s">
        <v>1</v>
      </c>
      <c r="F257" s="254" t="s">
        <v>951</v>
      </c>
      <c r="G257" s="252"/>
      <c r="H257" s="255">
        <v>4</v>
      </c>
      <c r="I257" s="256"/>
      <c r="J257" s="252"/>
      <c r="K257" s="252"/>
      <c r="L257" s="257"/>
      <c r="M257" s="258"/>
      <c r="N257" s="259"/>
      <c r="O257" s="259"/>
      <c r="P257" s="259"/>
      <c r="Q257" s="259"/>
      <c r="R257" s="259"/>
      <c r="S257" s="259"/>
      <c r="T257" s="260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1" t="s">
        <v>143</v>
      </c>
      <c r="AU257" s="261" t="s">
        <v>82</v>
      </c>
      <c r="AV257" s="14" t="s">
        <v>82</v>
      </c>
      <c r="AW257" s="14" t="s">
        <v>30</v>
      </c>
      <c r="AX257" s="14" t="s">
        <v>80</v>
      </c>
      <c r="AY257" s="261" t="s">
        <v>134</v>
      </c>
    </row>
    <row r="258" s="2" customFormat="1" ht="21.75" customHeight="1">
      <c r="A258" s="39"/>
      <c r="B258" s="40"/>
      <c r="C258" s="284" t="s">
        <v>545</v>
      </c>
      <c r="D258" s="284" t="s">
        <v>241</v>
      </c>
      <c r="E258" s="285" t="s">
        <v>952</v>
      </c>
      <c r="F258" s="286" t="s">
        <v>953</v>
      </c>
      <c r="G258" s="287" t="s">
        <v>216</v>
      </c>
      <c r="H258" s="288">
        <v>4</v>
      </c>
      <c r="I258" s="289"/>
      <c r="J258" s="290">
        <f>ROUND(I258*H258,2)</f>
        <v>0</v>
      </c>
      <c r="K258" s="286" t="s">
        <v>726</v>
      </c>
      <c r="L258" s="291"/>
      <c r="M258" s="292" t="s">
        <v>1</v>
      </c>
      <c r="N258" s="293" t="s">
        <v>38</v>
      </c>
      <c r="O258" s="92"/>
      <c r="P258" s="236">
        <f>O258*H258</f>
        <v>0</v>
      </c>
      <c r="Q258" s="236">
        <v>0.071999999999999995</v>
      </c>
      <c r="R258" s="236">
        <f>Q258*H258</f>
        <v>0.28799999999999998</v>
      </c>
      <c r="S258" s="236">
        <v>0</v>
      </c>
      <c r="T258" s="237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8" t="s">
        <v>178</v>
      </c>
      <c r="AT258" s="238" t="s">
        <v>241</v>
      </c>
      <c r="AU258" s="238" t="s">
        <v>82</v>
      </c>
      <c r="AY258" s="18" t="s">
        <v>134</v>
      </c>
      <c r="BE258" s="239">
        <f>IF(N258="základní",J258,0)</f>
        <v>0</v>
      </c>
      <c r="BF258" s="239">
        <f>IF(N258="snížená",J258,0)</f>
        <v>0</v>
      </c>
      <c r="BG258" s="239">
        <f>IF(N258="zákl. přenesená",J258,0)</f>
        <v>0</v>
      </c>
      <c r="BH258" s="239">
        <f>IF(N258="sníž. přenesená",J258,0)</f>
        <v>0</v>
      </c>
      <c r="BI258" s="239">
        <f>IF(N258="nulová",J258,0)</f>
        <v>0</v>
      </c>
      <c r="BJ258" s="18" t="s">
        <v>80</v>
      </c>
      <c r="BK258" s="239">
        <f>ROUND(I258*H258,2)</f>
        <v>0</v>
      </c>
      <c r="BL258" s="18" t="s">
        <v>141</v>
      </c>
      <c r="BM258" s="238" t="s">
        <v>954</v>
      </c>
    </row>
    <row r="259" s="14" customFormat="1">
      <c r="A259" s="14"/>
      <c r="B259" s="251"/>
      <c r="C259" s="252"/>
      <c r="D259" s="242" t="s">
        <v>143</v>
      </c>
      <c r="E259" s="253" t="s">
        <v>1</v>
      </c>
      <c r="F259" s="254" t="s">
        <v>318</v>
      </c>
      <c r="G259" s="252"/>
      <c r="H259" s="255">
        <v>4</v>
      </c>
      <c r="I259" s="256"/>
      <c r="J259" s="252"/>
      <c r="K259" s="252"/>
      <c r="L259" s="257"/>
      <c r="M259" s="258"/>
      <c r="N259" s="259"/>
      <c r="O259" s="259"/>
      <c r="P259" s="259"/>
      <c r="Q259" s="259"/>
      <c r="R259" s="259"/>
      <c r="S259" s="259"/>
      <c r="T259" s="260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1" t="s">
        <v>143</v>
      </c>
      <c r="AU259" s="261" t="s">
        <v>82</v>
      </c>
      <c r="AV259" s="14" t="s">
        <v>82</v>
      </c>
      <c r="AW259" s="14" t="s">
        <v>30</v>
      </c>
      <c r="AX259" s="14" t="s">
        <v>80</v>
      </c>
      <c r="AY259" s="261" t="s">
        <v>134</v>
      </c>
    </row>
    <row r="260" s="2" customFormat="1" ht="24.15" customHeight="1">
      <c r="A260" s="39"/>
      <c r="B260" s="40"/>
      <c r="C260" s="284" t="s">
        <v>547</v>
      </c>
      <c r="D260" s="284" t="s">
        <v>241</v>
      </c>
      <c r="E260" s="285" t="s">
        <v>955</v>
      </c>
      <c r="F260" s="286" t="s">
        <v>956</v>
      </c>
      <c r="G260" s="287" t="s">
        <v>216</v>
      </c>
      <c r="H260" s="288">
        <v>4</v>
      </c>
      <c r="I260" s="289"/>
      <c r="J260" s="290">
        <f>ROUND(I260*H260,2)</f>
        <v>0</v>
      </c>
      <c r="K260" s="286" t="s">
        <v>726</v>
      </c>
      <c r="L260" s="291"/>
      <c r="M260" s="292" t="s">
        <v>1</v>
      </c>
      <c r="N260" s="293" t="s">
        <v>38</v>
      </c>
      <c r="O260" s="92"/>
      <c r="P260" s="236">
        <f>O260*H260</f>
        <v>0</v>
      </c>
      <c r="Q260" s="236">
        <v>0.080000000000000002</v>
      </c>
      <c r="R260" s="236">
        <f>Q260*H260</f>
        <v>0.32000000000000001</v>
      </c>
      <c r="S260" s="236">
        <v>0</v>
      </c>
      <c r="T260" s="237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8" t="s">
        <v>178</v>
      </c>
      <c r="AT260" s="238" t="s">
        <v>241</v>
      </c>
      <c r="AU260" s="238" t="s">
        <v>82</v>
      </c>
      <c r="AY260" s="18" t="s">
        <v>134</v>
      </c>
      <c r="BE260" s="239">
        <f>IF(N260="základní",J260,0)</f>
        <v>0</v>
      </c>
      <c r="BF260" s="239">
        <f>IF(N260="snížená",J260,0)</f>
        <v>0</v>
      </c>
      <c r="BG260" s="239">
        <f>IF(N260="zákl. přenesená",J260,0)</f>
        <v>0</v>
      </c>
      <c r="BH260" s="239">
        <f>IF(N260="sníž. přenesená",J260,0)</f>
        <v>0</v>
      </c>
      <c r="BI260" s="239">
        <f>IF(N260="nulová",J260,0)</f>
        <v>0</v>
      </c>
      <c r="BJ260" s="18" t="s">
        <v>80</v>
      </c>
      <c r="BK260" s="239">
        <f>ROUND(I260*H260,2)</f>
        <v>0</v>
      </c>
      <c r="BL260" s="18" t="s">
        <v>141</v>
      </c>
      <c r="BM260" s="238" t="s">
        <v>957</v>
      </c>
    </row>
    <row r="261" s="14" customFormat="1">
      <c r="A261" s="14"/>
      <c r="B261" s="251"/>
      <c r="C261" s="252"/>
      <c r="D261" s="242" t="s">
        <v>143</v>
      </c>
      <c r="E261" s="253" t="s">
        <v>1</v>
      </c>
      <c r="F261" s="254" t="s">
        <v>318</v>
      </c>
      <c r="G261" s="252"/>
      <c r="H261" s="255">
        <v>4</v>
      </c>
      <c r="I261" s="256"/>
      <c r="J261" s="252"/>
      <c r="K261" s="252"/>
      <c r="L261" s="257"/>
      <c r="M261" s="258"/>
      <c r="N261" s="259"/>
      <c r="O261" s="259"/>
      <c r="P261" s="259"/>
      <c r="Q261" s="259"/>
      <c r="R261" s="259"/>
      <c r="S261" s="259"/>
      <c r="T261" s="260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1" t="s">
        <v>143</v>
      </c>
      <c r="AU261" s="261" t="s">
        <v>82</v>
      </c>
      <c r="AV261" s="14" t="s">
        <v>82</v>
      </c>
      <c r="AW261" s="14" t="s">
        <v>30</v>
      </c>
      <c r="AX261" s="14" t="s">
        <v>80</v>
      </c>
      <c r="AY261" s="261" t="s">
        <v>134</v>
      </c>
    </row>
    <row r="262" s="2" customFormat="1" ht="16.5" customHeight="1">
      <c r="A262" s="39"/>
      <c r="B262" s="40"/>
      <c r="C262" s="284" t="s">
        <v>549</v>
      </c>
      <c r="D262" s="284" t="s">
        <v>241</v>
      </c>
      <c r="E262" s="285" t="s">
        <v>958</v>
      </c>
      <c r="F262" s="286" t="s">
        <v>959</v>
      </c>
      <c r="G262" s="287" t="s">
        <v>216</v>
      </c>
      <c r="H262" s="288">
        <v>4</v>
      </c>
      <c r="I262" s="289"/>
      <c r="J262" s="290">
        <f>ROUND(I262*H262,2)</f>
        <v>0</v>
      </c>
      <c r="K262" s="286" t="s">
        <v>726</v>
      </c>
      <c r="L262" s="291"/>
      <c r="M262" s="292" t="s">
        <v>1</v>
      </c>
      <c r="N262" s="293" t="s">
        <v>38</v>
      </c>
      <c r="O262" s="92"/>
      <c r="P262" s="236">
        <f>O262*H262</f>
        <v>0</v>
      </c>
      <c r="Q262" s="236">
        <v>0.057000000000000002</v>
      </c>
      <c r="R262" s="236">
        <f>Q262*H262</f>
        <v>0.22800000000000001</v>
      </c>
      <c r="S262" s="236">
        <v>0</v>
      </c>
      <c r="T262" s="237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8" t="s">
        <v>178</v>
      </c>
      <c r="AT262" s="238" t="s">
        <v>241</v>
      </c>
      <c r="AU262" s="238" t="s">
        <v>82</v>
      </c>
      <c r="AY262" s="18" t="s">
        <v>134</v>
      </c>
      <c r="BE262" s="239">
        <f>IF(N262="základní",J262,0)</f>
        <v>0</v>
      </c>
      <c r="BF262" s="239">
        <f>IF(N262="snížená",J262,0)</f>
        <v>0</v>
      </c>
      <c r="BG262" s="239">
        <f>IF(N262="zákl. přenesená",J262,0)</f>
        <v>0</v>
      </c>
      <c r="BH262" s="239">
        <f>IF(N262="sníž. přenesená",J262,0)</f>
        <v>0</v>
      </c>
      <c r="BI262" s="239">
        <f>IF(N262="nulová",J262,0)</f>
        <v>0</v>
      </c>
      <c r="BJ262" s="18" t="s">
        <v>80</v>
      </c>
      <c r="BK262" s="239">
        <f>ROUND(I262*H262,2)</f>
        <v>0</v>
      </c>
      <c r="BL262" s="18" t="s">
        <v>141</v>
      </c>
      <c r="BM262" s="238" t="s">
        <v>960</v>
      </c>
    </row>
    <row r="263" s="14" customFormat="1">
      <c r="A263" s="14"/>
      <c r="B263" s="251"/>
      <c r="C263" s="252"/>
      <c r="D263" s="242" t="s">
        <v>143</v>
      </c>
      <c r="E263" s="253" t="s">
        <v>1</v>
      </c>
      <c r="F263" s="254" t="s">
        <v>318</v>
      </c>
      <c r="G263" s="252"/>
      <c r="H263" s="255">
        <v>4</v>
      </c>
      <c r="I263" s="256"/>
      <c r="J263" s="252"/>
      <c r="K263" s="252"/>
      <c r="L263" s="257"/>
      <c r="M263" s="258"/>
      <c r="N263" s="259"/>
      <c r="O263" s="259"/>
      <c r="P263" s="259"/>
      <c r="Q263" s="259"/>
      <c r="R263" s="259"/>
      <c r="S263" s="259"/>
      <c r="T263" s="260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1" t="s">
        <v>143</v>
      </c>
      <c r="AU263" s="261" t="s">
        <v>82</v>
      </c>
      <c r="AV263" s="14" t="s">
        <v>82</v>
      </c>
      <c r="AW263" s="14" t="s">
        <v>30</v>
      </c>
      <c r="AX263" s="14" t="s">
        <v>80</v>
      </c>
      <c r="AY263" s="261" t="s">
        <v>134</v>
      </c>
    </row>
    <row r="264" s="2" customFormat="1" ht="21.75" customHeight="1">
      <c r="A264" s="39"/>
      <c r="B264" s="40"/>
      <c r="C264" s="284" t="s">
        <v>597</v>
      </c>
      <c r="D264" s="284" t="s">
        <v>241</v>
      </c>
      <c r="E264" s="285" t="s">
        <v>961</v>
      </c>
      <c r="F264" s="286" t="s">
        <v>962</v>
      </c>
      <c r="G264" s="287" t="s">
        <v>216</v>
      </c>
      <c r="H264" s="288">
        <v>4</v>
      </c>
      <c r="I264" s="289"/>
      <c r="J264" s="290">
        <f>ROUND(I264*H264,2)</f>
        <v>0</v>
      </c>
      <c r="K264" s="286" t="s">
        <v>726</v>
      </c>
      <c r="L264" s="291"/>
      <c r="M264" s="292" t="s">
        <v>1</v>
      </c>
      <c r="N264" s="293" t="s">
        <v>38</v>
      </c>
      <c r="O264" s="92"/>
      <c r="P264" s="236">
        <f>O264*H264</f>
        <v>0</v>
      </c>
      <c r="Q264" s="236">
        <v>0.040000000000000001</v>
      </c>
      <c r="R264" s="236">
        <f>Q264*H264</f>
        <v>0.16</v>
      </c>
      <c r="S264" s="236">
        <v>0</v>
      </c>
      <c r="T264" s="237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8" t="s">
        <v>178</v>
      </c>
      <c r="AT264" s="238" t="s">
        <v>241</v>
      </c>
      <c r="AU264" s="238" t="s">
        <v>82</v>
      </c>
      <c r="AY264" s="18" t="s">
        <v>134</v>
      </c>
      <c r="BE264" s="239">
        <f>IF(N264="základní",J264,0)</f>
        <v>0</v>
      </c>
      <c r="BF264" s="239">
        <f>IF(N264="snížená",J264,0)</f>
        <v>0</v>
      </c>
      <c r="BG264" s="239">
        <f>IF(N264="zákl. přenesená",J264,0)</f>
        <v>0</v>
      </c>
      <c r="BH264" s="239">
        <f>IF(N264="sníž. přenesená",J264,0)</f>
        <v>0</v>
      </c>
      <c r="BI264" s="239">
        <f>IF(N264="nulová",J264,0)</f>
        <v>0</v>
      </c>
      <c r="BJ264" s="18" t="s">
        <v>80</v>
      </c>
      <c r="BK264" s="239">
        <f>ROUND(I264*H264,2)</f>
        <v>0</v>
      </c>
      <c r="BL264" s="18" t="s">
        <v>141</v>
      </c>
      <c r="BM264" s="238" t="s">
        <v>963</v>
      </c>
    </row>
    <row r="265" s="14" customFormat="1">
      <c r="A265" s="14"/>
      <c r="B265" s="251"/>
      <c r="C265" s="252"/>
      <c r="D265" s="242" t="s">
        <v>143</v>
      </c>
      <c r="E265" s="253" t="s">
        <v>1</v>
      </c>
      <c r="F265" s="254" t="s">
        <v>318</v>
      </c>
      <c r="G265" s="252"/>
      <c r="H265" s="255">
        <v>4</v>
      </c>
      <c r="I265" s="256"/>
      <c r="J265" s="252"/>
      <c r="K265" s="252"/>
      <c r="L265" s="257"/>
      <c r="M265" s="258"/>
      <c r="N265" s="259"/>
      <c r="O265" s="259"/>
      <c r="P265" s="259"/>
      <c r="Q265" s="259"/>
      <c r="R265" s="259"/>
      <c r="S265" s="259"/>
      <c r="T265" s="260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1" t="s">
        <v>143</v>
      </c>
      <c r="AU265" s="261" t="s">
        <v>82</v>
      </c>
      <c r="AV265" s="14" t="s">
        <v>82</v>
      </c>
      <c r="AW265" s="14" t="s">
        <v>30</v>
      </c>
      <c r="AX265" s="14" t="s">
        <v>80</v>
      </c>
      <c r="AY265" s="261" t="s">
        <v>134</v>
      </c>
    </row>
    <row r="266" s="2" customFormat="1" ht="16.5" customHeight="1">
      <c r="A266" s="39"/>
      <c r="B266" s="40"/>
      <c r="C266" s="284" t="s">
        <v>553</v>
      </c>
      <c r="D266" s="284" t="s">
        <v>241</v>
      </c>
      <c r="E266" s="285" t="s">
        <v>964</v>
      </c>
      <c r="F266" s="286" t="s">
        <v>965</v>
      </c>
      <c r="G266" s="287" t="s">
        <v>216</v>
      </c>
      <c r="H266" s="288">
        <v>4</v>
      </c>
      <c r="I266" s="289"/>
      <c r="J266" s="290">
        <f>ROUND(I266*H266,2)</f>
        <v>0</v>
      </c>
      <c r="K266" s="286" t="s">
        <v>726</v>
      </c>
      <c r="L266" s="291"/>
      <c r="M266" s="292" t="s">
        <v>1</v>
      </c>
      <c r="N266" s="293" t="s">
        <v>38</v>
      </c>
      <c r="O266" s="92"/>
      <c r="P266" s="236">
        <f>O266*H266</f>
        <v>0</v>
      </c>
      <c r="Q266" s="236">
        <v>0.027</v>
      </c>
      <c r="R266" s="236">
        <f>Q266*H266</f>
        <v>0.108</v>
      </c>
      <c r="S266" s="236">
        <v>0</v>
      </c>
      <c r="T266" s="237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8" t="s">
        <v>178</v>
      </c>
      <c r="AT266" s="238" t="s">
        <v>241</v>
      </c>
      <c r="AU266" s="238" t="s">
        <v>82</v>
      </c>
      <c r="AY266" s="18" t="s">
        <v>134</v>
      </c>
      <c r="BE266" s="239">
        <f>IF(N266="základní",J266,0)</f>
        <v>0</v>
      </c>
      <c r="BF266" s="239">
        <f>IF(N266="snížená",J266,0)</f>
        <v>0</v>
      </c>
      <c r="BG266" s="239">
        <f>IF(N266="zákl. přenesená",J266,0)</f>
        <v>0</v>
      </c>
      <c r="BH266" s="239">
        <f>IF(N266="sníž. přenesená",J266,0)</f>
        <v>0</v>
      </c>
      <c r="BI266" s="239">
        <f>IF(N266="nulová",J266,0)</f>
        <v>0</v>
      </c>
      <c r="BJ266" s="18" t="s">
        <v>80</v>
      </c>
      <c r="BK266" s="239">
        <f>ROUND(I266*H266,2)</f>
        <v>0</v>
      </c>
      <c r="BL266" s="18" t="s">
        <v>141</v>
      </c>
      <c r="BM266" s="238" t="s">
        <v>966</v>
      </c>
    </row>
    <row r="267" s="14" customFormat="1">
      <c r="A267" s="14"/>
      <c r="B267" s="251"/>
      <c r="C267" s="252"/>
      <c r="D267" s="242" t="s">
        <v>143</v>
      </c>
      <c r="E267" s="253" t="s">
        <v>1</v>
      </c>
      <c r="F267" s="254" t="s">
        <v>318</v>
      </c>
      <c r="G267" s="252"/>
      <c r="H267" s="255">
        <v>4</v>
      </c>
      <c r="I267" s="256"/>
      <c r="J267" s="252"/>
      <c r="K267" s="252"/>
      <c r="L267" s="257"/>
      <c r="M267" s="258"/>
      <c r="N267" s="259"/>
      <c r="O267" s="259"/>
      <c r="P267" s="259"/>
      <c r="Q267" s="259"/>
      <c r="R267" s="259"/>
      <c r="S267" s="259"/>
      <c r="T267" s="260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1" t="s">
        <v>143</v>
      </c>
      <c r="AU267" s="261" t="s">
        <v>82</v>
      </c>
      <c r="AV267" s="14" t="s">
        <v>82</v>
      </c>
      <c r="AW267" s="14" t="s">
        <v>30</v>
      </c>
      <c r="AX267" s="14" t="s">
        <v>80</v>
      </c>
      <c r="AY267" s="261" t="s">
        <v>134</v>
      </c>
    </row>
    <row r="268" s="2" customFormat="1" ht="24.15" customHeight="1">
      <c r="A268" s="39"/>
      <c r="B268" s="40"/>
      <c r="C268" s="284" t="s">
        <v>558</v>
      </c>
      <c r="D268" s="284" t="s">
        <v>241</v>
      </c>
      <c r="E268" s="285" t="s">
        <v>967</v>
      </c>
      <c r="F268" s="286" t="s">
        <v>968</v>
      </c>
      <c r="G268" s="287" t="s">
        <v>216</v>
      </c>
      <c r="H268" s="288">
        <v>4</v>
      </c>
      <c r="I268" s="289"/>
      <c r="J268" s="290">
        <f>ROUND(I268*H268,2)</f>
        <v>0</v>
      </c>
      <c r="K268" s="286" t="s">
        <v>726</v>
      </c>
      <c r="L268" s="291"/>
      <c r="M268" s="292" t="s">
        <v>1</v>
      </c>
      <c r="N268" s="293" t="s">
        <v>38</v>
      </c>
      <c r="O268" s="92"/>
      <c r="P268" s="236">
        <f>O268*H268</f>
        <v>0</v>
      </c>
      <c r="Q268" s="236">
        <v>0.108</v>
      </c>
      <c r="R268" s="236">
        <f>Q268*H268</f>
        <v>0.432</v>
      </c>
      <c r="S268" s="236">
        <v>0</v>
      </c>
      <c r="T268" s="237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8" t="s">
        <v>178</v>
      </c>
      <c r="AT268" s="238" t="s">
        <v>241</v>
      </c>
      <c r="AU268" s="238" t="s">
        <v>82</v>
      </c>
      <c r="AY268" s="18" t="s">
        <v>134</v>
      </c>
      <c r="BE268" s="239">
        <f>IF(N268="základní",J268,0)</f>
        <v>0</v>
      </c>
      <c r="BF268" s="239">
        <f>IF(N268="snížená",J268,0)</f>
        <v>0</v>
      </c>
      <c r="BG268" s="239">
        <f>IF(N268="zákl. přenesená",J268,0)</f>
        <v>0</v>
      </c>
      <c r="BH268" s="239">
        <f>IF(N268="sníž. přenesená",J268,0)</f>
        <v>0</v>
      </c>
      <c r="BI268" s="239">
        <f>IF(N268="nulová",J268,0)</f>
        <v>0</v>
      </c>
      <c r="BJ268" s="18" t="s">
        <v>80</v>
      </c>
      <c r="BK268" s="239">
        <f>ROUND(I268*H268,2)</f>
        <v>0</v>
      </c>
      <c r="BL268" s="18" t="s">
        <v>141</v>
      </c>
      <c r="BM268" s="238" t="s">
        <v>969</v>
      </c>
    </row>
    <row r="269" s="14" customFormat="1">
      <c r="A269" s="14"/>
      <c r="B269" s="251"/>
      <c r="C269" s="252"/>
      <c r="D269" s="242" t="s">
        <v>143</v>
      </c>
      <c r="E269" s="253" t="s">
        <v>1</v>
      </c>
      <c r="F269" s="254" t="s">
        <v>318</v>
      </c>
      <c r="G269" s="252"/>
      <c r="H269" s="255">
        <v>4</v>
      </c>
      <c r="I269" s="256"/>
      <c r="J269" s="252"/>
      <c r="K269" s="252"/>
      <c r="L269" s="257"/>
      <c r="M269" s="258"/>
      <c r="N269" s="259"/>
      <c r="O269" s="259"/>
      <c r="P269" s="259"/>
      <c r="Q269" s="259"/>
      <c r="R269" s="259"/>
      <c r="S269" s="259"/>
      <c r="T269" s="260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1" t="s">
        <v>143</v>
      </c>
      <c r="AU269" s="261" t="s">
        <v>82</v>
      </c>
      <c r="AV269" s="14" t="s">
        <v>82</v>
      </c>
      <c r="AW269" s="14" t="s">
        <v>30</v>
      </c>
      <c r="AX269" s="14" t="s">
        <v>80</v>
      </c>
      <c r="AY269" s="261" t="s">
        <v>134</v>
      </c>
    </row>
    <row r="270" s="2" customFormat="1" ht="24.15" customHeight="1">
      <c r="A270" s="39"/>
      <c r="B270" s="40"/>
      <c r="C270" s="284" t="s">
        <v>561</v>
      </c>
      <c r="D270" s="284" t="s">
        <v>241</v>
      </c>
      <c r="E270" s="285" t="s">
        <v>970</v>
      </c>
      <c r="F270" s="286" t="s">
        <v>971</v>
      </c>
      <c r="G270" s="287" t="s">
        <v>216</v>
      </c>
      <c r="H270" s="288">
        <v>4</v>
      </c>
      <c r="I270" s="289"/>
      <c r="J270" s="290">
        <f>ROUND(I270*H270,2)</f>
        <v>0</v>
      </c>
      <c r="K270" s="286" t="s">
        <v>726</v>
      </c>
      <c r="L270" s="291"/>
      <c r="M270" s="292" t="s">
        <v>1</v>
      </c>
      <c r="N270" s="293" t="s">
        <v>38</v>
      </c>
      <c r="O270" s="92"/>
      <c r="P270" s="236">
        <f>O270*H270</f>
        <v>0</v>
      </c>
      <c r="Q270" s="236">
        <v>0.0040000000000000001</v>
      </c>
      <c r="R270" s="236">
        <f>Q270*H270</f>
        <v>0.016</v>
      </c>
      <c r="S270" s="236">
        <v>0</v>
      </c>
      <c r="T270" s="237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8" t="s">
        <v>178</v>
      </c>
      <c r="AT270" s="238" t="s">
        <v>241</v>
      </c>
      <c r="AU270" s="238" t="s">
        <v>82</v>
      </c>
      <c r="AY270" s="18" t="s">
        <v>134</v>
      </c>
      <c r="BE270" s="239">
        <f>IF(N270="základní",J270,0)</f>
        <v>0</v>
      </c>
      <c r="BF270" s="239">
        <f>IF(N270="snížená",J270,0)</f>
        <v>0</v>
      </c>
      <c r="BG270" s="239">
        <f>IF(N270="zákl. přenesená",J270,0)</f>
        <v>0</v>
      </c>
      <c r="BH270" s="239">
        <f>IF(N270="sníž. přenesená",J270,0)</f>
        <v>0</v>
      </c>
      <c r="BI270" s="239">
        <f>IF(N270="nulová",J270,0)</f>
        <v>0</v>
      </c>
      <c r="BJ270" s="18" t="s">
        <v>80</v>
      </c>
      <c r="BK270" s="239">
        <f>ROUND(I270*H270,2)</f>
        <v>0</v>
      </c>
      <c r="BL270" s="18" t="s">
        <v>141</v>
      </c>
      <c r="BM270" s="238" t="s">
        <v>972</v>
      </c>
    </row>
    <row r="271" s="14" customFormat="1">
      <c r="A271" s="14"/>
      <c r="B271" s="251"/>
      <c r="C271" s="252"/>
      <c r="D271" s="242" t="s">
        <v>143</v>
      </c>
      <c r="E271" s="253" t="s">
        <v>1</v>
      </c>
      <c r="F271" s="254" t="s">
        <v>318</v>
      </c>
      <c r="G271" s="252"/>
      <c r="H271" s="255">
        <v>4</v>
      </c>
      <c r="I271" s="256"/>
      <c r="J271" s="252"/>
      <c r="K271" s="252"/>
      <c r="L271" s="257"/>
      <c r="M271" s="258"/>
      <c r="N271" s="259"/>
      <c r="O271" s="259"/>
      <c r="P271" s="259"/>
      <c r="Q271" s="259"/>
      <c r="R271" s="259"/>
      <c r="S271" s="259"/>
      <c r="T271" s="260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1" t="s">
        <v>143</v>
      </c>
      <c r="AU271" s="261" t="s">
        <v>82</v>
      </c>
      <c r="AV271" s="14" t="s">
        <v>82</v>
      </c>
      <c r="AW271" s="14" t="s">
        <v>30</v>
      </c>
      <c r="AX271" s="14" t="s">
        <v>80</v>
      </c>
      <c r="AY271" s="261" t="s">
        <v>134</v>
      </c>
    </row>
    <row r="272" s="2" customFormat="1" ht="24.15" customHeight="1">
      <c r="A272" s="39"/>
      <c r="B272" s="40"/>
      <c r="C272" s="227" t="s">
        <v>564</v>
      </c>
      <c r="D272" s="227" t="s">
        <v>136</v>
      </c>
      <c r="E272" s="228" t="s">
        <v>340</v>
      </c>
      <c r="F272" s="229" t="s">
        <v>341</v>
      </c>
      <c r="G272" s="230" t="s">
        <v>216</v>
      </c>
      <c r="H272" s="231">
        <v>9</v>
      </c>
      <c r="I272" s="232"/>
      <c r="J272" s="233">
        <f>ROUND(I272*H272,2)</f>
        <v>0</v>
      </c>
      <c r="K272" s="229" t="s">
        <v>726</v>
      </c>
      <c r="L272" s="45"/>
      <c r="M272" s="234" t="s">
        <v>1</v>
      </c>
      <c r="N272" s="235" t="s">
        <v>38</v>
      </c>
      <c r="O272" s="92"/>
      <c r="P272" s="236">
        <f>O272*H272</f>
        <v>0</v>
      </c>
      <c r="Q272" s="236">
        <v>0.21734000000000001</v>
      </c>
      <c r="R272" s="236">
        <f>Q272*H272</f>
        <v>1.9560600000000001</v>
      </c>
      <c r="S272" s="236">
        <v>0</v>
      </c>
      <c r="T272" s="237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8" t="s">
        <v>141</v>
      </c>
      <c r="AT272" s="238" t="s">
        <v>136</v>
      </c>
      <c r="AU272" s="238" t="s">
        <v>82</v>
      </c>
      <c r="AY272" s="18" t="s">
        <v>134</v>
      </c>
      <c r="BE272" s="239">
        <f>IF(N272="základní",J272,0)</f>
        <v>0</v>
      </c>
      <c r="BF272" s="239">
        <f>IF(N272="snížená",J272,0)</f>
        <v>0</v>
      </c>
      <c r="BG272" s="239">
        <f>IF(N272="zákl. přenesená",J272,0)</f>
        <v>0</v>
      </c>
      <c r="BH272" s="239">
        <f>IF(N272="sníž. přenesená",J272,0)</f>
        <v>0</v>
      </c>
      <c r="BI272" s="239">
        <f>IF(N272="nulová",J272,0)</f>
        <v>0</v>
      </c>
      <c r="BJ272" s="18" t="s">
        <v>80</v>
      </c>
      <c r="BK272" s="239">
        <f>ROUND(I272*H272,2)</f>
        <v>0</v>
      </c>
      <c r="BL272" s="18" t="s">
        <v>141</v>
      </c>
      <c r="BM272" s="238" t="s">
        <v>973</v>
      </c>
    </row>
    <row r="273" s="14" customFormat="1">
      <c r="A273" s="14"/>
      <c r="B273" s="251"/>
      <c r="C273" s="252"/>
      <c r="D273" s="242" t="s">
        <v>143</v>
      </c>
      <c r="E273" s="253" t="s">
        <v>1</v>
      </c>
      <c r="F273" s="254" t="s">
        <v>541</v>
      </c>
      <c r="G273" s="252"/>
      <c r="H273" s="255">
        <v>9</v>
      </c>
      <c r="I273" s="256"/>
      <c r="J273" s="252"/>
      <c r="K273" s="252"/>
      <c r="L273" s="257"/>
      <c r="M273" s="258"/>
      <c r="N273" s="259"/>
      <c r="O273" s="259"/>
      <c r="P273" s="259"/>
      <c r="Q273" s="259"/>
      <c r="R273" s="259"/>
      <c r="S273" s="259"/>
      <c r="T273" s="260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1" t="s">
        <v>143</v>
      </c>
      <c r="AU273" s="261" t="s">
        <v>82</v>
      </c>
      <c r="AV273" s="14" t="s">
        <v>82</v>
      </c>
      <c r="AW273" s="14" t="s">
        <v>30</v>
      </c>
      <c r="AX273" s="14" t="s">
        <v>80</v>
      </c>
      <c r="AY273" s="261" t="s">
        <v>134</v>
      </c>
    </row>
    <row r="274" s="2" customFormat="1" ht="24.15" customHeight="1">
      <c r="A274" s="39"/>
      <c r="B274" s="40"/>
      <c r="C274" s="284" t="s">
        <v>569</v>
      </c>
      <c r="D274" s="284" t="s">
        <v>241</v>
      </c>
      <c r="E274" s="285" t="s">
        <v>831</v>
      </c>
      <c r="F274" s="286" t="s">
        <v>832</v>
      </c>
      <c r="G274" s="287" t="s">
        <v>216</v>
      </c>
      <c r="H274" s="288">
        <v>9</v>
      </c>
      <c r="I274" s="289"/>
      <c r="J274" s="290">
        <f>ROUND(I274*H274,2)</f>
        <v>0</v>
      </c>
      <c r="K274" s="286" t="s">
        <v>726</v>
      </c>
      <c r="L274" s="291"/>
      <c r="M274" s="292" t="s">
        <v>1</v>
      </c>
      <c r="N274" s="293" t="s">
        <v>38</v>
      </c>
      <c r="O274" s="92"/>
      <c r="P274" s="236">
        <f>O274*H274</f>
        <v>0</v>
      </c>
      <c r="Q274" s="236">
        <v>0.10100000000000001</v>
      </c>
      <c r="R274" s="236">
        <f>Q274*H274</f>
        <v>0.90900000000000003</v>
      </c>
      <c r="S274" s="236">
        <v>0</v>
      </c>
      <c r="T274" s="237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8" t="s">
        <v>178</v>
      </c>
      <c r="AT274" s="238" t="s">
        <v>241</v>
      </c>
      <c r="AU274" s="238" t="s">
        <v>82</v>
      </c>
      <c r="AY274" s="18" t="s">
        <v>134</v>
      </c>
      <c r="BE274" s="239">
        <f>IF(N274="základní",J274,0)</f>
        <v>0</v>
      </c>
      <c r="BF274" s="239">
        <f>IF(N274="snížená",J274,0)</f>
        <v>0</v>
      </c>
      <c r="BG274" s="239">
        <f>IF(N274="zákl. přenesená",J274,0)</f>
        <v>0</v>
      </c>
      <c r="BH274" s="239">
        <f>IF(N274="sníž. přenesená",J274,0)</f>
        <v>0</v>
      </c>
      <c r="BI274" s="239">
        <f>IF(N274="nulová",J274,0)</f>
        <v>0</v>
      </c>
      <c r="BJ274" s="18" t="s">
        <v>80</v>
      </c>
      <c r="BK274" s="239">
        <f>ROUND(I274*H274,2)</f>
        <v>0</v>
      </c>
      <c r="BL274" s="18" t="s">
        <v>141</v>
      </c>
      <c r="BM274" s="238" t="s">
        <v>974</v>
      </c>
    </row>
    <row r="275" s="14" customFormat="1">
      <c r="A275" s="14"/>
      <c r="B275" s="251"/>
      <c r="C275" s="252"/>
      <c r="D275" s="242" t="s">
        <v>143</v>
      </c>
      <c r="E275" s="253" t="s">
        <v>1</v>
      </c>
      <c r="F275" s="254" t="s">
        <v>541</v>
      </c>
      <c r="G275" s="252"/>
      <c r="H275" s="255">
        <v>9</v>
      </c>
      <c r="I275" s="256"/>
      <c r="J275" s="252"/>
      <c r="K275" s="252"/>
      <c r="L275" s="257"/>
      <c r="M275" s="258"/>
      <c r="N275" s="259"/>
      <c r="O275" s="259"/>
      <c r="P275" s="259"/>
      <c r="Q275" s="259"/>
      <c r="R275" s="259"/>
      <c r="S275" s="259"/>
      <c r="T275" s="260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1" t="s">
        <v>143</v>
      </c>
      <c r="AU275" s="261" t="s">
        <v>82</v>
      </c>
      <c r="AV275" s="14" t="s">
        <v>82</v>
      </c>
      <c r="AW275" s="14" t="s">
        <v>30</v>
      </c>
      <c r="AX275" s="14" t="s">
        <v>80</v>
      </c>
      <c r="AY275" s="261" t="s">
        <v>134</v>
      </c>
    </row>
    <row r="276" s="12" customFormat="1" ht="22.8" customHeight="1">
      <c r="A276" s="12"/>
      <c r="B276" s="211"/>
      <c r="C276" s="212"/>
      <c r="D276" s="213" t="s">
        <v>72</v>
      </c>
      <c r="E276" s="225" t="s">
        <v>188</v>
      </c>
      <c r="F276" s="225" t="s">
        <v>347</v>
      </c>
      <c r="G276" s="212"/>
      <c r="H276" s="212"/>
      <c r="I276" s="215"/>
      <c r="J276" s="226">
        <f>BK276</f>
        <v>0</v>
      </c>
      <c r="K276" s="212"/>
      <c r="L276" s="217"/>
      <c r="M276" s="218"/>
      <c r="N276" s="219"/>
      <c r="O276" s="219"/>
      <c r="P276" s="220">
        <f>SUM(P277:P278)</f>
        <v>0</v>
      </c>
      <c r="Q276" s="219"/>
      <c r="R276" s="220">
        <f>SUM(R277:R278)</f>
        <v>0</v>
      </c>
      <c r="S276" s="219"/>
      <c r="T276" s="221">
        <f>SUM(T277:T278)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22" t="s">
        <v>80</v>
      </c>
      <c r="AT276" s="223" t="s">
        <v>72</v>
      </c>
      <c r="AU276" s="223" t="s">
        <v>80</v>
      </c>
      <c r="AY276" s="222" t="s">
        <v>134</v>
      </c>
      <c r="BK276" s="224">
        <f>SUM(BK277:BK278)</f>
        <v>0</v>
      </c>
    </row>
    <row r="277" s="2" customFormat="1" ht="16.5" customHeight="1">
      <c r="A277" s="39"/>
      <c r="B277" s="40"/>
      <c r="C277" s="227" t="s">
        <v>573</v>
      </c>
      <c r="D277" s="227" t="s">
        <v>136</v>
      </c>
      <c r="E277" s="228" t="s">
        <v>349</v>
      </c>
      <c r="F277" s="229" t="s">
        <v>350</v>
      </c>
      <c r="G277" s="230" t="s">
        <v>163</v>
      </c>
      <c r="H277" s="231">
        <v>438</v>
      </c>
      <c r="I277" s="232"/>
      <c r="J277" s="233">
        <f>ROUND(I277*H277,2)</f>
        <v>0</v>
      </c>
      <c r="K277" s="229" t="s">
        <v>726</v>
      </c>
      <c r="L277" s="45"/>
      <c r="M277" s="234" t="s">
        <v>1</v>
      </c>
      <c r="N277" s="235" t="s">
        <v>38</v>
      </c>
      <c r="O277" s="92"/>
      <c r="P277" s="236">
        <f>O277*H277</f>
        <v>0</v>
      </c>
      <c r="Q277" s="236">
        <v>0</v>
      </c>
      <c r="R277" s="236">
        <f>Q277*H277</f>
        <v>0</v>
      </c>
      <c r="S277" s="236">
        <v>0</v>
      </c>
      <c r="T277" s="237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8" t="s">
        <v>141</v>
      </c>
      <c r="AT277" s="238" t="s">
        <v>136</v>
      </c>
      <c r="AU277" s="238" t="s">
        <v>82</v>
      </c>
      <c r="AY277" s="18" t="s">
        <v>134</v>
      </c>
      <c r="BE277" s="239">
        <f>IF(N277="základní",J277,0)</f>
        <v>0</v>
      </c>
      <c r="BF277" s="239">
        <f>IF(N277="snížená",J277,0)</f>
        <v>0</v>
      </c>
      <c r="BG277" s="239">
        <f>IF(N277="zákl. přenesená",J277,0)</f>
        <v>0</v>
      </c>
      <c r="BH277" s="239">
        <f>IF(N277="sníž. přenesená",J277,0)</f>
        <v>0</v>
      </c>
      <c r="BI277" s="239">
        <f>IF(N277="nulová",J277,0)</f>
        <v>0</v>
      </c>
      <c r="BJ277" s="18" t="s">
        <v>80</v>
      </c>
      <c r="BK277" s="239">
        <f>ROUND(I277*H277,2)</f>
        <v>0</v>
      </c>
      <c r="BL277" s="18" t="s">
        <v>141</v>
      </c>
      <c r="BM277" s="238" t="s">
        <v>975</v>
      </c>
    </row>
    <row r="278" s="14" customFormat="1">
      <c r="A278" s="14"/>
      <c r="B278" s="251"/>
      <c r="C278" s="252"/>
      <c r="D278" s="242" t="s">
        <v>143</v>
      </c>
      <c r="E278" s="253" t="s">
        <v>1</v>
      </c>
      <c r="F278" s="254" t="s">
        <v>976</v>
      </c>
      <c r="G278" s="252"/>
      <c r="H278" s="255">
        <v>438</v>
      </c>
      <c r="I278" s="256"/>
      <c r="J278" s="252"/>
      <c r="K278" s="252"/>
      <c r="L278" s="257"/>
      <c r="M278" s="258"/>
      <c r="N278" s="259"/>
      <c r="O278" s="259"/>
      <c r="P278" s="259"/>
      <c r="Q278" s="259"/>
      <c r="R278" s="259"/>
      <c r="S278" s="259"/>
      <c r="T278" s="260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1" t="s">
        <v>143</v>
      </c>
      <c r="AU278" s="261" t="s">
        <v>82</v>
      </c>
      <c r="AV278" s="14" t="s">
        <v>82</v>
      </c>
      <c r="AW278" s="14" t="s">
        <v>30</v>
      </c>
      <c r="AX278" s="14" t="s">
        <v>80</v>
      </c>
      <c r="AY278" s="261" t="s">
        <v>134</v>
      </c>
    </row>
    <row r="279" s="12" customFormat="1" ht="22.8" customHeight="1">
      <c r="A279" s="12"/>
      <c r="B279" s="211"/>
      <c r="C279" s="212"/>
      <c r="D279" s="213" t="s">
        <v>72</v>
      </c>
      <c r="E279" s="225" t="s">
        <v>353</v>
      </c>
      <c r="F279" s="225" t="s">
        <v>354</v>
      </c>
      <c r="G279" s="212"/>
      <c r="H279" s="212"/>
      <c r="I279" s="215"/>
      <c r="J279" s="226">
        <f>BK279</f>
        <v>0</v>
      </c>
      <c r="K279" s="212"/>
      <c r="L279" s="217"/>
      <c r="M279" s="218"/>
      <c r="N279" s="219"/>
      <c r="O279" s="219"/>
      <c r="P279" s="220">
        <f>SUM(P280:P289)</f>
        <v>0</v>
      </c>
      <c r="Q279" s="219"/>
      <c r="R279" s="220">
        <f>SUM(R280:R289)</f>
        <v>0</v>
      </c>
      <c r="S279" s="219"/>
      <c r="T279" s="221">
        <f>SUM(T280:T289)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22" t="s">
        <v>80</v>
      </c>
      <c r="AT279" s="223" t="s">
        <v>72</v>
      </c>
      <c r="AU279" s="223" t="s">
        <v>80</v>
      </c>
      <c r="AY279" s="222" t="s">
        <v>134</v>
      </c>
      <c r="BK279" s="224">
        <f>SUM(BK280:BK289)</f>
        <v>0</v>
      </c>
    </row>
    <row r="280" s="2" customFormat="1" ht="21.75" customHeight="1">
      <c r="A280" s="39"/>
      <c r="B280" s="40"/>
      <c r="C280" s="227" t="s">
        <v>577</v>
      </c>
      <c r="D280" s="227" t="s">
        <v>136</v>
      </c>
      <c r="E280" s="228" t="s">
        <v>356</v>
      </c>
      <c r="F280" s="229" t="s">
        <v>357</v>
      </c>
      <c r="G280" s="230" t="s">
        <v>222</v>
      </c>
      <c r="H280" s="231">
        <v>143.59</v>
      </c>
      <c r="I280" s="232"/>
      <c r="J280" s="233">
        <f>ROUND(I280*H280,2)</f>
        <v>0</v>
      </c>
      <c r="K280" s="229" t="s">
        <v>726</v>
      </c>
      <c r="L280" s="45"/>
      <c r="M280" s="234" t="s">
        <v>1</v>
      </c>
      <c r="N280" s="235" t="s">
        <v>38</v>
      </c>
      <c r="O280" s="92"/>
      <c r="P280" s="236">
        <f>O280*H280</f>
        <v>0</v>
      </c>
      <c r="Q280" s="236">
        <v>0</v>
      </c>
      <c r="R280" s="236">
        <f>Q280*H280</f>
        <v>0</v>
      </c>
      <c r="S280" s="236">
        <v>0</v>
      </c>
      <c r="T280" s="237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8" t="s">
        <v>141</v>
      </c>
      <c r="AT280" s="238" t="s">
        <v>136</v>
      </c>
      <c r="AU280" s="238" t="s">
        <v>82</v>
      </c>
      <c r="AY280" s="18" t="s">
        <v>134</v>
      </c>
      <c r="BE280" s="239">
        <f>IF(N280="základní",J280,0)</f>
        <v>0</v>
      </c>
      <c r="BF280" s="239">
        <f>IF(N280="snížená",J280,0)</f>
        <v>0</v>
      </c>
      <c r="BG280" s="239">
        <f>IF(N280="zákl. přenesená",J280,0)</f>
        <v>0</v>
      </c>
      <c r="BH280" s="239">
        <f>IF(N280="sníž. přenesená",J280,0)</f>
        <v>0</v>
      </c>
      <c r="BI280" s="239">
        <f>IF(N280="nulová",J280,0)</f>
        <v>0</v>
      </c>
      <c r="BJ280" s="18" t="s">
        <v>80</v>
      </c>
      <c r="BK280" s="239">
        <f>ROUND(I280*H280,2)</f>
        <v>0</v>
      </c>
      <c r="BL280" s="18" t="s">
        <v>141</v>
      </c>
      <c r="BM280" s="238" t="s">
        <v>977</v>
      </c>
    </row>
    <row r="281" s="13" customFormat="1">
      <c r="A281" s="13"/>
      <c r="B281" s="240"/>
      <c r="C281" s="241"/>
      <c r="D281" s="242" t="s">
        <v>143</v>
      </c>
      <c r="E281" s="243" t="s">
        <v>1</v>
      </c>
      <c r="F281" s="244" t="s">
        <v>606</v>
      </c>
      <c r="G281" s="241"/>
      <c r="H281" s="243" t="s">
        <v>1</v>
      </c>
      <c r="I281" s="245"/>
      <c r="J281" s="241"/>
      <c r="K281" s="241"/>
      <c r="L281" s="246"/>
      <c r="M281" s="247"/>
      <c r="N281" s="248"/>
      <c r="O281" s="248"/>
      <c r="P281" s="248"/>
      <c r="Q281" s="248"/>
      <c r="R281" s="248"/>
      <c r="S281" s="248"/>
      <c r="T281" s="249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50" t="s">
        <v>143</v>
      </c>
      <c r="AU281" s="250" t="s">
        <v>82</v>
      </c>
      <c r="AV281" s="13" t="s">
        <v>80</v>
      </c>
      <c r="AW281" s="13" t="s">
        <v>30</v>
      </c>
      <c r="AX281" s="13" t="s">
        <v>73</v>
      </c>
      <c r="AY281" s="250" t="s">
        <v>134</v>
      </c>
    </row>
    <row r="282" s="14" customFormat="1">
      <c r="A282" s="14"/>
      <c r="B282" s="251"/>
      <c r="C282" s="252"/>
      <c r="D282" s="242" t="s">
        <v>143</v>
      </c>
      <c r="E282" s="253" t="s">
        <v>1</v>
      </c>
      <c r="F282" s="254" t="s">
        <v>978</v>
      </c>
      <c r="G282" s="252"/>
      <c r="H282" s="255">
        <v>143.59</v>
      </c>
      <c r="I282" s="256"/>
      <c r="J282" s="252"/>
      <c r="K282" s="252"/>
      <c r="L282" s="257"/>
      <c r="M282" s="258"/>
      <c r="N282" s="259"/>
      <c r="O282" s="259"/>
      <c r="P282" s="259"/>
      <c r="Q282" s="259"/>
      <c r="R282" s="259"/>
      <c r="S282" s="259"/>
      <c r="T282" s="260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1" t="s">
        <v>143</v>
      </c>
      <c r="AU282" s="261" t="s">
        <v>82</v>
      </c>
      <c r="AV282" s="14" t="s">
        <v>82</v>
      </c>
      <c r="AW282" s="14" t="s">
        <v>30</v>
      </c>
      <c r="AX282" s="14" t="s">
        <v>80</v>
      </c>
      <c r="AY282" s="261" t="s">
        <v>134</v>
      </c>
    </row>
    <row r="283" s="2" customFormat="1" ht="24.15" customHeight="1">
      <c r="A283" s="39"/>
      <c r="B283" s="40"/>
      <c r="C283" s="227" t="s">
        <v>581</v>
      </c>
      <c r="D283" s="227" t="s">
        <v>136</v>
      </c>
      <c r="E283" s="228" t="s">
        <v>362</v>
      </c>
      <c r="F283" s="229" t="s">
        <v>363</v>
      </c>
      <c r="G283" s="230" t="s">
        <v>222</v>
      </c>
      <c r="H283" s="231">
        <v>2010.26</v>
      </c>
      <c r="I283" s="232"/>
      <c r="J283" s="233">
        <f>ROUND(I283*H283,2)</f>
        <v>0</v>
      </c>
      <c r="K283" s="229" t="s">
        <v>726</v>
      </c>
      <c r="L283" s="45"/>
      <c r="M283" s="234" t="s">
        <v>1</v>
      </c>
      <c r="N283" s="235" t="s">
        <v>38</v>
      </c>
      <c r="O283" s="92"/>
      <c r="P283" s="236">
        <f>O283*H283</f>
        <v>0</v>
      </c>
      <c r="Q283" s="236">
        <v>0</v>
      </c>
      <c r="R283" s="236">
        <f>Q283*H283</f>
        <v>0</v>
      </c>
      <c r="S283" s="236">
        <v>0</v>
      </c>
      <c r="T283" s="237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8" t="s">
        <v>141</v>
      </c>
      <c r="AT283" s="238" t="s">
        <v>136</v>
      </c>
      <c r="AU283" s="238" t="s">
        <v>82</v>
      </c>
      <c r="AY283" s="18" t="s">
        <v>134</v>
      </c>
      <c r="BE283" s="239">
        <f>IF(N283="základní",J283,0)</f>
        <v>0</v>
      </c>
      <c r="BF283" s="239">
        <f>IF(N283="snížená",J283,0)</f>
        <v>0</v>
      </c>
      <c r="BG283" s="239">
        <f>IF(N283="zákl. přenesená",J283,0)</f>
        <v>0</v>
      </c>
      <c r="BH283" s="239">
        <f>IF(N283="sníž. přenesená",J283,0)</f>
        <v>0</v>
      </c>
      <c r="BI283" s="239">
        <f>IF(N283="nulová",J283,0)</f>
        <v>0</v>
      </c>
      <c r="BJ283" s="18" t="s">
        <v>80</v>
      </c>
      <c r="BK283" s="239">
        <f>ROUND(I283*H283,2)</f>
        <v>0</v>
      </c>
      <c r="BL283" s="18" t="s">
        <v>141</v>
      </c>
      <c r="BM283" s="238" t="s">
        <v>979</v>
      </c>
    </row>
    <row r="284" s="13" customFormat="1">
      <c r="A284" s="13"/>
      <c r="B284" s="240"/>
      <c r="C284" s="241"/>
      <c r="D284" s="242" t="s">
        <v>143</v>
      </c>
      <c r="E284" s="243" t="s">
        <v>1</v>
      </c>
      <c r="F284" s="244" t="s">
        <v>365</v>
      </c>
      <c r="G284" s="241"/>
      <c r="H284" s="243" t="s">
        <v>1</v>
      </c>
      <c r="I284" s="245"/>
      <c r="J284" s="241"/>
      <c r="K284" s="241"/>
      <c r="L284" s="246"/>
      <c r="M284" s="247"/>
      <c r="N284" s="248"/>
      <c r="O284" s="248"/>
      <c r="P284" s="248"/>
      <c r="Q284" s="248"/>
      <c r="R284" s="248"/>
      <c r="S284" s="248"/>
      <c r="T284" s="249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0" t="s">
        <v>143</v>
      </c>
      <c r="AU284" s="250" t="s">
        <v>82</v>
      </c>
      <c r="AV284" s="13" t="s">
        <v>80</v>
      </c>
      <c r="AW284" s="13" t="s">
        <v>30</v>
      </c>
      <c r="AX284" s="13" t="s">
        <v>73</v>
      </c>
      <c r="AY284" s="250" t="s">
        <v>134</v>
      </c>
    </row>
    <row r="285" s="14" customFormat="1">
      <c r="A285" s="14"/>
      <c r="B285" s="251"/>
      <c r="C285" s="252"/>
      <c r="D285" s="242" t="s">
        <v>143</v>
      </c>
      <c r="E285" s="253" t="s">
        <v>1</v>
      </c>
      <c r="F285" s="254" t="s">
        <v>980</v>
      </c>
      <c r="G285" s="252"/>
      <c r="H285" s="255">
        <v>2010.26</v>
      </c>
      <c r="I285" s="256"/>
      <c r="J285" s="252"/>
      <c r="K285" s="252"/>
      <c r="L285" s="257"/>
      <c r="M285" s="258"/>
      <c r="N285" s="259"/>
      <c r="O285" s="259"/>
      <c r="P285" s="259"/>
      <c r="Q285" s="259"/>
      <c r="R285" s="259"/>
      <c r="S285" s="259"/>
      <c r="T285" s="260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1" t="s">
        <v>143</v>
      </c>
      <c r="AU285" s="261" t="s">
        <v>82</v>
      </c>
      <c r="AV285" s="14" t="s">
        <v>82</v>
      </c>
      <c r="AW285" s="14" t="s">
        <v>30</v>
      </c>
      <c r="AX285" s="14" t="s">
        <v>80</v>
      </c>
      <c r="AY285" s="261" t="s">
        <v>134</v>
      </c>
    </row>
    <row r="286" s="2" customFormat="1" ht="44.25" customHeight="1">
      <c r="A286" s="39"/>
      <c r="B286" s="40"/>
      <c r="C286" s="227" t="s">
        <v>585</v>
      </c>
      <c r="D286" s="227" t="s">
        <v>136</v>
      </c>
      <c r="E286" s="228" t="s">
        <v>368</v>
      </c>
      <c r="F286" s="229" t="s">
        <v>369</v>
      </c>
      <c r="G286" s="230" t="s">
        <v>222</v>
      </c>
      <c r="H286" s="231">
        <v>136.75200000000001</v>
      </c>
      <c r="I286" s="232"/>
      <c r="J286" s="233">
        <f>ROUND(I286*H286,2)</f>
        <v>0</v>
      </c>
      <c r="K286" s="229" t="s">
        <v>726</v>
      </c>
      <c r="L286" s="45"/>
      <c r="M286" s="234" t="s">
        <v>1</v>
      </c>
      <c r="N286" s="235" t="s">
        <v>38</v>
      </c>
      <c r="O286" s="92"/>
      <c r="P286" s="236">
        <f>O286*H286</f>
        <v>0</v>
      </c>
      <c r="Q286" s="236">
        <v>0</v>
      </c>
      <c r="R286" s="236">
        <f>Q286*H286</f>
        <v>0</v>
      </c>
      <c r="S286" s="236">
        <v>0</v>
      </c>
      <c r="T286" s="237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8" t="s">
        <v>141</v>
      </c>
      <c r="AT286" s="238" t="s">
        <v>136</v>
      </c>
      <c r="AU286" s="238" t="s">
        <v>82</v>
      </c>
      <c r="AY286" s="18" t="s">
        <v>134</v>
      </c>
      <c r="BE286" s="239">
        <f>IF(N286="základní",J286,0)</f>
        <v>0</v>
      </c>
      <c r="BF286" s="239">
        <f>IF(N286="snížená",J286,0)</f>
        <v>0</v>
      </c>
      <c r="BG286" s="239">
        <f>IF(N286="zákl. přenesená",J286,0)</f>
        <v>0</v>
      </c>
      <c r="BH286" s="239">
        <f>IF(N286="sníž. přenesená",J286,0)</f>
        <v>0</v>
      </c>
      <c r="BI286" s="239">
        <f>IF(N286="nulová",J286,0)</f>
        <v>0</v>
      </c>
      <c r="BJ286" s="18" t="s">
        <v>80</v>
      </c>
      <c r="BK286" s="239">
        <f>ROUND(I286*H286,2)</f>
        <v>0</v>
      </c>
      <c r="BL286" s="18" t="s">
        <v>141</v>
      </c>
      <c r="BM286" s="238" t="s">
        <v>981</v>
      </c>
    </row>
    <row r="287" s="14" customFormat="1">
      <c r="A287" s="14"/>
      <c r="B287" s="251"/>
      <c r="C287" s="252"/>
      <c r="D287" s="242" t="s">
        <v>143</v>
      </c>
      <c r="E287" s="253" t="s">
        <v>1</v>
      </c>
      <c r="F287" s="254" t="s">
        <v>982</v>
      </c>
      <c r="G287" s="252"/>
      <c r="H287" s="255">
        <v>136.75200000000001</v>
      </c>
      <c r="I287" s="256"/>
      <c r="J287" s="252"/>
      <c r="K287" s="252"/>
      <c r="L287" s="257"/>
      <c r="M287" s="258"/>
      <c r="N287" s="259"/>
      <c r="O287" s="259"/>
      <c r="P287" s="259"/>
      <c r="Q287" s="259"/>
      <c r="R287" s="259"/>
      <c r="S287" s="259"/>
      <c r="T287" s="260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1" t="s">
        <v>143</v>
      </c>
      <c r="AU287" s="261" t="s">
        <v>82</v>
      </c>
      <c r="AV287" s="14" t="s">
        <v>82</v>
      </c>
      <c r="AW287" s="14" t="s">
        <v>30</v>
      </c>
      <c r="AX287" s="14" t="s">
        <v>80</v>
      </c>
      <c r="AY287" s="261" t="s">
        <v>134</v>
      </c>
    </row>
    <row r="288" s="2" customFormat="1" ht="44.25" customHeight="1">
      <c r="A288" s="39"/>
      <c r="B288" s="40"/>
      <c r="C288" s="227" t="s">
        <v>589</v>
      </c>
      <c r="D288" s="227" t="s">
        <v>136</v>
      </c>
      <c r="E288" s="228" t="s">
        <v>373</v>
      </c>
      <c r="F288" s="229" t="s">
        <v>374</v>
      </c>
      <c r="G288" s="230" t="s">
        <v>222</v>
      </c>
      <c r="H288" s="231">
        <v>6.8380000000000001</v>
      </c>
      <c r="I288" s="232"/>
      <c r="J288" s="233">
        <f>ROUND(I288*H288,2)</f>
        <v>0</v>
      </c>
      <c r="K288" s="229" t="s">
        <v>726</v>
      </c>
      <c r="L288" s="45"/>
      <c r="M288" s="234" t="s">
        <v>1</v>
      </c>
      <c r="N288" s="235" t="s">
        <v>38</v>
      </c>
      <c r="O288" s="92"/>
      <c r="P288" s="236">
        <f>O288*H288</f>
        <v>0</v>
      </c>
      <c r="Q288" s="236">
        <v>0</v>
      </c>
      <c r="R288" s="236">
        <f>Q288*H288</f>
        <v>0</v>
      </c>
      <c r="S288" s="236">
        <v>0</v>
      </c>
      <c r="T288" s="237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8" t="s">
        <v>141</v>
      </c>
      <c r="AT288" s="238" t="s">
        <v>136</v>
      </c>
      <c r="AU288" s="238" t="s">
        <v>82</v>
      </c>
      <c r="AY288" s="18" t="s">
        <v>134</v>
      </c>
      <c r="BE288" s="239">
        <f>IF(N288="základní",J288,0)</f>
        <v>0</v>
      </c>
      <c r="BF288" s="239">
        <f>IF(N288="snížená",J288,0)</f>
        <v>0</v>
      </c>
      <c r="BG288" s="239">
        <f>IF(N288="zákl. přenesená",J288,0)</f>
        <v>0</v>
      </c>
      <c r="BH288" s="239">
        <f>IF(N288="sníž. přenesená",J288,0)</f>
        <v>0</v>
      </c>
      <c r="BI288" s="239">
        <f>IF(N288="nulová",J288,0)</f>
        <v>0</v>
      </c>
      <c r="BJ288" s="18" t="s">
        <v>80</v>
      </c>
      <c r="BK288" s="239">
        <f>ROUND(I288*H288,2)</f>
        <v>0</v>
      </c>
      <c r="BL288" s="18" t="s">
        <v>141</v>
      </c>
      <c r="BM288" s="238" t="s">
        <v>983</v>
      </c>
    </row>
    <row r="289" s="14" customFormat="1">
      <c r="A289" s="14"/>
      <c r="B289" s="251"/>
      <c r="C289" s="252"/>
      <c r="D289" s="242" t="s">
        <v>143</v>
      </c>
      <c r="E289" s="253" t="s">
        <v>1</v>
      </c>
      <c r="F289" s="254" t="s">
        <v>984</v>
      </c>
      <c r="G289" s="252"/>
      <c r="H289" s="255">
        <v>6.8380000000000001</v>
      </c>
      <c r="I289" s="256"/>
      <c r="J289" s="252"/>
      <c r="K289" s="252"/>
      <c r="L289" s="257"/>
      <c r="M289" s="258"/>
      <c r="N289" s="259"/>
      <c r="O289" s="259"/>
      <c r="P289" s="259"/>
      <c r="Q289" s="259"/>
      <c r="R289" s="259"/>
      <c r="S289" s="259"/>
      <c r="T289" s="260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1" t="s">
        <v>143</v>
      </c>
      <c r="AU289" s="261" t="s">
        <v>82</v>
      </c>
      <c r="AV289" s="14" t="s">
        <v>82</v>
      </c>
      <c r="AW289" s="14" t="s">
        <v>30</v>
      </c>
      <c r="AX289" s="14" t="s">
        <v>80</v>
      </c>
      <c r="AY289" s="261" t="s">
        <v>134</v>
      </c>
    </row>
    <row r="290" s="12" customFormat="1" ht="22.8" customHeight="1">
      <c r="A290" s="12"/>
      <c r="B290" s="211"/>
      <c r="C290" s="212"/>
      <c r="D290" s="213" t="s">
        <v>72</v>
      </c>
      <c r="E290" s="225" t="s">
        <v>377</v>
      </c>
      <c r="F290" s="225" t="s">
        <v>378</v>
      </c>
      <c r="G290" s="212"/>
      <c r="H290" s="212"/>
      <c r="I290" s="215"/>
      <c r="J290" s="226">
        <f>BK290</f>
        <v>0</v>
      </c>
      <c r="K290" s="212"/>
      <c r="L290" s="217"/>
      <c r="M290" s="218"/>
      <c r="N290" s="219"/>
      <c r="O290" s="219"/>
      <c r="P290" s="220">
        <f>P291</f>
        <v>0</v>
      </c>
      <c r="Q290" s="219"/>
      <c r="R290" s="220">
        <f>R291</f>
        <v>0</v>
      </c>
      <c r="S290" s="219"/>
      <c r="T290" s="221">
        <f>T291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22" t="s">
        <v>80</v>
      </c>
      <c r="AT290" s="223" t="s">
        <v>72</v>
      </c>
      <c r="AU290" s="223" t="s">
        <v>80</v>
      </c>
      <c r="AY290" s="222" t="s">
        <v>134</v>
      </c>
      <c r="BK290" s="224">
        <f>BK291</f>
        <v>0</v>
      </c>
    </row>
    <row r="291" s="2" customFormat="1" ht="24.15" customHeight="1">
      <c r="A291" s="39"/>
      <c r="B291" s="40"/>
      <c r="C291" s="227" t="s">
        <v>593</v>
      </c>
      <c r="D291" s="227" t="s">
        <v>136</v>
      </c>
      <c r="E291" s="228" t="s">
        <v>380</v>
      </c>
      <c r="F291" s="229" t="s">
        <v>381</v>
      </c>
      <c r="G291" s="230" t="s">
        <v>222</v>
      </c>
      <c r="H291" s="231">
        <v>943.61500000000001</v>
      </c>
      <c r="I291" s="232"/>
      <c r="J291" s="233">
        <f>ROUND(I291*H291,2)</f>
        <v>0</v>
      </c>
      <c r="K291" s="229" t="s">
        <v>726</v>
      </c>
      <c r="L291" s="45"/>
      <c r="M291" s="294" t="s">
        <v>1</v>
      </c>
      <c r="N291" s="295" t="s">
        <v>38</v>
      </c>
      <c r="O291" s="296"/>
      <c r="P291" s="297">
        <f>O291*H291</f>
        <v>0</v>
      </c>
      <c r="Q291" s="297">
        <v>0</v>
      </c>
      <c r="R291" s="297">
        <f>Q291*H291</f>
        <v>0</v>
      </c>
      <c r="S291" s="297">
        <v>0</v>
      </c>
      <c r="T291" s="298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8" t="s">
        <v>141</v>
      </c>
      <c r="AT291" s="238" t="s">
        <v>136</v>
      </c>
      <c r="AU291" s="238" t="s">
        <v>82</v>
      </c>
      <c r="AY291" s="18" t="s">
        <v>134</v>
      </c>
      <c r="BE291" s="239">
        <f>IF(N291="základní",J291,0)</f>
        <v>0</v>
      </c>
      <c r="BF291" s="239">
        <f>IF(N291="snížená",J291,0)</f>
        <v>0</v>
      </c>
      <c r="BG291" s="239">
        <f>IF(N291="zákl. přenesená",J291,0)</f>
        <v>0</v>
      </c>
      <c r="BH291" s="239">
        <f>IF(N291="sníž. přenesená",J291,0)</f>
        <v>0</v>
      </c>
      <c r="BI291" s="239">
        <f>IF(N291="nulová",J291,0)</f>
        <v>0</v>
      </c>
      <c r="BJ291" s="18" t="s">
        <v>80</v>
      </c>
      <c r="BK291" s="239">
        <f>ROUND(I291*H291,2)</f>
        <v>0</v>
      </c>
      <c r="BL291" s="18" t="s">
        <v>141</v>
      </c>
      <c r="BM291" s="238" t="s">
        <v>985</v>
      </c>
    </row>
    <row r="292" s="2" customFormat="1" ht="6.96" customHeight="1">
      <c r="A292" s="39"/>
      <c r="B292" s="67"/>
      <c r="C292" s="68"/>
      <c r="D292" s="68"/>
      <c r="E292" s="68"/>
      <c r="F292" s="68"/>
      <c r="G292" s="68"/>
      <c r="H292" s="68"/>
      <c r="I292" s="68"/>
      <c r="J292" s="68"/>
      <c r="K292" s="68"/>
      <c r="L292" s="45"/>
      <c r="M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</row>
  </sheetData>
  <sheetProtection sheet="1" autoFilter="0" formatColumns="0" formatRows="0" objects="1" scenarios="1" spinCount="100000" saltValue="5gImi9K845+X2T1RxpAt6whM5YJ9NK1RJQKxpu6JBKJ3OKImHQ3nODJrFiDB/S50xt4n0/GV7p9kaFC+laoLeQ==" hashValue="uTuvvX45Pq0tEFv9fNpkGQ6+uvnzNTHwVImMiWsCUr0YkKd1jtpLPivNDA+ZVBXM447emY/LEI6W2l+hjJEiWA==" algorithmName="SHA-512" password="CC35"/>
  <autoFilter ref="C126:K29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101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82</v>
      </c>
    </row>
    <row r="4" s="1" customFormat="1" ht="24.96" customHeight="1">
      <c r="B4" s="21"/>
      <c r="D4" s="149" t="s">
        <v>102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Dýšina - Školní ul. - prodloužení kanalizace</v>
      </c>
      <c r="F7" s="151"/>
      <c r="G7" s="151"/>
      <c r="H7" s="151"/>
      <c r="L7" s="21"/>
    </row>
    <row r="8" s="1" customFormat="1" ht="12" customHeight="1">
      <c r="B8" s="21"/>
      <c r="D8" s="151" t="s">
        <v>103</v>
      </c>
      <c r="L8" s="21"/>
    </row>
    <row r="9" s="2" customFormat="1" ht="16.5" customHeight="1">
      <c r="A9" s="39"/>
      <c r="B9" s="45"/>
      <c r="C9" s="39"/>
      <c r="D9" s="39"/>
      <c r="E9" s="152" t="s">
        <v>723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105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986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6. 10. 2020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tr">
        <f>IF('Rekapitulace stavby'!AN10="","",'Rekapitulace stavby'!AN10)</f>
        <v/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tr">
        <f>IF('Rekapitulace stavby'!E11="","",'Rekapitulace stavby'!E11)</f>
        <v xml:space="preserve"> </v>
      </c>
      <c r="F17" s="39"/>
      <c r="G17" s="39"/>
      <c r="H17" s="39"/>
      <c r="I17" s="151" t="s">
        <v>26</v>
      </c>
      <c r="J17" s="142" t="str">
        <f>IF('Rekapitulace stavby'!AN11="","",'Rekapitulace stavby'!AN11)</f>
        <v/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27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26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29</v>
      </c>
      <c r="E22" s="39"/>
      <c r="F22" s="39"/>
      <c r="G22" s="39"/>
      <c r="H22" s="39"/>
      <c r="I22" s="151" t="s">
        <v>25</v>
      </c>
      <c r="J22" s="142" t="str">
        <f>IF('Rekapitulace stavby'!AN16="","",'Rekapitulace stavby'!AN16)</f>
        <v/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tr">
        <f>IF('Rekapitulace stavby'!E17="","",'Rekapitulace stavby'!E17)</f>
        <v xml:space="preserve"> </v>
      </c>
      <c r="F23" s="39"/>
      <c r="G23" s="39"/>
      <c r="H23" s="39"/>
      <c r="I23" s="151" t="s">
        <v>26</v>
      </c>
      <c r="J23" s="142" t="str">
        <f>IF('Rekapitulace stavby'!AN17="","",'Rekapitulace stavby'!AN17)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31</v>
      </c>
      <c r="E25" s="39"/>
      <c r="F25" s="39"/>
      <c r="G25" s="39"/>
      <c r="H25" s="39"/>
      <c r="I25" s="151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1" t="s">
        <v>26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32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33</v>
      </c>
      <c r="E32" s="39"/>
      <c r="F32" s="39"/>
      <c r="G32" s="39"/>
      <c r="H32" s="39"/>
      <c r="I32" s="39"/>
      <c r="J32" s="161">
        <f>ROUND(J121,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35</v>
      </c>
      <c r="G34" s="39"/>
      <c r="H34" s="39"/>
      <c r="I34" s="162" t="s">
        <v>34</v>
      </c>
      <c r="J34" s="162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37</v>
      </c>
      <c r="E35" s="151" t="s">
        <v>38</v>
      </c>
      <c r="F35" s="164">
        <f>ROUND((SUM(BE121:BE140)),  2)</f>
        <v>0</v>
      </c>
      <c r="G35" s="39"/>
      <c r="H35" s="39"/>
      <c r="I35" s="165">
        <v>0.20999999999999999</v>
      </c>
      <c r="J35" s="164">
        <f>ROUND(((SUM(BE121:BE140))*I35),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39</v>
      </c>
      <c r="F36" s="164">
        <f>ROUND((SUM(BF121:BF140)),  2)</f>
        <v>0</v>
      </c>
      <c r="G36" s="39"/>
      <c r="H36" s="39"/>
      <c r="I36" s="165">
        <v>0.12</v>
      </c>
      <c r="J36" s="164">
        <f>ROUND(((SUM(BF121:BF140))*I36),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40</v>
      </c>
      <c r="F37" s="164">
        <f>ROUND((SUM(BG121:BG140)),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41</v>
      </c>
      <c r="F38" s="164">
        <f>ROUND((SUM(BH121:BH140)),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42</v>
      </c>
      <c r="F39" s="164">
        <f>ROUND((SUM(BI121:BI140)),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43</v>
      </c>
      <c r="E41" s="168"/>
      <c r="F41" s="168"/>
      <c r="G41" s="169" t="s">
        <v>44</v>
      </c>
      <c r="H41" s="170" t="s">
        <v>45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Dýšina - Školní ul. - prodloužení kanalizace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723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105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03 - vedlejší a ostatní náklady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6. 10. 2020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 xml:space="preserve"> </v>
      </c>
      <c r="G93" s="41"/>
      <c r="H93" s="41"/>
      <c r="I93" s="33" t="s">
        <v>29</v>
      </c>
      <c r="J93" s="37" t="str">
        <f>E23</f>
        <v xml:space="preserve"> 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108</v>
      </c>
      <c r="D96" s="186"/>
      <c r="E96" s="186"/>
      <c r="F96" s="186"/>
      <c r="G96" s="186"/>
      <c r="H96" s="186"/>
      <c r="I96" s="186"/>
      <c r="J96" s="187" t="s">
        <v>109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110</v>
      </c>
      <c r="D98" s="41"/>
      <c r="E98" s="41"/>
      <c r="F98" s="41"/>
      <c r="G98" s="41"/>
      <c r="H98" s="41"/>
      <c r="I98" s="41"/>
      <c r="J98" s="111">
        <f>J121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111</v>
      </c>
    </row>
    <row r="99" s="9" customFormat="1" ht="24.96" customHeight="1">
      <c r="A99" s="9"/>
      <c r="B99" s="189"/>
      <c r="C99" s="190"/>
      <c r="D99" s="191" t="s">
        <v>687</v>
      </c>
      <c r="E99" s="192"/>
      <c r="F99" s="192"/>
      <c r="G99" s="192"/>
      <c r="H99" s="192"/>
      <c r="I99" s="192"/>
      <c r="J99" s="193">
        <f>J122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6.96" customHeight="1">
      <c r="A101" s="39"/>
      <c r="B101" s="67"/>
      <c r="C101" s="68"/>
      <c r="D101" s="68"/>
      <c r="E101" s="68"/>
      <c r="F101" s="68"/>
      <c r="G101" s="68"/>
      <c r="H101" s="68"/>
      <c r="I101" s="68"/>
      <c r="J101" s="68"/>
      <c r="K101" s="68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5" s="2" customFormat="1" ht="6.96" customHeight="1">
      <c r="A105" s="39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24.96" customHeight="1">
      <c r="A106" s="39"/>
      <c r="B106" s="40"/>
      <c r="C106" s="24" t="s">
        <v>119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16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184" t="str">
        <f>E7</f>
        <v>Dýšina - Školní ul. - prodloužení kanalizace</v>
      </c>
      <c r="F109" s="33"/>
      <c r="G109" s="33"/>
      <c r="H109" s="33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1" customFormat="1" ht="12" customHeight="1">
      <c r="B110" s="22"/>
      <c r="C110" s="33" t="s">
        <v>103</v>
      </c>
      <c r="D110" s="23"/>
      <c r="E110" s="23"/>
      <c r="F110" s="23"/>
      <c r="G110" s="23"/>
      <c r="H110" s="23"/>
      <c r="I110" s="23"/>
      <c r="J110" s="23"/>
      <c r="K110" s="23"/>
      <c r="L110" s="21"/>
    </row>
    <row r="111" s="2" customFormat="1" ht="16.5" customHeight="1">
      <c r="A111" s="39"/>
      <c r="B111" s="40"/>
      <c r="C111" s="41"/>
      <c r="D111" s="41"/>
      <c r="E111" s="184" t="s">
        <v>723</v>
      </c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105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77" t="str">
        <f>E11</f>
        <v>03 - vedlejší a ostatní náklady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20</v>
      </c>
      <c r="D115" s="41"/>
      <c r="E115" s="41"/>
      <c r="F115" s="28" t="str">
        <f>F14</f>
        <v xml:space="preserve"> </v>
      </c>
      <c r="G115" s="41"/>
      <c r="H115" s="41"/>
      <c r="I115" s="33" t="s">
        <v>22</v>
      </c>
      <c r="J115" s="80" t="str">
        <f>IF(J14="","",J14)</f>
        <v>6. 10. 2020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24</v>
      </c>
      <c r="D117" s="41"/>
      <c r="E117" s="41"/>
      <c r="F117" s="28" t="str">
        <f>E17</f>
        <v xml:space="preserve"> </v>
      </c>
      <c r="G117" s="41"/>
      <c r="H117" s="41"/>
      <c r="I117" s="33" t="s">
        <v>29</v>
      </c>
      <c r="J117" s="37" t="str">
        <f>E23</f>
        <v xml:space="preserve"> 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27</v>
      </c>
      <c r="D118" s="41"/>
      <c r="E118" s="41"/>
      <c r="F118" s="28" t="str">
        <f>IF(E20="","",E20)</f>
        <v>Vyplň údaj</v>
      </c>
      <c r="G118" s="41"/>
      <c r="H118" s="41"/>
      <c r="I118" s="33" t="s">
        <v>31</v>
      </c>
      <c r="J118" s="37" t="str">
        <f>E26</f>
        <v xml:space="preserve"> 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0.32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1" customFormat="1" ht="29.28" customHeight="1">
      <c r="A120" s="200"/>
      <c r="B120" s="201"/>
      <c r="C120" s="202" t="s">
        <v>120</v>
      </c>
      <c r="D120" s="203" t="s">
        <v>58</v>
      </c>
      <c r="E120" s="203" t="s">
        <v>54</v>
      </c>
      <c r="F120" s="203" t="s">
        <v>55</v>
      </c>
      <c r="G120" s="203" t="s">
        <v>121</v>
      </c>
      <c r="H120" s="203" t="s">
        <v>122</v>
      </c>
      <c r="I120" s="203" t="s">
        <v>123</v>
      </c>
      <c r="J120" s="203" t="s">
        <v>109</v>
      </c>
      <c r="K120" s="204" t="s">
        <v>124</v>
      </c>
      <c r="L120" s="205"/>
      <c r="M120" s="101" t="s">
        <v>1</v>
      </c>
      <c r="N120" s="102" t="s">
        <v>37</v>
      </c>
      <c r="O120" s="102" t="s">
        <v>125</v>
      </c>
      <c r="P120" s="102" t="s">
        <v>126</v>
      </c>
      <c r="Q120" s="102" t="s">
        <v>127</v>
      </c>
      <c r="R120" s="102" t="s">
        <v>128</v>
      </c>
      <c r="S120" s="102" t="s">
        <v>129</v>
      </c>
      <c r="T120" s="103" t="s">
        <v>130</v>
      </c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</row>
    <row r="121" s="2" customFormat="1" ht="22.8" customHeight="1">
      <c r="A121" s="39"/>
      <c r="B121" s="40"/>
      <c r="C121" s="108" t="s">
        <v>131</v>
      </c>
      <c r="D121" s="41"/>
      <c r="E121" s="41"/>
      <c r="F121" s="41"/>
      <c r="G121" s="41"/>
      <c r="H121" s="41"/>
      <c r="I121" s="41"/>
      <c r="J121" s="206">
        <f>BK121</f>
        <v>0</v>
      </c>
      <c r="K121" s="41"/>
      <c r="L121" s="45"/>
      <c r="M121" s="104"/>
      <c r="N121" s="207"/>
      <c r="O121" s="105"/>
      <c r="P121" s="208">
        <f>P122</f>
        <v>0</v>
      </c>
      <c r="Q121" s="105"/>
      <c r="R121" s="208">
        <f>R122</f>
        <v>0</v>
      </c>
      <c r="S121" s="105"/>
      <c r="T121" s="209">
        <f>T122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72</v>
      </c>
      <c r="AU121" s="18" t="s">
        <v>111</v>
      </c>
      <c r="BK121" s="210">
        <f>BK122</f>
        <v>0</v>
      </c>
    </row>
    <row r="122" s="12" customFormat="1" ht="25.92" customHeight="1">
      <c r="A122" s="12"/>
      <c r="B122" s="211"/>
      <c r="C122" s="212"/>
      <c r="D122" s="213" t="s">
        <v>72</v>
      </c>
      <c r="E122" s="214" t="s">
        <v>688</v>
      </c>
      <c r="F122" s="214" t="s">
        <v>689</v>
      </c>
      <c r="G122" s="212"/>
      <c r="H122" s="212"/>
      <c r="I122" s="215"/>
      <c r="J122" s="216">
        <f>BK122</f>
        <v>0</v>
      </c>
      <c r="K122" s="212"/>
      <c r="L122" s="217"/>
      <c r="M122" s="218"/>
      <c r="N122" s="219"/>
      <c r="O122" s="219"/>
      <c r="P122" s="220">
        <f>SUM(P123:P140)</f>
        <v>0</v>
      </c>
      <c r="Q122" s="219"/>
      <c r="R122" s="220">
        <f>SUM(R123:R140)</f>
        <v>0</v>
      </c>
      <c r="S122" s="219"/>
      <c r="T122" s="221">
        <f>SUM(T123:T140)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160</v>
      </c>
      <c r="AT122" s="223" t="s">
        <v>72</v>
      </c>
      <c r="AU122" s="223" t="s">
        <v>73</v>
      </c>
      <c r="AY122" s="222" t="s">
        <v>134</v>
      </c>
      <c r="BK122" s="224">
        <f>SUM(BK123:BK140)</f>
        <v>0</v>
      </c>
    </row>
    <row r="123" s="2" customFormat="1" ht="24.15" customHeight="1">
      <c r="A123" s="39"/>
      <c r="B123" s="40"/>
      <c r="C123" s="227" t="s">
        <v>80</v>
      </c>
      <c r="D123" s="227" t="s">
        <v>136</v>
      </c>
      <c r="E123" s="228" t="s">
        <v>690</v>
      </c>
      <c r="F123" s="229" t="s">
        <v>691</v>
      </c>
      <c r="G123" s="230" t="s">
        <v>1</v>
      </c>
      <c r="H123" s="231">
        <v>1</v>
      </c>
      <c r="I123" s="232"/>
      <c r="J123" s="233">
        <f>ROUND(I123*H123,2)</f>
        <v>0</v>
      </c>
      <c r="K123" s="229" t="s">
        <v>1</v>
      </c>
      <c r="L123" s="45"/>
      <c r="M123" s="234" t="s">
        <v>1</v>
      </c>
      <c r="N123" s="235" t="s">
        <v>38</v>
      </c>
      <c r="O123" s="92"/>
      <c r="P123" s="236">
        <f>O123*H123</f>
        <v>0</v>
      </c>
      <c r="Q123" s="236">
        <v>0</v>
      </c>
      <c r="R123" s="236">
        <f>Q123*H123</f>
        <v>0</v>
      </c>
      <c r="S123" s="236">
        <v>0</v>
      </c>
      <c r="T123" s="237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8" t="s">
        <v>692</v>
      </c>
      <c r="AT123" s="238" t="s">
        <v>136</v>
      </c>
      <c r="AU123" s="238" t="s">
        <v>80</v>
      </c>
      <c r="AY123" s="18" t="s">
        <v>134</v>
      </c>
      <c r="BE123" s="239">
        <f>IF(N123="základní",J123,0)</f>
        <v>0</v>
      </c>
      <c r="BF123" s="239">
        <f>IF(N123="snížená",J123,0)</f>
        <v>0</v>
      </c>
      <c r="BG123" s="239">
        <f>IF(N123="zákl. přenesená",J123,0)</f>
        <v>0</v>
      </c>
      <c r="BH123" s="239">
        <f>IF(N123="sníž. přenesená",J123,0)</f>
        <v>0</v>
      </c>
      <c r="BI123" s="239">
        <f>IF(N123="nulová",J123,0)</f>
        <v>0</v>
      </c>
      <c r="BJ123" s="18" t="s">
        <v>80</v>
      </c>
      <c r="BK123" s="239">
        <f>ROUND(I123*H123,2)</f>
        <v>0</v>
      </c>
      <c r="BL123" s="18" t="s">
        <v>692</v>
      </c>
      <c r="BM123" s="238" t="s">
        <v>987</v>
      </c>
    </row>
    <row r="124" s="14" customFormat="1">
      <c r="A124" s="14"/>
      <c r="B124" s="251"/>
      <c r="C124" s="252"/>
      <c r="D124" s="242" t="s">
        <v>143</v>
      </c>
      <c r="E124" s="253" t="s">
        <v>1</v>
      </c>
      <c r="F124" s="254" t="s">
        <v>301</v>
      </c>
      <c r="G124" s="252"/>
      <c r="H124" s="255">
        <v>1</v>
      </c>
      <c r="I124" s="256"/>
      <c r="J124" s="252"/>
      <c r="K124" s="252"/>
      <c r="L124" s="257"/>
      <c r="M124" s="258"/>
      <c r="N124" s="259"/>
      <c r="O124" s="259"/>
      <c r="P124" s="259"/>
      <c r="Q124" s="259"/>
      <c r="R124" s="259"/>
      <c r="S124" s="259"/>
      <c r="T124" s="260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61" t="s">
        <v>143</v>
      </c>
      <c r="AU124" s="261" t="s">
        <v>80</v>
      </c>
      <c r="AV124" s="14" t="s">
        <v>82</v>
      </c>
      <c r="AW124" s="14" t="s">
        <v>30</v>
      </c>
      <c r="AX124" s="14" t="s">
        <v>80</v>
      </c>
      <c r="AY124" s="261" t="s">
        <v>134</v>
      </c>
    </row>
    <row r="125" s="2" customFormat="1" ht="16.5" customHeight="1">
      <c r="A125" s="39"/>
      <c r="B125" s="40"/>
      <c r="C125" s="227" t="s">
        <v>82</v>
      </c>
      <c r="D125" s="227" t="s">
        <v>136</v>
      </c>
      <c r="E125" s="228" t="s">
        <v>694</v>
      </c>
      <c r="F125" s="229" t="s">
        <v>695</v>
      </c>
      <c r="G125" s="230" t="s">
        <v>1</v>
      </c>
      <c r="H125" s="231">
        <v>1</v>
      </c>
      <c r="I125" s="232"/>
      <c r="J125" s="233">
        <f>ROUND(I125*H125,2)</f>
        <v>0</v>
      </c>
      <c r="K125" s="229" t="s">
        <v>1</v>
      </c>
      <c r="L125" s="45"/>
      <c r="M125" s="234" t="s">
        <v>1</v>
      </c>
      <c r="N125" s="235" t="s">
        <v>38</v>
      </c>
      <c r="O125" s="92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8" t="s">
        <v>692</v>
      </c>
      <c r="AT125" s="238" t="s">
        <v>136</v>
      </c>
      <c r="AU125" s="238" t="s">
        <v>80</v>
      </c>
      <c r="AY125" s="18" t="s">
        <v>134</v>
      </c>
      <c r="BE125" s="239">
        <f>IF(N125="základní",J125,0)</f>
        <v>0</v>
      </c>
      <c r="BF125" s="239">
        <f>IF(N125="snížená",J125,0)</f>
        <v>0</v>
      </c>
      <c r="BG125" s="239">
        <f>IF(N125="zákl. přenesená",J125,0)</f>
        <v>0</v>
      </c>
      <c r="BH125" s="239">
        <f>IF(N125="sníž. přenesená",J125,0)</f>
        <v>0</v>
      </c>
      <c r="BI125" s="239">
        <f>IF(N125="nulová",J125,0)</f>
        <v>0</v>
      </c>
      <c r="BJ125" s="18" t="s">
        <v>80</v>
      </c>
      <c r="BK125" s="239">
        <f>ROUND(I125*H125,2)</f>
        <v>0</v>
      </c>
      <c r="BL125" s="18" t="s">
        <v>692</v>
      </c>
      <c r="BM125" s="238" t="s">
        <v>988</v>
      </c>
    </row>
    <row r="126" s="14" customFormat="1">
      <c r="A126" s="14"/>
      <c r="B126" s="251"/>
      <c r="C126" s="252"/>
      <c r="D126" s="242" t="s">
        <v>143</v>
      </c>
      <c r="E126" s="253" t="s">
        <v>1</v>
      </c>
      <c r="F126" s="254" t="s">
        <v>301</v>
      </c>
      <c r="G126" s="252"/>
      <c r="H126" s="255">
        <v>1</v>
      </c>
      <c r="I126" s="256"/>
      <c r="J126" s="252"/>
      <c r="K126" s="252"/>
      <c r="L126" s="257"/>
      <c r="M126" s="258"/>
      <c r="N126" s="259"/>
      <c r="O126" s="259"/>
      <c r="P126" s="259"/>
      <c r="Q126" s="259"/>
      <c r="R126" s="259"/>
      <c r="S126" s="259"/>
      <c r="T126" s="260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1" t="s">
        <v>143</v>
      </c>
      <c r="AU126" s="261" t="s">
        <v>80</v>
      </c>
      <c r="AV126" s="14" t="s">
        <v>82</v>
      </c>
      <c r="AW126" s="14" t="s">
        <v>30</v>
      </c>
      <c r="AX126" s="14" t="s">
        <v>80</v>
      </c>
      <c r="AY126" s="261" t="s">
        <v>134</v>
      </c>
    </row>
    <row r="127" s="2" customFormat="1" ht="16.5" customHeight="1">
      <c r="A127" s="39"/>
      <c r="B127" s="40"/>
      <c r="C127" s="227" t="s">
        <v>149</v>
      </c>
      <c r="D127" s="227" t="s">
        <v>136</v>
      </c>
      <c r="E127" s="228" t="s">
        <v>697</v>
      </c>
      <c r="F127" s="229" t="s">
        <v>698</v>
      </c>
      <c r="G127" s="230" t="s">
        <v>1</v>
      </c>
      <c r="H127" s="231">
        <v>1</v>
      </c>
      <c r="I127" s="232"/>
      <c r="J127" s="233">
        <f>ROUND(I127*H127,2)</f>
        <v>0</v>
      </c>
      <c r="K127" s="229" t="s">
        <v>1</v>
      </c>
      <c r="L127" s="45"/>
      <c r="M127" s="234" t="s">
        <v>1</v>
      </c>
      <c r="N127" s="235" t="s">
        <v>38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692</v>
      </c>
      <c r="AT127" s="238" t="s">
        <v>136</v>
      </c>
      <c r="AU127" s="238" t="s">
        <v>80</v>
      </c>
      <c r="AY127" s="18" t="s">
        <v>134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80</v>
      </c>
      <c r="BK127" s="239">
        <f>ROUND(I127*H127,2)</f>
        <v>0</v>
      </c>
      <c r="BL127" s="18" t="s">
        <v>692</v>
      </c>
      <c r="BM127" s="238" t="s">
        <v>989</v>
      </c>
    </row>
    <row r="128" s="14" customFormat="1">
      <c r="A128" s="14"/>
      <c r="B128" s="251"/>
      <c r="C128" s="252"/>
      <c r="D128" s="242" t="s">
        <v>143</v>
      </c>
      <c r="E128" s="253" t="s">
        <v>1</v>
      </c>
      <c r="F128" s="254" t="s">
        <v>301</v>
      </c>
      <c r="G128" s="252"/>
      <c r="H128" s="255">
        <v>1</v>
      </c>
      <c r="I128" s="256"/>
      <c r="J128" s="252"/>
      <c r="K128" s="252"/>
      <c r="L128" s="257"/>
      <c r="M128" s="258"/>
      <c r="N128" s="259"/>
      <c r="O128" s="259"/>
      <c r="P128" s="259"/>
      <c r="Q128" s="259"/>
      <c r="R128" s="259"/>
      <c r="S128" s="259"/>
      <c r="T128" s="260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1" t="s">
        <v>143</v>
      </c>
      <c r="AU128" s="261" t="s">
        <v>80</v>
      </c>
      <c r="AV128" s="14" t="s">
        <v>82</v>
      </c>
      <c r="AW128" s="14" t="s">
        <v>30</v>
      </c>
      <c r="AX128" s="14" t="s">
        <v>80</v>
      </c>
      <c r="AY128" s="261" t="s">
        <v>134</v>
      </c>
    </row>
    <row r="129" s="2" customFormat="1" ht="16.5" customHeight="1">
      <c r="A129" s="39"/>
      <c r="B129" s="40"/>
      <c r="C129" s="227" t="s">
        <v>141</v>
      </c>
      <c r="D129" s="227" t="s">
        <v>136</v>
      </c>
      <c r="E129" s="228" t="s">
        <v>700</v>
      </c>
      <c r="F129" s="229" t="s">
        <v>701</v>
      </c>
      <c r="G129" s="230" t="s">
        <v>1</v>
      </c>
      <c r="H129" s="231">
        <v>1</v>
      </c>
      <c r="I129" s="232"/>
      <c r="J129" s="233">
        <f>ROUND(I129*H129,2)</f>
        <v>0</v>
      </c>
      <c r="K129" s="229" t="s">
        <v>1</v>
      </c>
      <c r="L129" s="45"/>
      <c r="M129" s="234" t="s">
        <v>1</v>
      </c>
      <c r="N129" s="235" t="s">
        <v>38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692</v>
      </c>
      <c r="AT129" s="238" t="s">
        <v>136</v>
      </c>
      <c r="AU129" s="238" t="s">
        <v>80</v>
      </c>
      <c r="AY129" s="18" t="s">
        <v>134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80</v>
      </c>
      <c r="BK129" s="239">
        <f>ROUND(I129*H129,2)</f>
        <v>0</v>
      </c>
      <c r="BL129" s="18" t="s">
        <v>692</v>
      </c>
      <c r="BM129" s="238" t="s">
        <v>990</v>
      </c>
    </row>
    <row r="130" s="14" customFormat="1">
      <c r="A130" s="14"/>
      <c r="B130" s="251"/>
      <c r="C130" s="252"/>
      <c r="D130" s="242" t="s">
        <v>143</v>
      </c>
      <c r="E130" s="253" t="s">
        <v>1</v>
      </c>
      <c r="F130" s="254" t="s">
        <v>301</v>
      </c>
      <c r="G130" s="252"/>
      <c r="H130" s="255">
        <v>1</v>
      </c>
      <c r="I130" s="256"/>
      <c r="J130" s="252"/>
      <c r="K130" s="252"/>
      <c r="L130" s="257"/>
      <c r="M130" s="258"/>
      <c r="N130" s="259"/>
      <c r="O130" s="259"/>
      <c r="P130" s="259"/>
      <c r="Q130" s="259"/>
      <c r="R130" s="259"/>
      <c r="S130" s="259"/>
      <c r="T130" s="260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1" t="s">
        <v>143</v>
      </c>
      <c r="AU130" s="261" t="s">
        <v>80</v>
      </c>
      <c r="AV130" s="14" t="s">
        <v>82</v>
      </c>
      <c r="AW130" s="14" t="s">
        <v>30</v>
      </c>
      <c r="AX130" s="14" t="s">
        <v>80</v>
      </c>
      <c r="AY130" s="261" t="s">
        <v>134</v>
      </c>
    </row>
    <row r="131" s="2" customFormat="1" ht="16.5" customHeight="1">
      <c r="A131" s="39"/>
      <c r="B131" s="40"/>
      <c r="C131" s="227" t="s">
        <v>160</v>
      </c>
      <c r="D131" s="227" t="s">
        <v>136</v>
      </c>
      <c r="E131" s="228" t="s">
        <v>703</v>
      </c>
      <c r="F131" s="229" t="s">
        <v>704</v>
      </c>
      <c r="G131" s="230" t="s">
        <v>1</v>
      </c>
      <c r="H131" s="231">
        <v>1</v>
      </c>
      <c r="I131" s="232"/>
      <c r="J131" s="233">
        <f>ROUND(I131*H131,2)</f>
        <v>0</v>
      </c>
      <c r="K131" s="229" t="s">
        <v>1</v>
      </c>
      <c r="L131" s="45"/>
      <c r="M131" s="234" t="s">
        <v>1</v>
      </c>
      <c r="N131" s="235" t="s">
        <v>38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692</v>
      </c>
      <c r="AT131" s="238" t="s">
        <v>136</v>
      </c>
      <c r="AU131" s="238" t="s">
        <v>80</v>
      </c>
      <c r="AY131" s="18" t="s">
        <v>134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80</v>
      </c>
      <c r="BK131" s="239">
        <f>ROUND(I131*H131,2)</f>
        <v>0</v>
      </c>
      <c r="BL131" s="18" t="s">
        <v>692</v>
      </c>
      <c r="BM131" s="238" t="s">
        <v>991</v>
      </c>
    </row>
    <row r="132" s="14" customFormat="1">
      <c r="A132" s="14"/>
      <c r="B132" s="251"/>
      <c r="C132" s="252"/>
      <c r="D132" s="242" t="s">
        <v>143</v>
      </c>
      <c r="E132" s="253" t="s">
        <v>1</v>
      </c>
      <c r="F132" s="254" t="s">
        <v>301</v>
      </c>
      <c r="G132" s="252"/>
      <c r="H132" s="255">
        <v>1</v>
      </c>
      <c r="I132" s="256"/>
      <c r="J132" s="252"/>
      <c r="K132" s="252"/>
      <c r="L132" s="257"/>
      <c r="M132" s="258"/>
      <c r="N132" s="259"/>
      <c r="O132" s="259"/>
      <c r="P132" s="259"/>
      <c r="Q132" s="259"/>
      <c r="R132" s="259"/>
      <c r="S132" s="259"/>
      <c r="T132" s="260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1" t="s">
        <v>143</v>
      </c>
      <c r="AU132" s="261" t="s">
        <v>80</v>
      </c>
      <c r="AV132" s="14" t="s">
        <v>82</v>
      </c>
      <c r="AW132" s="14" t="s">
        <v>30</v>
      </c>
      <c r="AX132" s="14" t="s">
        <v>80</v>
      </c>
      <c r="AY132" s="261" t="s">
        <v>134</v>
      </c>
    </row>
    <row r="133" s="2" customFormat="1" ht="16.5" customHeight="1">
      <c r="A133" s="39"/>
      <c r="B133" s="40"/>
      <c r="C133" s="227" t="s">
        <v>167</v>
      </c>
      <c r="D133" s="227" t="s">
        <v>136</v>
      </c>
      <c r="E133" s="228" t="s">
        <v>706</v>
      </c>
      <c r="F133" s="229" t="s">
        <v>707</v>
      </c>
      <c r="G133" s="230" t="s">
        <v>1</v>
      </c>
      <c r="H133" s="231">
        <v>1</v>
      </c>
      <c r="I133" s="232"/>
      <c r="J133" s="233">
        <f>ROUND(I133*H133,2)</f>
        <v>0</v>
      </c>
      <c r="K133" s="229" t="s">
        <v>1</v>
      </c>
      <c r="L133" s="45"/>
      <c r="M133" s="234" t="s">
        <v>1</v>
      </c>
      <c r="N133" s="235" t="s">
        <v>38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692</v>
      </c>
      <c r="AT133" s="238" t="s">
        <v>136</v>
      </c>
      <c r="AU133" s="238" t="s">
        <v>80</v>
      </c>
      <c r="AY133" s="18" t="s">
        <v>134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80</v>
      </c>
      <c r="BK133" s="239">
        <f>ROUND(I133*H133,2)</f>
        <v>0</v>
      </c>
      <c r="BL133" s="18" t="s">
        <v>692</v>
      </c>
      <c r="BM133" s="238" t="s">
        <v>992</v>
      </c>
    </row>
    <row r="134" s="14" customFormat="1">
      <c r="A134" s="14"/>
      <c r="B134" s="251"/>
      <c r="C134" s="252"/>
      <c r="D134" s="242" t="s">
        <v>143</v>
      </c>
      <c r="E134" s="253" t="s">
        <v>1</v>
      </c>
      <c r="F134" s="254" t="s">
        <v>80</v>
      </c>
      <c r="G134" s="252"/>
      <c r="H134" s="255">
        <v>1</v>
      </c>
      <c r="I134" s="256"/>
      <c r="J134" s="252"/>
      <c r="K134" s="252"/>
      <c r="L134" s="257"/>
      <c r="M134" s="258"/>
      <c r="N134" s="259"/>
      <c r="O134" s="259"/>
      <c r="P134" s="259"/>
      <c r="Q134" s="259"/>
      <c r="R134" s="259"/>
      <c r="S134" s="259"/>
      <c r="T134" s="260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1" t="s">
        <v>143</v>
      </c>
      <c r="AU134" s="261" t="s">
        <v>80</v>
      </c>
      <c r="AV134" s="14" t="s">
        <v>82</v>
      </c>
      <c r="AW134" s="14" t="s">
        <v>30</v>
      </c>
      <c r="AX134" s="14" t="s">
        <v>80</v>
      </c>
      <c r="AY134" s="261" t="s">
        <v>134</v>
      </c>
    </row>
    <row r="135" s="2" customFormat="1" ht="16.5" customHeight="1">
      <c r="A135" s="39"/>
      <c r="B135" s="40"/>
      <c r="C135" s="227" t="s">
        <v>171</v>
      </c>
      <c r="D135" s="227" t="s">
        <v>136</v>
      </c>
      <c r="E135" s="228" t="s">
        <v>712</v>
      </c>
      <c r="F135" s="229" t="s">
        <v>713</v>
      </c>
      <c r="G135" s="230" t="s">
        <v>714</v>
      </c>
      <c r="H135" s="231">
        <v>4</v>
      </c>
      <c r="I135" s="232"/>
      <c r="J135" s="233">
        <f>ROUND(I135*H135,2)</f>
        <v>0</v>
      </c>
      <c r="K135" s="229" t="s">
        <v>715</v>
      </c>
      <c r="L135" s="45"/>
      <c r="M135" s="234" t="s">
        <v>1</v>
      </c>
      <c r="N135" s="235" t="s">
        <v>38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692</v>
      </c>
      <c r="AT135" s="238" t="s">
        <v>136</v>
      </c>
      <c r="AU135" s="238" t="s">
        <v>80</v>
      </c>
      <c r="AY135" s="18" t="s">
        <v>134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80</v>
      </c>
      <c r="BK135" s="239">
        <f>ROUND(I135*H135,2)</f>
        <v>0</v>
      </c>
      <c r="BL135" s="18" t="s">
        <v>692</v>
      </c>
      <c r="BM135" s="238" t="s">
        <v>993</v>
      </c>
    </row>
    <row r="136" s="14" customFormat="1">
      <c r="A136" s="14"/>
      <c r="B136" s="251"/>
      <c r="C136" s="252"/>
      <c r="D136" s="242" t="s">
        <v>143</v>
      </c>
      <c r="E136" s="253" t="s">
        <v>1</v>
      </c>
      <c r="F136" s="254" t="s">
        <v>141</v>
      </c>
      <c r="G136" s="252"/>
      <c r="H136" s="255">
        <v>4</v>
      </c>
      <c r="I136" s="256"/>
      <c r="J136" s="252"/>
      <c r="K136" s="252"/>
      <c r="L136" s="257"/>
      <c r="M136" s="258"/>
      <c r="N136" s="259"/>
      <c r="O136" s="259"/>
      <c r="P136" s="259"/>
      <c r="Q136" s="259"/>
      <c r="R136" s="259"/>
      <c r="S136" s="259"/>
      <c r="T136" s="260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1" t="s">
        <v>143</v>
      </c>
      <c r="AU136" s="261" t="s">
        <v>80</v>
      </c>
      <c r="AV136" s="14" t="s">
        <v>82</v>
      </c>
      <c r="AW136" s="14" t="s">
        <v>30</v>
      </c>
      <c r="AX136" s="14" t="s">
        <v>80</v>
      </c>
      <c r="AY136" s="261" t="s">
        <v>134</v>
      </c>
    </row>
    <row r="137" s="2" customFormat="1" ht="21.75" customHeight="1">
      <c r="A137" s="39"/>
      <c r="B137" s="40"/>
      <c r="C137" s="227" t="s">
        <v>178</v>
      </c>
      <c r="D137" s="227" t="s">
        <v>136</v>
      </c>
      <c r="E137" s="228" t="s">
        <v>717</v>
      </c>
      <c r="F137" s="229" t="s">
        <v>718</v>
      </c>
      <c r="G137" s="230" t="s">
        <v>714</v>
      </c>
      <c r="H137" s="231">
        <v>2</v>
      </c>
      <c r="I137" s="232"/>
      <c r="J137" s="233">
        <f>ROUND(I137*H137,2)</f>
        <v>0</v>
      </c>
      <c r="K137" s="229" t="s">
        <v>1</v>
      </c>
      <c r="L137" s="45"/>
      <c r="M137" s="234" t="s">
        <v>1</v>
      </c>
      <c r="N137" s="235" t="s">
        <v>38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692</v>
      </c>
      <c r="AT137" s="238" t="s">
        <v>136</v>
      </c>
      <c r="AU137" s="238" t="s">
        <v>80</v>
      </c>
      <c r="AY137" s="18" t="s">
        <v>134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80</v>
      </c>
      <c r="BK137" s="239">
        <f>ROUND(I137*H137,2)</f>
        <v>0</v>
      </c>
      <c r="BL137" s="18" t="s">
        <v>692</v>
      </c>
      <c r="BM137" s="238" t="s">
        <v>994</v>
      </c>
    </row>
    <row r="138" s="14" customFormat="1">
      <c r="A138" s="14"/>
      <c r="B138" s="251"/>
      <c r="C138" s="252"/>
      <c r="D138" s="242" t="s">
        <v>143</v>
      </c>
      <c r="E138" s="253" t="s">
        <v>1</v>
      </c>
      <c r="F138" s="254" t="s">
        <v>218</v>
      </c>
      <c r="G138" s="252"/>
      <c r="H138" s="255">
        <v>2</v>
      </c>
      <c r="I138" s="256"/>
      <c r="J138" s="252"/>
      <c r="K138" s="252"/>
      <c r="L138" s="257"/>
      <c r="M138" s="258"/>
      <c r="N138" s="259"/>
      <c r="O138" s="259"/>
      <c r="P138" s="259"/>
      <c r="Q138" s="259"/>
      <c r="R138" s="259"/>
      <c r="S138" s="259"/>
      <c r="T138" s="260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1" t="s">
        <v>143</v>
      </c>
      <c r="AU138" s="261" t="s">
        <v>80</v>
      </c>
      <c r="AV138" s="14" t="s">
        <v>82</v>
      </c>
      <c r="AW138" s="14" t="s">
        <v>30</v>
      </c>
      <c r="AX138" s="14" t="s">
        <v>80</v>
      </c>
      <c r="AY138" s="261" t="s">
        <v>134</v>
      </c>
    </row>
    <row r="139" s="2" customFormat="1" ht="24.15" customHeight="1">
      <c r="A139" s="39"/>
      <c r="B139" s="40"/>
      <c r="C139" s="227" t="s">
        <v>188</v>
      </c>
      <c r="D139" s="227" t="s">
        <v>136</v>
      </c>
      <c r="E139" s="228" t="s">
        <v>720</v>
      </c>
      <c r="F139" s="229" t="s">
        <v>721</v>
      </c>
      <c r="G139" s="230" t="s">
        <v>1</v>
      </c>
      <c r="H139" s="231">
        <v>1</v>
      </c>
      <c r="I139" s="232"/>
      <c r="J139" s="233">
        <f>ROUND(I139*H139,2)</f>
        <v>0</v>
      </c>
      <c r="K139" s="229" t="s">
        <v>1</v>
      </c>
      <c r="L139" s="45"/>
      <c r="M139" s="234" t="s">
        <v>1</v>
      </c>
      <c r="N139" s="235" t="s">
        <v>38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692</v>
      </c>
      <c r="AT139" s="238" t="s">
        <v>136</v>
      </c>
      <c r="AU139" s="238" t="s">
        <v>80</v>
      </c>
      <c r="AY139" s="18" t="s">
        <v>134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80</v>
      </c>
      <c r="BK139" s="239">
        <f>ROUND(I139*H139,2)</f>
        <v>0</v>
      </c>
      <c r="BL139" s="18" t="s">
        <v>692</v>
      </c>
      <c r="BM139" s="238" t="s">
        <v>995</v>
      </c>
    </row>
    <row r="140" s="14" customFormat="1">
      <c r="A140" s="14"/>
      <c r="B140" s="251"/>
      <c r="C140" s="252"/>
      <c r="D140" s="242" t="s">
        <v>143</v>
      </c>
      <c r="E140" s="253" t="s">
        <v>1</v>
      </c>
      <c r="F140" s="254" t="s">
        <v>301</v>
      </c>
      <c r="G140" s="252"/>
      <c r="H140" s="255">
        <v>1</v>
      </c>
      <c r="I140" s="256"/>
      <c r="J140" s="252"/>
      <c r="K140" s="252"/>
      <c r="L140" s="257"/>
      <c r="M140" s="299"/>
      <c r="N140" s="300"/>
      <c r="O140" s="300"/>
      <c r="P140" s="300"/>
      <c r="Q140" s="300"/>
      <c r="R140" s="300"/>
      <c r="S140" s="300"/>
      <c r="T140" s="301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1" t="s">
        <v>143</v>
      </c>
      <c r="AU140" s="261" t="s">
        <v>80</v>
      </c>
      <c r="AV140" s="14" t="s">
        <v>82</v>
      </c>
      <c r="AW140" s="14" t="s">
        <v>30</v>
      </c>
      <c r="AX140" s="14" t="s">
        <v>80</v>
      </c>
      <c r="AY140" s="261" t="s">
        <v>134</v>
      </c>
    </row>
    <row r="141" s="2" customFormat="1" ht="6.96" customHeight="1">
      <c r="A141" s="39"/>
      <c r="B141" s="67"/>
      <c r="C141" s="68"/>
      <c r="D141" s="68"/>
      <c r="E141" s="68"/>
      <c r="F141" s="68"/>
      <c r="G141" s="68"/>
      <c r="H141" s="68"/>
      <c r="I141" s="68"/>
      <c r="J141" s="68"/>
      <c r="K141" s="68"/>
      <c r="L141" s="45"/>
      <c r="M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</row>
  </sheetData>
  <sheetProtection sheet="1" autoFilter="0" formatColumns="0" formatRows="0" objects="1" scenarios="1" spinCount="100000" saltValue="O5fK/XEgornZPUHMSbG6upmf51AbpzL7P4924LtTSoGzMZ+pEq1xzCoRqaCdFLl4/VFUpv0H3fXchBN2fQsb2Q==" hashValue="8FOKnjg1F6G453pxDVJB6YyptoSE9nPLyUI/ppZbDvErgQqH9ZC1L1fNQ1B3+RyusgLIN9a4F4/O4bSKAzTE/w==" algorithmName="SHA-512" password="CC35"/>
  <autoFilter ref="C120:K14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KATKYPC\EGY2</dc:creator>
  <cp:lastModifiedBy>KATKYPC\EGY2</cp:lastModifiedBy>
  <dcterms:created xsi:type="dcterms:W3CDTF">2025-02-11T09:48:25Z</dcterms:created>
  <dcterms:modified xsi:type="dcterms:W3CDTF">2025-02-11T09:48:33Z</dcterms:modified>
</cp:coreProperties>
</file>