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zakázky" sheetId="1" r:id="rId1"/>
    <sheet name="24-14 - Klub Horní Bříza ..." sheetId="2" r:id="rId2"/>
    <sheet name="Seznam figur" sheetId="3" r:id="rId3"/>
    <sheet name="Pokyny pro vyplnění" sheetId="4" r:id="rId4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'24-14 - Klub Horní Bříza ...'!$C$99:$K$672</definedName>
    <definedName name="_xlnm.Print_Area" localSheetId="1">'24-14 - Klub Horní Bříza ...'!$C$4:$J$37,'24-14 - Klub Horní Bříza ...'!$C$43:$J$83,'24-14 - Klub Horní Bříza ...'!$C$89:$K$672</definedName>
    <definedName name="_xlnm.Print_Titles" localSheetId="1">'24-14 - Klub Horní Bříza ...'!$99:$99</definedName>
    <definedName name="_xlnm.Print_Area" localSheetId="2">'Seznam figur'!$C$4:$G$16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55"/>
  <c i="2" r="J33"/>
  <c i="1" r="AX55"/>
  <c i="2" r="BI671"/>
  <c r="BH671"/>
  <c r="BG671"/>
  <c r="BF671"/>
  <c r="T671"/>
  <c r="R671"/>
  <c r="P671"/>
  <c r="BI669"/>
  <c r="BH669"/>
  <c r="BG669"/>
  <c r="BF669"/>
  <c r="T669"/>
  <c r="R669"/>
  <c r="P669"/>
  <c r="BI666"/>
  <c r="BH666"/>
  <c r="BG666"/>
  <c r="BF666"/>
  <c r="T666"/>
  <c r="R666"/>
  <c r="P666"/>
  <c r="BI664"/>
  <c r="BH664"/>
  <c r="BG664"/>
  <c r="BF664"/>
  <c r="T664"/>
  <c r="R664"/>
  <c r="P664"/>
  <c r="BI662"/>
  <c r="BH662"/>
  <c r="BG662"/>
  <c r="BF662"/>
  <c r="T662"/>
  <c r="R662"/>
  <c r="P662"/>
  <c r="BI658"/>
  <c r="BH658"/>
  <c r="BG658"/>
  <c r="BF658"/>
  <c r="T658"/>
  <c r="R658"/>
  <c r="P658"/>
  <c r="BI652"/>
  <c r="BH652"/>
  <c r="BG652"/>
  <c r="BF652"/>
  <c r="T652"/>
  <c r="R652"/>
  <c r="P652"/>
  <c r="BI647"/>
  <c r="BH647"/>
  <c r="BG647"/>
  <c r="BF647"/>
  <c r="T647"/>
  <c r="R647"/>
  <c r="P647"/>
  <c r="BI645"/>
  <c r="BH645"/>
  <c r="BG645"/>
  <c r="BF645"/>
  <c r="T645"/>
  <c r="R645"/>
  <c r="P645"/>
  <c r="BI641"/>
  <c r="BH641"/>
  <c r="BG641"/>
  <c r="BF641"/>
  <c r="T641"/>
  <c r="T640"/>
  <c r="R641"/>
  <c r="R640"/>
  <c r="P641"/>
  <c r="P640"/>
  <c r="BI638"/>
  <c r="BH638"/>
  <c r="BG638"/>
  <c r="BF638"/>
  <c r="T638"/>
  <c r="R638"/>
  <c r="P638"/>
  <c r="BI636"/>
  <c r="BH636"/>
  <c r="BG636"/>
  <c r="BF636"/>
  <c r="T636"/>
  <c r="R636"/>
  <c r="P636"/>
  <c r="BI634"/>
  <c r="BH634"/>
  <c r="BG634"/>
  <c r="BF634"/>
  <c r="T634"/>
  <c r="R634"/>
  <c r="P634"/>
  <c r="BI629"/>
  <c r="BH629"/>
  <c r="BG629"/>
  <c r="BF629"/>
  <c r="T629"/>
  <c r="R629"/>
  <c r="P629"/>
  <c r="BI626"/>
  <c r="BH626"/>
  <c r="BG626"/>
  <c r="BF626"/>
  <c r="T626"/>
  <c r="R626"/>
  <c r="P626"/>
  <c r="BI623"/>
  <c r="BH623"/>
  <c r="BG623"/>
  <c r="BF623"/>
  <c r="T623"/>
  <c r="R623"/>
  <c r="P623"/>
  <c r="BI621"/>
  <c r="BH621"/>
  <c r="BG621"/>
  <c r="BF621"/>
  <c r="T621"/>
  <c r="R621"/>
  <c r="P621"/>
  <c r="BI618"/>
  <c r="BH618"/>
  <c r="BG618"/>
  <c r="BF618"/>
  <c r="T618"/>
  <c r="R618"/>
  <c r="P618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09"/>
  <c r="BH609"/>
  <c r="BG609"/>
  <c r="BF609"/>
  <c r="T609"/>
  <c r="R609"/>
  <c r="P609"/>
  <c r="BI607"/>
  <c r="BH607"/>
  <c r="BG607"/>
  <c r="BF607"/>
  <c r="T607"/>
  <c r="R607"/>
  <c r="P607"/>
  <c r="BI605"/>
  <c r="BH605"/>
  <c r="BG605"/>
  <c r="BF605"/>
  <c r="T605"/>
  <c r="R605"/>
  <c r="P605"/>
  <c r="BI604"/>
  <c r="BH604"/>
  <c r="BG604"/>
  <c r="BF604"/>
  <c r="T604"/>
  <c r="R604"/>
  <c r="P604"/>
  <c r="BI601"/>
  <c r="BH601"/>
  <c r="BG601"/>
  <c r="BF601"/>
  <c r="T601"/>
  <c r="R601"/>
  <c r="P601"/>
  <c r="BI600"/>
  <c r="BH600"/>
  <c r="BG600"/>
  <c r="BF600"/>
  <c r="T600"/>
  <c r="R600"/>
  <c r="P600"/>
  <c r="BI597"/>
  <c r="BH597"/>
  <c r="BG597"/>
  <c r="BF597"/>
  <c r="T597"/>
  <c r="R597"/>
  <c r="P597"/>
  <c r="BI595"/>
  <c r="BH595"/>
  <c r="BG595"/>
  <c r="BF595"/>
  <c r="T595"/>
  <c r="R595"/>
  <c r="P595"/>
  <c r="BI593"/>
  <c r="BH593"/>
  <c r="BG593"/>
  <c r="BF593"/>
  <c r="T593"/>
  <c r="R593"/>
  <c r="P593"/>
  <c r="BI590"/>
  <c r="BH590"/>
  <c r="BG590"/>
  <c r="BF590"/>
  <c r="T590"/>
  <c r="R590"/>
  <c r="P590"/>
  <c r="BI587"/>
  <c r="BH587"/>
  <c r="BG587"/>
  <c r="BF587"/>
  <c r="T587"/>
  <c r="R587"/>
  <c r="P587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5"/>
  <c r="BH565"/>
  <c r="BG565"/>
  <c r="BF565"/>
  <c r="T565"/>
  <c r="R565"/>
  <c r="P565"/>
  <c r="BI564"/>
  <c r="BH564"/>
  <c r="BG564"/>
  <c r="BF564"/>
  <c r="T564"/>
  <c r="R564"/>
  <c r="P564"/>
  <c r="BI561"/>
  <c r="BH561"/>
  <c r="BG561"/>
  <c r="BF561"/>
  <c r="T561"/>
  <c r="R561"/>
  <c r="P561"/>
  <c r="BI558"/>
  <c r="BH558"/>
  <c r="BG558"/>
  <c r="BF558"/>
  <c r="T558"/>
  <c r="R558"/>
  <c r="P558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2"/>
  <c r="BH552"/>
  <c r="BG552"/>
  <c r="BF552"/>
  <c r="T552"/>
  <c r="R552"/>
  <c r="P552"/>
  <c r="BI549"/>
  <c r="BH549"/>
  <c r="BG549"/>
  <c r="BF549"/>
  <c r="T549"/>
  <c r="R549"/>
  <c r="P549"/>
  <c r="BI548"/>
  <c r="BH548"/>
  <c r="BG548"/>
  <c r="BF548"/>
  <c r="T548"/>
  <c r="R548"/>
  <c r="P548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37"/>
  <c r="BH537"/>
  <c r="BG537"/>
  <c r="BF537"/>
  <c r="T537"/>
  <c r="R537"/>
  <c r="P537"/>
  <c r="BI534"/>
  <c r="BH534"/>
  <c r="BG534"/>
  <c r="BF534"/>
  <c r="T534"/>
  <c r="R534"/>
  <c r="P534"/>
  <c r="BI528"/>
  <c r="BH528"/>
  <c r="BG528"/>
  <c r="BF528"/>
  <c r="T528"/>
  <c r="R528"/>
  <c r="P528"/>
  <c r="BI525"/>
  <c r="BH525"/>
  <c r="BG525"/>
  <c r="BF525"/>
  <c r="T525"/>
  <c r="R525"/>
  <c r="P525"/>
  <c r="BI523"/>
  <c r="BH523"/>
  <c r="BG523"/>
  <c r="BF523"/>
  <c r="T523"/>
  <c r="R523"/>
  <c r="P523"/>
  <c r="BI519"/>
  <c r="BH519"/>
  <c r="BG519"/>
  <c r="BF519"/>
  <c r="T519"/>
  <c r="R519"/>
  <c r="P519"/>
  <c r="BI515"/>
  <c r="BH515"/>
  <c r="BG515"/>
  <c r="BF515"/>
  <c r="T515"/>
  <c r="R515"/>
  <c r="P515"/>
  <c r="BI513"/>
  <c r="BH513"/>
  <c r="BG513"/>
  <c r="BF513"/>
  <c r="T513"/>
  <c r="R513"/>
  <c r="P513"/>
  <c r="BI509"/>
  <c r="BH509"/>
  <c r="BG509"/>
  <c r="BF509"/>
  <c r="T509"/>
  <c r="R509"/>
  <c r="P509"/>
  <c r="BI506"/>
  <c r="BH506"/>
  <c r="BG506"/>
  <c r="BF506"/>
  <c r="T506"/>
  <c r="R506"/>
  <c r="P506"/>
  <c r="BI502"/>
  <c r="BH502"/>
  <c r="BG502"/>
  <c r="BF502"/>
  <c r="T502"/>
  <c r="R502"/>
  <c r="P502"/>
  <c r="BI498"/>
  <c r="BH498"/>
  <c r="BG498"/>
  <c r="BF498"/>
  <c r="T498"/>
  <c r="R498"/>
  <c r="P498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4"/>
  <c r="BH474"/>
  <c r="BG474"/>
  <c r="BF474"/>
  <c r="T474"/>
  <c r="R474"/>
  <c r="P474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1"/>
  <c r="BH461"/>
  <c r="BG461"/>
  <c r="BF461"/>
  <c r="T461"/>
  <c r="R461"/>
  <c r="P461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7"/>
  <c r="BH427"/>
  <c r="BG427"/>
  <c r="BF427"/>
  <c r="T427"/>
  <c r="R427"/>
  <c r="P427"/>
  <c r="BI425"/>
  <c r="BH425"/>
  <c r="BG425"/>
  <c r="BF425"/>
  <c r="T425"/>
  <c r="R425"/>
  <c r="P425"/>
  <c r="BI422"/>
  <c r="BH422"/>
  <c r="BG422"/>
  <c r="BF422"/>
  <c r="T422"/>
  <c r="R422"/>
  <c r="P422"/>
  <c r="BI420"/>
  <c r="BH420"/>
  <c r="BG420"/>
  <c r="BF420"/>
  <c r="T420"/>
  <c r="R420"/>
  <c r="P420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4"/>
  <c r="BH374"/>
  <c r="BG374"/>
  <c r="BF374"/>
  <c r="T374"/>
  <c r="T373"/>
  <c r="R374"/>
  <c r="R373"/>
  <c r="P374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5"/>
  <c r="BH335"/>
  <c r="BG335"/>
  <c r="BF335"/>
  <c r="T335"/>
  <c r="R335"/>
  <c r="P335"/>
  <c r="BI329"/>
  <c r="BH329"/>
  <c r="BG329"/>
  <c r="BF329"/>
  <c r="T329"/>
  <c r="R329"/>
  <c r="P329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59"/>
  <c r="BH159"/>
  <c r="BG159"/>
  <c r="BF159"/>
  <c r="T159"/>
  <c r="R159"/>
  <c r="P159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T126"/>
  <c r="R127"/>
  <c r="R126"/>
  <c r="P127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J97"/>
  <c r="J96"/>
  <c r="F96"/>
  <c r="F94"/>
  <c r="E92"/>
  <c r="J51"/>
  <c r="J50"/>
  <c r="F50"/>
  <c r="F48"/>
  <c r="E46"/>
  <c r="J16"/>
  <c r="E16"/>
  <c r="F51"/>
  <c r="J15"/>
  <c r="J10"/>
  <c r="J48"/>
  <c i="1" r="L50"/>
  <c r="AM50"/>
  <c r="AM49"/>
  <c r="L49"/>
  <c r="AM47"/>
  <c r="L47"/>
  <c r="L45"/>
  <c r="L44"/>
  <c i="2" r="J574"/>
  <c r="BK406"/>
  <c r="BK120"/>
  <c r="BK454"/>
  <c r="J388"/>
  <c r="BK621"/>
  <c r="BK597"/>
  <c r="BK474"/>
  <c r="BK402"/>
  <c r="J349"/>
  <c r="J232"/>
  <c r="BK146"/>
  <c r="BK472"/>
  <c r="J313"/>
  <c r="J131"/>
  <c r="J568"/>
  <c r="BK458"/>
  <c r="J321"/>
  <c r="BK136"/>
  <c r="J544"/>
  <c r="BK469"/>
  <c r="J230"/>
  <c r="J113"/>
  <c r="BK448"/>
  <c r="J417"/>
  <c r="J380"/>
  <c r="BK321"/>
  <c r="J616"/>
  <c r="J558"/>
  <c r="J428"/>
  <c r="BK303"/>
  <c r="BK218"/>
  <c r="J580"/>
  <c r="BK513"/>
  <c r="J315"/>
  <c r="BK111"/>
  <c r="J636"/>
  <c r="BK432"/>
  <c r="BK287"/>
  <c r="J225"/>
  <c r="J176"/>
  <c r="BK664"/>
  <c r="BK629"/>
  <c r="J600"/>
  <c r="BK549"/>
  <c r="J279"/>
  <c r="J241"/>
  <c r="BK108"/>
  <c r="J308"/>
  <c r="J199"/>
  <c r="BK115"/>
  <c r="J492"/>
  <c r="BK388"/>
  <c r="J118"/>
  <c r="BK442"/>
  <c r="J341"/>
  <c r="BK616"/>
  <c r="BK537"/>
  <c r="J427"/>
  <c r="J323"/>
  <c r="BK243"/>
  <c r="J576"/>
  <c r="J513"/>
  <c r="BK296"/>
  <c r="BK595"/>
  <c r="BK509"/>
  <c r="BK404"/>
  <c r="BK170"/>
  <c r="J127"/>
  <c r="J546"/>
  <c r="BK234"/>
  <c r="J178"/>
  <c r="BK103"/>
  <c r="BK420"/>
  <c r="J392"/>
  <c r="BK310"/>
  <c r="J228"/>
  <c r="BK609"/>
  <c r="J565"/>
  <c r="J485"/>
  <c r="J413"/>
  <c r="J284"/>
  <c r="BK213"/>
  <c r="J607"/>
  <c r="J528"/>
  <c r="BK210"/>
  <c r="BK669"/>
  <c r="J647"/>
  <c r="J597"/>
  <c r="BK436"/>
  <c r="J351"/>
  <c r="BK265"/>
  <c r="J195"/>
  <c r="J103"/>
  <c r="BK647"/>
  <c r="BK623"/>
  <c r="BK582"/>
  <c r="BK450"/>
  <c r="J303"/>
  <c r="J250"/>
  <c r="BK386"/>
  <c r="J243"/>
  <c r="BK134"/>
  <c r="BK612"/>
  <c r="BK479"/>
  <c r="BK380"/>
  <c r="BK279"/>
  <c r="BK461"/>
  <c r="BK356"/>
  <c r="J629"/>
  <c r="J595"/>
  <c r="J461"/>
  <c r="J398"/>
  <c r="J318"/>
  <c r="BK211"/>
  <c r="J149"/>
  <c r="J548"/>
  <c r="J370"/>
  <c r="J274"/>
  <c r="BK584"/>
  <c r="BK446"/>
  <c r="J167"/>
  <c r="J120"/>
  <c r="BK543"/>
  <c r="BK370"/>
  <c r="BK195"/>
  <c r="J159"/>
  <c r="J450"/>
  <c r="BK384"/>
  <c r="BK323"/>
  <c r="BK236"/>
  <c r="J618"/>
  <c r="BK490"/>
  <c r="J306"/>
  <c r="J234"/>
  <c r="J609"/>
  <c r="J415"/>
  <c r="J204"/>
  <c r="J664"/>
  <c r="BK626"/>
  <c r="J456"/>
  <c r="BK315"/>
  <c r="J216"/>
  <c r="BK151"/>
  <c r="J666"/>
  <c r="J626"/>
  <c r="BK593"/>
  <c r="BK558"/>
  <c r="BK477"/>
  <c r="J390"/>
  <c r="BK481"/>
  <c r="J582"/>
  <c r="J477"/>
  <c r="J400"/>
  <c r="BK272"/>
  <c r="J197"/>
  <c r="J578"/>
  <c r="BK546"/>
  <c r="J378"/>
  <c r="J276"/>
  <c r="J587"/>
  <c r="BK456"/>
  <c r="BK294"/>
  <c r="BK143"/>
  <c r="BK572"/>
  <c r="BK492"/>
  <c r="BK189"/>
  <c r="J146"/>
  <c r="BK502"/>
  <c r="J436"/>
  <c r="J395"/>
  <c r="BK378"/>
  <c r="BK245"/>
  <c r="J623"/>
  <c r="J534"/>
  <c r="J466"/>
  <c r="BK351"/>
  <c r="BK216"/>
  <c r="BK565"/>
  <c r="BK382"/>
  <c r="J671"/>
  <c r="J638"/>
  <c r="J434"/>
  <c r="J301"/>
  <c r="BK228"/>
  <c r="J173"/>
  <c r="BK671"/>
  <c r="BK658"/>
  <c r="J612"/>
  <c r="BK557"/>
  <c r="J448"/>
  <c r="J294"/>
  <c r="J253"/>
  <c r="BK413"/>
  <c r="J299"/>
  <c r="BK208"/>
  <c r="J181"/>
  <c r="J593"/>
  <c r="J509"/>
  <c r="J442"/>
  <c r="BK241"/>
  <c r="BK439"/>
  <c r="BK313"/>
  <c r="J605"/>
  <c r="BK555"/>
  <c r="J446"/>
  <c r="BK124"/>
  <c r="BK528"/>
  <c r="J384"/>
  <c r="BK292"/>
  <c r="BK576"/>
  <c r="BK452"/>
  <c r="BK206"/>
  <c r="BK122"/>
  <c r="J545"/>
  <c r="J186"/>
  <c r="BK127"/>
  <c r="J472"/>
  <c r="J402"/>
  <c r="BK374"/>
  <c r="J259"/>
  <c r="J221"/>
  <c r="BK587"/>
  <c r="J474"/>
  <c r="J354"/>
  <c r="J236"/>
  <c r="BK515"/>
  <c r="BK367"/>
  <c r="J292"/>
  <c r="J519"/>
  <c r="J374"/>
  <c r="BK308"/>
  <c r="J223"/>
  <c r="BK578"/>
  <c r="BK284"/>
  <c r="BK153"/>
  <c r="BK662"/>
  <c r="BK634"/>
  <c r="BK485"/>
  <c r="BK347"/>
  <c r="BK250"/>
  <c r="J208"/>
  <c i="1" r="AS54"/>
  <c i="2" r="BK641"/>
  <c r="BK605"/>
  <c r="J552"/>
  <c r="J425"/>
  <c r="BK276"/>
  <c r="J165"/>
  <c r="BK407"/>
  <c r="BK289"/>
  <c r="BK176"/>
  <c r="BK525"/>
  <c r="J347"/>
  <c r="BK204"/>
  <c r="BK434"/>
  <c r="BK329"/>
  <c r="J256"/>
  <c r="J601"/>
  <c r="BK519"/>
  <c r="J458"/>
  <c r="BK344"/>
  <c r="J245"/>
  <c r="BK165"/>
  <c r="J549"/>
  <c r="J386"/>
  <c r="J170"/>
  <c r="BK552"/>
  <c r="J218"/>
  <c r="BK574"/>
  <c r="J498"/>
  <c r="J192"/>
  <c r="J422"/>
  <c r="J361"/>
  <c r="BK225"/>
  <c r="J523"/>
  <c r="BK417"/>
  <c r="BK335"/>
  <c r="J239"/>
  <c r="BK618"/>
  <c r="J483"/>
  <c r="BK202"/>
  <c r="J143"/>
  <c r="BK652"/>
  <c r="J614"/>
  <c r="BK544"/>
  <c r="J410"/>
  <c r="J268"/>
  <c r="J213"/>
  <c r="BK149"/>
  <c r="J662"/>
  <c r="BK638"/>
  <c r="J590"/>
  <c r="BK534"/>
  <c r="BK427"/>
  <c r="J262"/>
  <c r="BK239"/>
  <c r="J406"/>
  <c r="J272"/>
  <c r="BK178"/>
  <c r="BK614"/>
  <c r="J481"/>
  <c r="BK430"/>
  <c r="BK306"/>
  <c r="J490"/>
  <c r="J358"/>
  <c r="J247"/>
  <c r="BK167"/>
  <c r="J564"/>
  <c r="BK415"/>
  <c r="BK192"/>
  <c r="BK506"/>
  <c r="BK354"/>
  <c r="J479"/>
  <c r="J184"/>
  <c r="J555"/>
  <c r="J439"/>
  <c r="BK398"/>
  <c r="BK349"/>
  <c r="BK232"/>
  <c r="J584"/>
  <c r="J488"/>
  <c r="BK301"/>
  <c r="J153"/>
  <c r="BK568"/>
  <c r="BK400"/>
  <c r="BK184"/>
  <c r="BK666"/>
  <c r="BK645"/>
  <c r="BK564"/>
  <c r="J430"/>
  <c r="BK318"/>
  <c r="BK230"/>
  <c r="J206"/>
  <c r="J105"/>
  <c r="J645"/>
  <c r="J621"/>
  <c r="J572"/>
  <c r="J454"/>
  <c r="BK118"/>
  <c r="J382"/>
  <c r="J287"/>
  <c r="J189"/>
  <c r="J543"/>
  <c r="J432"/>
  <c r="BK281"/>
  <c r="J469"/>
  <c r="BK390"/>
  <c r="J310"/>
  <c r="J634"/>
  <c r="BK548"/>
  <c r="J444"/>
  <c r="BK341"/>
  <c r="J210"/>
  <c r="J570"/>
  <c r="J506"/>
  <c r="BK361"/>
  <c r="J134"/>
  <c r="BK570"/>
  <c r="BK422"/>
  <c r="BK262"/>
  <c r="BK159"/>
  <c r="J561"/>
  <c r="J367"/>
  <c r="J151"/>
  <c r="BK523"/>
  <c r="J407"/>
  <c r="BK590"/>
  <c r="BK444"/>
  <c r="J289"/>
  <c r="BK466"/>
  <c r="BK358"/>
  <c r="BK274"/>
  <c r="BK561"/>
  <c r="BK498"/>
  <c r="BK425"/>
  <c r="BK253"/>
  <c r="BK173"/>
  <c r="BK553"/>
  <c r="J525"/>
  <c r="BK364"/>
  <c r="BK105"/>
  <c r="J502"/>
  <c r="J364"/>
  <c r="BK181"/>
  <c r="J108"/>
  <c r="J537"/>
  <c r="J202"/>
  <c r="BK600"/>
  <c r="BK488"/>
  <c r="BK410"/>
  <c r="J344"/>
  <c r="J604"/>
  <c r="BK483"/>
  <c r="J356"/>
  <c r="BK247"/>
  <c r="BK221"/>
  <c r="J111"/>
  <c r="J557"/>
  <c r="BK199"/>
  <c r="J122"/>
  <c r="J658"/>
  <c r="BK601"/>
  <c r="J515"/>
  <c r="BK392"/>
  <c r="J281"/>
  <c r="J211"/>
  <c r="J669"/>
  <c r="BK636"/>
  <c r="BK604"/>
  <c r="J553"/>
  <c r="BK428"/>
  <c r="J296"/>
  <c r="BK256"/>
  <c r="J420"/>
  <c r="BK268"/>
  <c r="BK197"/>
  <c r="BK131"/>
  <c r="J404"/>
  <c r="BK186"/>
  <c r="BK113"/>
  <c r="J641"/>
  <c r="BK545"/>
  <c r="BK395"/>
  <c r="BK299"/>
  <c r="BK223"/>
  <c r="J124"/>
  <c r="J652"/>
  <c r="BK607"/>
  <c r="BK580"/>
  <c r="J452"/>
  <c r="J335"/>
  <c r="BK259"/>
  <c r="J115"/>
  <c r="J329"/>
  <c r="J265"/>
  <c r="J136"/>
  <c l="1" r="R142"/>
  <c r="P175"/>
  <c r="R102"/>
  <c r="R191"/>
  <c r="T394"/>
  <c r="T438"/>
  <c r="P536"/>
  <c r="BK142"/>
  <c r="J142"/>
  <c r="J60"/>
  <c r="R271"/>
  <c r="R419"/>
  <c r="R438"/>
  <c r="R460"/>
  <c r="BK567"/>
  <c r="J567"/>
  <c r="J76"/>
  <c r="P102"/>
  <c r="P142"/>
  <c r="BK175"/>
  <c r="J175"/>
  <c r="J61"/>
  <c r="T175"/>
  <c r="R353"/>
  <c r="T377"/>
  <c r="P419"/>
  <c r="BK476"/>
  <c r="J476"/>
  <c r="J74"/>
  <c r="P586"/>
  <c r="T191"/>
  <c r="R377"/>
  <c r="BK419"/>
  <c r="J419"/>
  <c r="J70"/>
  <c r="P438"/>
  <c r="T460"/>
  <c r="BK586"/>
  <c r="J586"/>
  <c r="J77"/>
  <c r="T102"/>
  <c r="T130"/>
  <c r="P271"/>
  <c r="R409"/>
  <c r="T424"/>
  <c r="R536"/>
  <c r="R567"/>
  <c r="R620"/>
  <c r="BK644"/>
  <c r="J644"/>
  <c r="J81"/>
  <c r="T142"/>
  <c r="R175"/>
  <c r="P353"/>
  <c r="P377"/>
  <c r="P409"/>
  <c r="P424"/>
  <c r="P476"/>
  <c r="T567"/>
  <c r="T620"/>
  <c r="R644"/>
  <c r="BK102"/>
  <c r="P130"/>
  <c r="BK271"/>
  <c r="J271"/>
  <c r="J63"/>
  <c r="BK377"/>
  <c r="BK409"/>
  <c r="J409"/>
  <c r="J69"/>
  <c r="R424"/>
  <c r="R476"/>
  <c r="T586"/>
  <c r="P628"/>
  <c r="BK661"/>
  <c r="J661"/>
  <c r="J82"/>
  <c r="BK130"/>
  <c r="J130"/>
  <c r="J59"/>
  <c r="P191"/>
  <c r="T353"/>
  <c r="R394"/>
  <c r="T419"/>
  <c r="BK460"/>
  <c r="J460"/>
  <c r="J73"/>
  <c r="BK536"/>
  <c r="J536"/>
  <c r="J75"/>
  <c r="R586"/>
  <c r="BK628"/>
  <c r="J628"/>
  <c r="J79"/>
  <c r="P644"/>
  <c r="P661"/>
  <c r="R130"/>
  <c r="T271"/>
  <c r="P394"/>
  <c r="BK424"/>
  <c r="J424"/>
  <c r="J71"/>
  <c r="T476"/>
  <c r="P567"/>
  <c r="BK620"/>
  <c r="J620"/>
  <c r="J78"/>
  <c r="R628"/>
  <c r="R661"/>
  <c r="BK191"/>
  <c r="J191"/>
  <c r="J62"/>
  <c r="BK353"/>
  <c r="J353"/>
  <c r="J64"/>
  <c r="BK394"/>
  <c r="J394"/>
  <c r="J68"/>
  <c r="T409"/>
  <c r="BK438"/>
  <c r="J438"/>
  <c r="J72"/>
  <c r="P460"/>
  <c r="T536"/>
  <c r="P620"/>
  <c r="T628"/>
  <c r="T644"/>
  <c r="T661"/>
  <c r="BK373"/>
  <c r="J373"/>
  <c r="J65"/>
  <c r="BK640"/>
  <c r="J640"/>
  <c r="J80"/>
  <c r="BK126"/>
  <c r="J126"/>
  <c r="J58"/>
  <c r="J94"/>
  <c r="BE118"/>
  <c r="BE127"/>
  <c r="BE211"/>
  <c r="BE250"/>
  <c r="BE256"/>
  <c r="BE310"/>
  <c r="BE374"/>
  <c r="BE103"/>
  <c r="BE122"/>
  <c r="BE134"/>
  <c r="BE143"/>
  <c r="BE151"/>
  <c r="BE181"/>
  <c r="BE184"/>
  <c r="BE299"/>
  <c r="BE308"/>
  <c r="BE318"/>
  <c r="BE432"/>
  <c r="BE456"/>
  <c r="BE543"/>
  <c r="BE564"/>
  <c r="BE574"/>
  <c r="BE578"/>
  <c r="BE618"/>
  <c r="BE634"/>
  <c r="BE636"/>
  <c r="BE641"/>
  <c r="BE652"/>
  <c r="BE658"/>
  <c r="BE662"/>
  <c r="BE108"/>
  <c r="BE120"/>
  <c r="BE153"/>
  <c r="BE204"/>
  <c r="BE239"/>
  <c r="BE245"/>
  <c r="BE253"/>
  <c r="BE274"/>
  <c r="BE321"/>
  <c r="BE358"/>
  <c r="BE380"/>
  <c r="BE422"/>
  <c r="BE442"/>
  <c r="BE444"/>
  <c r="BE450"/>
  <c r="BE523"/>
  <c r="BE546"/>
  <c r="BE565"/>
  <c r="BE600"/>
  <c r="BE607"/>
  <c r="BE612"/>
  <c r="BE616"/>
  <c r="BE621"/>
  <c r="BE626"/>
  <c r="BE629"/>
  <c r="BE638"/>
  <c r="BE645"/>
  <c r="BE647"/>
  <c r="BE664"/>
  <c r="BE666"/>
  <c r="BE669"/>
  <c r="BE671"/>
  <c r="BE146"/>
  <c r="BE159"/>
  <c r="BE165"/>
  <c r="BE167"/>
  <c r="BE208"/>
  <c r="BE216"/>
  <c r="BE287"/>
  <c r="BE420"/>
  <c r="BE430"/>
  <c r="BE436"/>
  <c r="BE481"/>
  <c r="BE485"/>
  <c r="BE492"/>
  <c r="BE506"/>
  <c r="BE558"/>
  <c r="BE572"/>
  <c r="BE593"/>
  <c r="BE601"/>
  <c r="BE604"/>
  <c r="F97"/>
  <c r="BE131"/>
  <c r="BE170"/>
  <c r="BE178"/>
  <c r="BE272"/>
  <c r="BE289"/>
  <c r="BE315"/>
  <c r="BE344"/>
  <c r="BE367"/>
  <c r="BE388"/>
  <c r="BE406"/>
  <c r="BE425"/>
  <c r="BE448"/>
  <c r="BE479"/>
  <c r="BE509"/>
  <c r="BE568"/>
  <c r="BE605"/>
  <c r="BE614"/>
  <c r="BE115"/>
  <c r="BE206"/>
  <c r="BE241"/>
  <c r="BE268"/>
  <c r="BE313"/>
  <c r="BE347"/>
  <c r="BE386"/>
  <c r="BE427"/>
  <c r="BE454"/>
  <c r="BE461"/>
  <c r="BE466"/>
  <c r="BE513"/>
  <c r="BE545"/>
  <c r="BE557"/>
  <c r="BE595"/>
  <c r="BE173"/>
  <c r="BE218"/>
  <c r="BE341"/>
  <c r="BE384"/>
  <c r="BE410"/>
  <c r="BE415"/>
  <c r="BE519"/>
  <c r="BE534"/>
  <c r="BE555"/>
  <c r="BE576"/>
  <c r="BE580"/>
  <c r="BE111"/>
  <c r="BE149"/>
  <c r="BE195"/>
  <c r="BE230"/>
  <c r="BE234"/>
  <c r="BE265"/>
  <c r="BE284"/>
  <c r="BE292"/>
  <c r="BE296"/>
  <c r="BE303"/>
  <c r="BE329"/>
  <c r="BE351"/>
  <c r="BE356"/>
  <c r="BE378"/>
  <c r="BE382"/>
  <c r="BE395"/>
  <c r="BE400"/>
  <c r="BE434"/>
  <c r="BE469"/>
  <c r="BE472"/>
  <c r="BE477"/>
  <c r="BE488"/>
  <c r="BE490"/>
  <c r="BE544"/>
  <c r="BE548"/>
  <c r="BE553"/>
  <c r="BE597"/>
  <c r="BE124"/>
  <c r="BE186"/>
  <c r="BE197"/>
  <c r="BE202"/>
  <c r="BE232"/>
  <c r="BE262"/>
  <c r="BE279"/>
  <c r="BE294"/>
  <c r="BE370"/>
  <c r="BE417"/>
  <c r="BE439"/>
  <c r="BE452"/>
  <c r="BE474"/>
  <c r="BE537"/>
  <c r="BE584"/>
  <c r="BE587"/>
  <c r="BE105"/>
  <c r="BE176"/>
  <c r="BE189"/>
  <c r="BE199"/>
  <c r="BE221"/>
  <c r="BE225"/>
  <c r="BE276"/>
  <c r="BE281"/>
  <c r="BE335"/>
  <c r="BE364"/>
  <c r="BE390"/>
  <c r="BE404"/>
  <c r="BE413"/>
  <c r="BE502"/>
  <c r="BE515"/>
  <c r="BE525"/>
  <c r="BE528"/>
  <c r="BE549"/>
  <c r="BE570"/>
  <c r="BE623"/>
  <c r="BE247"/>
  <c r="BE301"/>
  <c r="BE306"/>
  <c r="BE349"/>
  <c r="BE354"/>
  <c r="BE361"/>
  <c r="BE392"/>
  <c r="BE428"/>
  <c r="BE458"/>
  <c r="BE582"/>
  <c r="BE590"/>
  <c r="BE113"/>
  <c r="BE136"/>
  <c r="BE192"/>
  <c r="BE210"/>
  <c r="BE213"/>
  <c r="BE223"/>
  <c r="BE228"/>
  <c r="BE236"/>
  <c r="BE243"/>
  <c r="BE259"/>
  <c r="BE323"/>
  <c r="BE398"/>
  <c r="BE402"/>
  <c r="BE407"/>
  <c r="BE446"/>
  <c r="BE483"/>
  <c r="BE498"/>
  <c r="BE552"/>
  <c r="BE561"/>
  <c r="BE609"/>
  <c r="F32"/>
  <c i="1" r="BA55"/>
  <c r="BA54"/>
  <c r="AW54"/>
  <c r="AK30"/>
  <c i="2" r="J32"/>
  <c i="1" r="AW55"/>
  <c i="2" r="F34"/>
  <c i="1" r="BC55"/>
  <c r="BC54"/>
  <c r="AY54"/>
  <c i="2" r="F35"/>
  <c i="1" r="BD55"/>
  <c r="BD54"/>
  <c r="W33"/>
  <c i="2" r="F33"/>
  <c i="1" r="BB55"/>
  <c r="BB54"/>
  <c r="AX54"/>
  <c i="2" l="1" r="BK101"/>
  <c r="J101"/>
  <c r="J56"/>
  <c r="P376"/>
  <c r="T101"/>
  <c r="BK376"/>
  <c r="J376"/>
  <c r="J66"/>
  <c r="R376"/>
  <c r="R101"/>
  <c r="T376"/>
  <c r="P101"/>
  <c r="P100"/>
  <c i="1" r="AU55"/>
  <c i="2" r="J102"/>
  <c r="J57"/>
  <c r="J377"/>
  <c r="J67"/>
  <c r="F31"/>
  <c i="1" r="AZ55"/>
  <c r="AZ54"/>
  <c r="W29"/>
  <c r="W30"/>
  <c r="W31"/>
  <c i="2" r="J31"/>
  <c i="1" r="AV55"/>
  <c r="AT55"/>
  <c r="AU54"/>
  <c r="W32"/>
  <c i="2" l="1" r="R100"/>
  <c r="T100"/>
  <c r="BK100"/>
  <c r="J100"/>
  <c r="J55"/>
  <c i="1"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<sst xmlns="http://schemas.openxmlformats.org/spreadsheetml/2006/main">
  <si>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</si>
  <si>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</si>
  <si>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</si>
  <si>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</si>
  <si>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</si>
  <si>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{669b2cb6-8e6c-4004-9e58-a1a8390df9f6}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</si>
  <si>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</si>
  <si>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</si>
  <si>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</si>
  <si>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</si>
  <si>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</si>
  <si>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</si>
  <si>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</si>
  <si>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</si>
  <si>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24-14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</si>
  <si>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</si>
  <si>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</si>
  <si>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Klub Horní Bříza – Snížení energetické náročnosti budovy</t>
  </si>
  <si>
    <t>KSO:</t>
  </si>
  <si>
    <t/>
  </si>
  <si>
    <t>CC-CZ:</t>
  </si>
  <si>
    <t>Místo:</t>
  </si>
  <si>
    <t>U Klubu 365, 330 12 Horní Bříza</t>
  </si>
  <si>
    <t>Datum:</t>
  </si>
  <si>
    <t>26. 4. 2024</t>
  </si>
  <si>
    <t>Zadavatel:</t>
  </si>
  <si>
    <t>IČ:</t>
  </si>
  <si>
    <t>00257770</t>
  </si>
  <si>
    <t>Město Horní Bříza, Třída 1. Máje 300, Horní Bříza</t>
  </si>
  <si>
    <t>DIČ:</t>
  </si>
  <si>
    <t>CZ00257770</t>
  </si>
  <si>
    <t>Uchazeč:</t>
  </si>
  <si>
    <t>Vyplň údaj</t>
  </si>
  <si>
    <t>Projektant:</t>
  </si>
  <si>
    <t>01256386</t>
  </si>
  <si>
    <t>Ing. Jaroslav Suchý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</si>
  <si>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</si>
  <si>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</si>
  <si>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</si>
  <si>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</si>
  <si>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</si>
  <si>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</si>
  <si>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</si>
  <si>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</si>
  <si>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</si>
  <si>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</si>
  <si>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</si>
  <si>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</si>
  <si>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</si>
  <si>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</si>
  <si>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</si>
  <si>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</si>
  <si>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</si>
  <si>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</si>
  <si>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</si>
  <si>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</si>
  <si>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</si>
  <si>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</si>
  <si>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</si>
  <si>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</si>
  <si>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</si>
  <si>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</si>
  <si>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</si>
  <si>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</si>
  <si>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</si>
  <si>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</si>
  <si>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</si>
  <si>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</si>
  <si>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</si>
  <si>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</si>
  <si>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</si>
  <si>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</si>
  <si>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</si>
  <si>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</si>
  <si>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</si>
  <si>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</si>
  <si>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</si>
  <si>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</si>
  <si>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</si>
  <si>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</si>
  <si>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</si>
  <si>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sch2</t>
  </si>
  <si>
    <t>567,71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</si>
  <si>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</si>
  <si>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</si>
  <si>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</si>
  <si>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</si>
  <si>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</si>
  <si>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</si>
  <si>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</si>
  <si>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</si>
  <si>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</si>
  <si>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</si>
  <si>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</si>
  <si>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</si>
  <si>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</si>
  <si>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</si>
  <si>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</si>
  <si>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</si>
  <si>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</si>
  <si>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</si>
  <si>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</si>
  <si>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</si>
  <si>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</si>
  <si>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</si>
  <si>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</si>
  <si>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</si>
  <si>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</si>
  <si>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</si>
  <si>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</si>
  <si>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</si>
  <si>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</si>
  <si>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</si>
  <si>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</si>
  <si>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</si>
  <si>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</si>
  <si>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</si>
  <si>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</si>
  <si>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</si>
  <si>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</si>
  <si>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</si>
  <si>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</si>
  <si>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</si>
  <si>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</si>
  <si>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</si>
  <si>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</si>
  <si>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</si>
  <si>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</si>
  <si>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</si>
  <si>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</si>
  <si>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</si>
  <si>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</si>
  <si>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</si>
  <si>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</si>
  <si>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</si>
  <si>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</si>
  <si>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m2</t>
  </si>
  <si>
    <t>CS ÚRS 2024 01</t>
  </si>
  <si>
    <t>4</t>
  </si>
  <si>
    <t>2015654572</t>
  </si>
  <si>
    <t>Online PSC</t>
  </si>
  <si>
    <t>https://podminky.urs.cz/item/CS_URS_2024_01/113107122</t>
  </si>
  <si>
    <t>113107142</t>
  </si>
  <si>
    <t>Odstranění podkladů nebo krytů ručně s přemístěním hmot na skládku na vzdálenost do 3 m nebo s naložením na dopravní prostředek živičných, o tl. vrstvy přes 50 do 100 mm</t>
  </si>
  <si>
    <t>-1488859504</t>
  </si>
  <si>
    <t>https://podminky.urs.cz/item/CS_URS_2024_01/113107142</t>
  </si>
  <si>
    <t>VV</t>
  </si>
  <si>
    <t>76*0,5</t>
  </si>
  <si>
    <t>3</t>
  </si>
  <si>
    <t>121112003</t>
  </si>
  <si>
    <t>Sejmutí ornice ručně při souvislé ploše, tl. vrstvy do 200 mm</t>
  </si>
  <si>
    <t>528479907</t>
  </si>
  <si>
    <t>https://podminky.urs.cz/item/CS_URS_2024_01/121112003</t>
  </si>
  <si>
    <t>0,4*4,2+0,9*4,7+0,4+0,5*(10,4+5,9+3,2+8)</t>
  </si>
  <si>
    <t>129001101</t>
  </si>
  <si>
    <t>Příplatek k cenám vykopávek za ztížení vykopávky v blízkosti podzemního vedení nebo výbušnin v horninách jakékoliv třídy</t>
  </si>
  <si>
    <t>m3</t>
  </si>
  <si>
    <t>1954469353</t>
  </si>
  <si>
    <t>https://podminky.urs.cz/item/CS_URS_2024_01/129001101</t>
  </si>
  <si>
    <t>5</t>
  </si>
  <si>
    <t>129911121</t>
  </si>
  <si>
    <t>Bourání konstrukcí v odkopávkách a prokopávkách ručně s přemístěním suti na hromady na vzdálenost do 20 m nebo s naložením na dopravní prostředek z betonu prostého neprokládaného</t>
  </si>
  <si>
    <t>534603946</t>
  </si>
  <si>
    <t>https://podminky.urs.cz/item/CS_URS_2024_01/129911121</t>
  </si>
  <si>
    <t>6</t>
  </si>
  <si>
    <t>132212131</t>
  </si>
  <si>
    <t>Hloubení nezapažených rýh šířky do 800 mm ručně s urovnáním dna do předepsaného profilu a spádu v hornině třídy těžitelnosti I skupiny 3 soudržných</t>
  </si>
  <si>
    <t>-500887694</t>
  </si>
  <si>
    <t>https://podminky.urs.cz/item/CS_URS_2024_01/132212131</t>
  </si>
  <si>
    <t>1,2*(0,4*4,2+0,9*(4,7+10,4+5,9+3,2+8))</t>
  </si>
  <si>
    <t>7</t>
  </si>
  <si>
    <t>174111101</t>
  </si>
  <si>
    <t>Zásyp sypaninou z jakékoliv horniny ručně s uložením výkopku ve vrstvách se zhutněním jam, šachet, rýh nebo kolem objektů v těchto vykopávkách</t>
  </si>
  <si>
    <t>-1227884062</t>
  </si>
  <si>
    <t>https://podminky.urs.cz/item/CS_URS_2024_01/174111101</t>
  </si>
  <si>
    <t>8</t>
  </si>
  <si>
    <t>181411131</t>
  </si>
  <si>
    <t>Založení trávníku na půdě předem připravené plochy do 1000 m2 výsevem včetně utažení parkového v rovině nebo na svahu do 1:5</t>
  </si>
  <si>
    <t>-1179112489</t>
  </si>
  <si>
    <t>https://podminky.urs.cz/item/CS_URS_2024_01/181411131</t>
  </si>
  <si>
    <t>9</t>
  </si>
  <si>
    <t>M</t>
  </si>
  <si>
    <t>00572420</t>
  </si>
  <si>
    <t>osivo směs travní parková okrasná</t>
  </si>
  <si>
    <t>kg</t>
  </si>
  <si>
    <t>673871202</t>
  </si>
  <si>
    <t>30*0,02 'Přepočtené koeficientem množství</t>
  </si>
  <si>
    <t>10</t>
  </si>
  <si>
    <t>182311123</t>
  </si>
  <si>
    <t>Rozprostření a urovnání ornice ve svahu sklonu přes 1:5 ručně při souvislé ploše, tl. vrstvy do 200 mm</t>
  </si>
  <si>
    <t>-1011139309</t>
  </si>
  <si>
    <t>https://podminky.urs.cz/item/CS_URS_2024_01/182311123</t>
  </si>
  <si>
    <t>Zakládání</t>
  </si>
  <si>
    <t>11</t>
  </si>
  <si>
    <t>274313711</t>
  </si>
  <si>
    <t>Základy z betonu prostého pasy betonu kamenem neprokládaného tř. C 20/25</t>
  </si>
  <si>
    <t>1582494597</t>
  </si>
  <si>
    <t>https://podminky.urs.cz/item/CS_URS_2024_01/274313711</t>
  </si>
  <si>
    <t>0,5*0,6*1,2*1,2</t>
  </si>
  <si>
    <t>Svislé a kompletní konstrukce</t>
  </si>
  <si>
    <t>310271015</t>
  </si>
  <si>
    <t>Zazdívka otvorů ve zdivu nadzákladovém pórobetonovými tvárnicemi plochy do 1 m2, tl. zdiva 200 mm, pevnost tvárnic přes P2 do P4</t>
  </si>
  <si>
    <t>-1669051240</t>
  </si>
  <si>
    <t>https://podminky.urs.cz/item/CS_URS_2024_01/310271015</t>
  </si>
  <si>
    <t>2*1,3*0,5</t>
  </si>
  <si>
    <t>13</t>
  </si>
  <si>
    <t>310271021</t>
  </si>
  <si>
    <t>Zazdívka otvorů ve zdivu nadzákladovém pórobetonovými tvárnicemi plochy do 1 m2, tl. zdiva 250 mm, pevnost tvárnic do P2</t>
  </si>
  <si>
    <t>1250910307</t>
  </si>
  <si>
    <t>https://podminky.urs.cz/item/CS_URS_2024_01/310271021</t>
  </si>
  <si>
    <t>14</t>
  </si>
  <si>
    <t>311113134</t>
  </si>
  <si>
    <t>Nadzákladové zdi z betonových tvárnic ztraceného bednění hladkých, včetně výplně z betonu třídy C 16/20, tloušťky zdiva přes 250 do 300 mm</t>
  </si>
  <si>
    <t>-1314027844</t>
  </si>
  <si>
    <t>https://podminky.urs.cz/item/CS_URS_2024_01/311113134</t>
  </si>
  <si>
    <t>"schod hl." 1,0*1,5*2</t>
  </si>
  <si>
    <t>"schod L." 1,25*1,5*2</t>
  </si>
  <si>
    <t>"schod L." 1,25*1,75*2</t>
  </si>
  <si>
    <t>Součet</t>
  </si>
  <si>
    <t>Vodorovné konstrukce</t>
  </si>
  <si>
    <t>15</t>
  </si>
  <si>
    <t>417321414</t>
  </si>
  <si>
    <t>Ztužující pásy a věnce z betonu železového (bez výztuže) tř. C 20/25</t>
  </si>
  <si>
    <t>-437646372</t>
  </si>
  <si>
    <t>https://podminky.urs.cz/item/CS_URS_2024_01/417321414</t>
  </si>
  <si>
    <t>"angl. dvorek" 0,25*0,25*4,0</t>
  </si>
  <si>
    <t>16</t>
  </si>
  <si>
    <t>417351115</t>
  </si>
  <si>
    <t>Bednění bočnic ztužujících pásů a věnců včetně vzpěr zřízení</t>
  </si>
  <si>
    <t>487787027</t>
  </si>
  <si>
    <t>https://podminky.urs.cz/item/CS_URS_2024_01/417351115</t>
  </si>
  <si>
    <t>2*4*0,5</t>
  </si>
  <si>
    <t>17</t>
  </si>
  <si>
    <t>417351116</t>
  </si>
  <si>
    <t>Bednění bočnic ztužujících pásů a věnců včetně vzpěr odstranění</t>
  </si>
  <si>
    <t>-1182498019</t>
  </si>
  <si>
    <t>https://podminky.urs.cz/item/CS_URS_2024_01/417351116</t>
  </si>
  <si>
    <t>18</t>
  </si>
  <si>
    <t>417361821</t>
  </si>
  <si>
    <t>Výztuž ztužujících pásů a věnců z betonářské oceli 10 505 (R) nebo BSt 500</t>
  </si>
  <si>
    <t>t</t>
  </si>
  <si>
    <t>6593632</t>
  </si>
  <si>
    <t>https://podminky.urs.cz/item/CS_URS_2024_01/417361821</t>
  </si>
  <si>
    <t>19</t>
  </si>
  <si>
    <t>430321414</t>
  </si>
  <si>
    <t>Schodišťové konstrukce a rampy z betonu železového (bez výztuže) stupně, schodnice, ramena, podesty s nosníky tř. C 25/30</t>
  </si>
  <si>
    <t>395897202</t>
  </si>
  <si>
    <t>https://podminky.urs.cz/item/CS_URS_2024_01/430321414</t>
  </si>
  <si>
    <t>"schod. hlavní" 0,15*(1,5*9,4+0,3*13,6)+0,2*1,5*12,2</t>
  </si>
  <si>
    <t>"schod. levé" 0,2*2,1*1,8</t>
  </si>
  <si>
    <t>"schod. pravé" 0,2*(0,8*6,25+1,1*6,25)</t>
  </si>
  <si>
    <t>20</t>
  </si>
  <si>
    <t>434121425</t>
  </si>
  <si>
    <t>Osazování schodišťových stupňů železobetonových s vyspárováním styčných spár, s provizorním dřevěným zábradlím a dočasným zakrytím stupnic prkny na desku, stupňů broušených nebo leštěných</t>
  </si>
  <si>
    <t>m</t>
  </si>
  <si>
    <t>1451823492</t>
  </si>
  <si>
    <t>https://podminky.urs.cz/item/CS_URS_2024_01/434121425</t>
  </si>
  <si>
    <t>"hlavní" 13,8+2*1,0+12*4</t>
  </si>
  <si>
    <t>"vedlejší L" 2*2,7+2*1,75</t>
  </si>
  <si>
    <t>"vedlejší P" 4*5,35</t>
  </si>
  <si>
    <t>59373752</t>
  </si>
  <si>
    <t>stupeň schodišťový (pravoúhlá podstupnice) obkladový teracový do délky 240, do šíře 38, do výše 18cm, šedý</t>
  </si>
  <si>
    <t>260969010</t>
  </si>
  <si>
    <t xml:space="preserve">"náhrada poškozených 20%"  94*0,20</t>
  </si>
  <si>
    <t>22</t>
  </si>
  <si>
    <t>434311115</t>
  </si>
  <si>
    <t>Stupně dusané z betonu prostého nebo prokládaného kamenem na terén nebo na desku bez potěru, se zahlazením povrchu tř. C 20/25</t>
  </si>
  <si>
    <t>-1959204126</t>
  </si>
  <si>
    <t>https://podminky.urs.cz/item/CS_URS_2024_01/434311115</t>
  </si>
  <si>
    <t>"SCH levé" 2,05</t>
  </si>
  <si>
    <t>23</t>
  </si>
  <si>
    <t>434351141</t>
  </si>
  <si>
    <t>Bednění stupňů betonovaných na podstupňové desce nebo na terénu půdorysně přímočarých zřízení</t>
  </si>
  <si>
    <t>-1984735060</t>
  </si>
  <si>
    <t>https://podminky.urs.cz/item/CS_URS_2024_01/434351141</t>
  </si>
  <si>
    <t>0,25*2,050</t>
  </si>
  <si>
    <t>24</t>
  </si>
  <si>
    <t>434351142</t>
  </si>
  <si>
    <t>Bednění stupňů betonovaných na podstupňové desce nebo na terénu půdorysně přímočarých odstranění</t>
  </si>
  <si>
    <t>1006865503</t>
  </si>
  <si>
    <t>https://podminky.urs.cz/item/CS_URS_2024_01/434351142</t>
  </si>
  <si>
    <t>Komunikace pozemní</t>
  </si>
  <si>
    <t>25</t>
  </si>
  <si>
    <t>564732111</t>
  </si>
  <si>
    <t>Podklad nebo kryt z vibrovaného štěrku VŠ s rozprostřením, vlhčením a zhutněním, po zhutnění tl. 100 mm</t>
  </si>
  <si>
    <t>1570228834</t>
  </si>
  <si>
    <t>https://podminky.urs.cz/item/CS_URS_2024_01/564732111</t>
  </si>
  <si>
    <t>26</t>
  </si>
  <si>
    <t>564811013</t>
  </si>
  <si>
    <t>Podklad ze štěrkodrti ŠD s rozprostřením a zhutněním plochy jednotlivě do 100 m2, po zhutnění tl. 70 mm</t>
  </si>
  <si>
    <t>-772423079</t>
  </si>
  <si>
    <t>https://podminky.urs.cz/item/CS_URS_2024_01/564811013</t>
  </si>
  <si>
    <t>84*0,40</t>
  </si>
  <si>
    <t>27</t>
  </si>
  <si>
    <t>564831011</t>
  </si>
  <si>
    <t>Podklad ze štěrkodrti ŠD s rozprostřením a zhutněním plochy jednotlivě do 100 m2, po zhutnění tl. 100 mm</t>
  </si>
  <si>
    <t>849309088</t>
  </si>
  <si>
    <t>https://podminky.urs.cz/item/CS_URS_2024_01/564831011</t>
  </si>
  <si>
    <t>24+12</t>
  </si>
  <si>
    <t>28</t>
  </si>
  <si>
    <t>565135101</t>
  </si>
  <si>
    <t>Asfaltový beton vrstva podkladní ACP 16 (obalované kamenivo střednězrnné - OKS) s rozprostřením a zhutněním v pruhu šířky do 1,5 m, po zhutnění tl. 50 mm</t>
  </si>
  <si>
    <t>1088117923</t>
  </si>
  <si>
    <t>https://podminky.urs.cz/item/CS_URS_2024_01/565135101</t>
  </si>
  <si>
    <t>29</t>
  </si>
  <si>
    <t>573211107</t>
  </si>
  <si>
    <t>Postřik spojovací PS bez posypu kamenivem z asfaltu silničního, v množství 0,30 kg/m2</t>
  </si>
  <si>
    <t>-1734795813</t>
  </si>
  <si>
    <t>https://podminky.urs.cz/item/CS_URS_2024_01/573211107</t>
  </si>
  <si>
    <t>24*2 'Přepočtené koeficientem množství</t>
  </si>
  <si>
    <t>30</t>
  </si>
  <si>
    <t>577135111</t>
  </si>
  <si>
    <t>Asfaltový beton vrstva obrusná ACO 16 (ABH) s rozprostřením a zhutněním z nemodifikovaného asfaltu v pruhu šířky do 3 m, po zhutnění tl. 40 mm</t>
  </si>
  <si>
    <t>-1254682475</t>
  </si>
  <si>
    <t>https://podminky.urs.cz/item/CS_URS_2024_01/577135111</t>
  </si>
  <si>
    <t>Úpravy povrchů, podlahy a osazování výplní</t>
  </si>
  <si>
    <t>31</t>
  </si>
  <si>
    <t>612325223</t>
  </si>
  <si>
    <t>Vápenocementová omítka jednotlivých malých ploch štuková na stěnách, plochy jednotlivě přes 0,25 do 1 m2</t>
  </si>
  <si>
    <t>kus</t>
  </si>
  <si>
    <t>-1808822336</t>
  </si>
  <si>
    <t>https://podminky.urs.cz/item/CS_URS_2024_01/612325223</t>
  </si>
  <si>
    <t>"zazdívky" 2</t>
  </si>
  <si>
    <t>32</t>
  </si>
  <si>
    <t>621131121</t>
  </si>
  <si>
    <t>Podkladní a spojovací vrstva vnějších omítaných ploch penetrace nanášená ručně podhledů</t>
  </si>
  <si>
    <t>947109559</t>
  </si>
  <si>
    <t>https://podminky.urs.cz/item/CS_URS_2024_01/621131121</t>
  </si>
  <si>
    <t>33</t>
  </si>
  <si>
    <t>621151031</t>
  </si>
  <si>
    <t>Penetrační nátěr vnějších pastovitých tenkovrstvých omítek silikonový podhledů</t>
  </si>
  <si>
    <t>1301170354</t>
  </si>
  <si>
    <t>https://podminky.urs.cz/item/CS_URS_2024_01/621151031</t>
  </si>
  <si>
    <t>34</t>
  </si>
  <si>
    <t>621211001</t>
  </si>
  <si>
    <t>Montáž kontaktního zateplení lepením a mechanickým kotvením z polystyrenových desek (dodávka ve specifikaci) na vnější podhledy, na podklad betonový nebo z lehčeného betonu, z tvárnic keramických nebo vápenopískových, tloušťky desek do 40 mm</t>
  </si>
  <si>
    <t>-150434071</t>
  </si>
  <si>
    <t>https://podminky.urs.cz/item/CS_URS_2024_01/621211001</t>
  </si>
  <si>
    <t>23+80</t>
  </si>
  <si>
    <t>35</t>
  </si>
  <si>
    <t>28376470</t>
  </si>
  <si>
    <t>deska XPS hrana rovná a strukturovaný povrch 200kPa λ=0,032 tl 20mm</t>
  </si>
  <si>
    <t>133873414</t>
  </si>
  <si>
    <t>23*1,1 'Přepočtené koeficientem množství</t>
  </si>
  <si>
    <t>36</t>
  </si>
  <si>
    <t>28376071</t>
  </si>
  <si>
    <t>deska EPS grafitová fasádní λ=0,030-0,031 tl 30mm</t>
  </si>
  <si>
    <t>1997202549</t>
  </si>
  <si>
    <t>80*1,15 'Přepočtené koeficientem množství</t>
  </si>
  <si>
    <t>37</t>
  </si>
  <si>
    <t>621541012</t>
  </si>
  <si>
    <t>Omítka tenkovrstvá silikonsilikátová vnějších ploch probarvená bez penetrace, zatíraná (škrábaná), tloušťky 1,5 mm podhledů</t>
  </si>
  <si>
    <t>-1320700804</t>
  </si>
  <si>
    <t>https://podminky.urs.cz/item/CS_URS_2024_01/621541012</t>
  </si>
  <si>
    <t>38</t>
  </si>
  <si>
    <t>622131121</t>
  </si>
  <si>
    <t>Podkladní a spojovací vrstva vnějších omítaných ploch penetrace nanášená ručně stěn</t>
  </si>
  <si>
    <t>1292871962</t>
  </si>
  <si>
    <t>https://podminky.urs.cz/item/CS_URS_2024_01/622131121</t>
  </si>
  <si>
    <t>39</t>
  </si>
  <si>
    <t>62214300R</t>
  </si>
  <si>
    <t>Montáž omítkových profilů plastových, pozinkovaných nebo dřevěných upevněných vtlačením do podkladní vrstvy nebo přibitím rohových s tkaninou</t>
  </si>
  <si>
    <t>kpl</t>
  </si>
  <si>
    <t>-1245633560</t>
  </si>
  <si>
    <t>40</t>
  </si>
  <si>
    <t>622151031</t>
  </si>
  <si>
    <t>Penetrační nátěr vnějších pastovitých tenkovrstvých omítek silikonový stěn</t>
  </si>
  <si>
    <t>50428466</t>
  </si>
  <si>
    <t>https://podminky.urs.cz/item/CS_URS_2024_01/622151031</t>
  </si>
  <si>
    <t>41</t>
  </si>
  <si>
    <t>622211001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</si>
  <si>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do 40 mm</t>
  </si>
  <si>
    <t>521267819</t>
  </si>
  <si>
    <t>https://podminky.urs.cz/item/CS_URS_2024_01/622211001</t>
  </si>
  <si>
    <t>45+48</t>
  </si>
  <si>
    <t>42</t>
  </si>
  <si>
    <t>1487840405</t>
  </si>
  <si>
    <t>93*1,05 'Přepočtené koeficientem množství</t>
  </si>
  <si>
    <t>43</t>
  </si>
  <si>
    <t>622211021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</si>
  <si>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</si>
  <si>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>-1165466982</t>
  </si>
  <si>
    <t>https://podminky.urs.cz/item/CS_URS_2024_01/622211021</t>
  </si>
  <si>
    <t>8+2</t>
  </si>
  <si>
    <t>44</t>
  </si>
  <si>
    <t>28376076</t>
  </si>
  <si>
    <t>deska EPS grafitová fasádní λ=0,030-0,031 tl 100mm</t>
  </si>
  <si>
    <t>2138715186</t>
  </si>
  <si>
    <t>8*1,05 'Přepočtené koeficientem množství</t>
  </si>
  <si>
    <t>45</t>
  </si>
  <si>
    <t>28376443</t>
  </si>
  <si>
    <t>deska XPS hrana rovná a strukturovaný povrch 300kPA λ=0,035 tl 100mm</t>
  </si>
  <si>
    <t>-30628175</t>
  </si>
  <si>
    <t>2*1,1 'Přepočtené koeficientem množství</t>
  </si>
  <si>
    <t>46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</si>
  <si>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</si>
  <si>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</si>
  <si>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-1142601080</t>
  </si>
  <si>
    <t>https://podminky.urs.cz/item/CS_URS_2024_01/622211031</t>
  </si>
  <si>
    <t>875+40+81</t>
  </si>
  <si>
    <t>47</t>
  </si>
  <si>
    <t>28376044</t>
  </si>
  <si>
    <t>deska EPS grafitová fasádní λ=0,032 tl 160mm</t>
  </si>
  <si>
    <t>-2146543561</t>
  </si>
  <si>
    <t>875*1,05 'Přepočtené koeficientem množství</t>
  </si>
  <si>
    <t>48</t>
  </si>
  <si>
    <t>28376444</t>
  </si>
  <si>
    <t>deska XPS hrana rovná a strukturovaný povrch 300kPA λ=0,035 tl 120mm</t>
  </si>
  <si>
    <t>1499742137</t>
  </si>
  <si>
    <t>81*1,1 'Přepočtené koeficientem množství</t>
  </si>
  <si>
    <t>49</t>
  </si>
  <si>
    <t>28376447</t>
  </si>
  <si>
    <t>deska XPS hrana rovná a strukturovaný povrch 300kPA λ=0,035 tl 160mm</t>
  </si>
  <si>
    <t>-502799521</t>
  </si>
  <si>
    <t>40*1,1 'Přepočtené koeficientem množství</t>
  </si>
  <si>
    <t>50</t>
  </si>
  <si>
    <t>622251101</t>
  </si>
  <si>
    <t>Montáž kontaktního zateplení lepením a mechanickým kotvením Příplatek k cenám za zápustnou montáž kotev s použitím tepelněizolačních zátek na vnější stěny z polystyrenu</t>
  </si>
  <si>
    <t>-749781166</t>
  </si>
  <si>
    <t>https://podminky.urs.cz/item/CS_URS_2024_01/622251101</t>
  </si>
  <si>
    <t>51</t>
  </si>
  <si>
    <t>622251211</t>
  </si>
  <si>
    <t>Montáž kontaktního zateplení lepením a mechanickým kotvením Příplatek k cenám za zesílené vyztužení druhou vrstvou sklovláknitého pletiva vnějších stěn</t>
  </si>
  <si>
    <t>-534987926</t>
  </si>
  <si>
    <t>https://podminky.urs.cz/item/CS_URS_2024_01/622251211</t>
  </si>
  <si>
    <t>140+60+360+35</t>
  </si>
  <si>
    <t>52</t>
  </si>
  <si>
    <t>622541012</t>
  </si>
  <si>
    <t>Omítka tenkovrstvá silikonsilikátová vnějších ploch probarvená bez penetrace, zatíraná (škrábaná), tloušťky 1,5 mm stěn</t>
  </si>
  <si>
    <t>1761260254</t>
  </si>
  <si>
    <t>https://podminky.urs.cz/item/CS_URS_2024_01/622541012</t>
  </si>
  <si>
    <t>53</t>
  </si>
  <si>
    <t>623131121</t>
  </si>
  <si>
    <t>Podkladní a spojovací vrstva vnějších omítaných ploch penetrace nanášená ručně pilířů nebo sloupů</t>
  </si>
  <si>
    <t>60309505</t>
  </si>
  <si>
    <t>https://podminky.urs.cz/item/CS_URS_2024_01/623131121</t>
  </si>
  <si>
    <t>54</t>
  </si>
  <si>
    <t>623151031</t>
  </si>
  <si>
    <t>Penetrační nátěr vnějších pastovitých tenkovrstvých omítek silikonový pilířů</t>
  </si>
  <si>
    <t>360135621</t>
  </si>
  <si>
    <t>https://podminky.urs.cz/item/CS_URS_2024_01/623151031</t>
  </si>
  <si>
    <t>55</t>
  </si>
  <si>
    <t>623541012</t>
  </si>
  <si>
    <t>Omítka tenkovrstvá silikonsilikátová vnějších ploch probarvená bez penetrace, zatíraná (škrábaná), tloušťky 1,5 mm pilířů a sloupů</t>
  </si>
  <si>
    <t>1604049541</t>
  </si>
  <si>
    <t>https://podminky.urs.cz/item/CS_URS_2024_01/623541012</t>
  </si>
  <si>
    <t>56</t>
  </si>
  <si>
    <t>629135102</t>
  </si>
  <si>
    <t>Vyrovnávací vrstva z cementové malty pod klempířskými prvky šířky přes 150 do 300 mm</t>
  </si>
  <si>
    <t>-1719849057</t>
  </si>
  <si>
    <t>https://podminky.urs.cz/item/CS_URS_2024_01/629135102</t>
  </si>
  <si>
    <t>"parapet" 11*1,5</t>
  </si>
  <si>
    <t>57</t>
  </si>
  <si>
    <t>629995101</t>
  </si>
  <si>
    <t>Očištění vnějších ploch tlakovou vodou omytím</t>
  </si>
  <si>
    <t>646915607</t>
  </si>
  <si>
    <t>https://podminky.urs.cz/item/CS_URS_2024_01/629995101</t>
  </si>
  <si>
    <t>875+8+80+40+2+81+45+48+23</t>
  </si>
  <si>
    <t>58</t>
  </si>
  <si>
    <t>631311214</t>
  </si>
  <si>
    <t>Mazanina z betonu prostého se zvýšenými nároky na prostředí tl. přes 50 do 80 mm tř. C 25/30</t>
  </si>
  <si>
    <t>135217490</t>
  </si>
  <si>
    <t>https://podminky.urs.cz/item/CS_URS_2024_01/631311214</t>
  </si>
  <si>
    <t>"hl. schodiště vstup" 0,15*9,4*1,5*1,2</t>
  </si>
  <si>
    <t>59</t>
  </si>
  <si>
    <t>631362021</t>
  </si>
  <si>
    <t>Výztuž mazanin ze svařovaných sítí z drátů typu KARI</t>
  </si>
  <si>
    <t>-1205788880</t>
  </si>
  <si>
    <t>https://podminky.urs.cz/item/CS_URS_2024_01/631362021</t>
  </si>
  <si>
    <t>"schod vstup" 9,4*1,5*0,005*1,2</t>
  </si>
  <si>
    <t>60</t>
  </si>
  <si>
    <t>632450122</t>
  </si>
  <si>
    <t>Potěr cementový vyrovnávací ze suchých směsí v pásu o průměrné (střední) tl. přes 20 do 30 mm</t>
  </si>
  <si>
    <t>235099919</t>
  </si>
  <si>
    <t>https://podminky.urs.cz/item/CS_URS_2024_01/632450122</t>
  </si>
  <si>
    <t>"pod parapety keramické" 85*0,35</t>
  </si>
  <si>
    <t>61</t>
  </si>
  <si>
    <t>632450124</t>
  </si>
  <si>
    <t>Potěr cementový vyrovnávací ze suchých směsí v pásu o průměrné (střední) tl. přes 40 do 50 mm</t>
  </si>
  <si>
    <t>-349361463</t>
  </si>
  <si>
    <t>https://podminky.urs.cz/item/CS_URS_2024_01/632450124</t>
  </si>
  <si>
    <t>"schod zídka" 0,3*(1,5+1,5+1,8)*2</t>
  </si>
  <si>
    <t>62</t>
  </si>
  <si>
    <t>637211134</t>
  </si>
  <si>
    <t>Okapový chodník z dlaždic betonových do kameniva s vyplněním spár drobným kamenivem, tl. dlaždic 50 mm</t>
  </si>
  <si>
    <t>1938469331</t>
  </si>
  <si>
    <t>https://podminky.urs.cz/item/CS_URS_2024_01/637211134</t>
  </si>
  <si>
    <t>0,4*(6,4+10,8)+5,2</t>
  </si>
  <si>
    <t>63</t>
  </si>
  <si>
    <t>637311131</t>
  </si>
  <si>
    <t>Okapový chodník z obrubníků betonových zahradních, se zalitím spár cementovou maltou do lože z betonu prostého</t>
  </si>
  <si>
    <t>-476937098</t>
  </si>
  <si>
    <t>https://podminky.urs.cz/item/CS_URS_2024_01/637311131</t>
  </si>
  <si>
    <t>6,4+10,8+6,1+0,7</t>
  </si>
  <si>
    <t>Ostatní konstrukce a práce, bourání</t>
  </si>
  <si>
    <t>64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</si>
  <si>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</si>
  <si>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</si>
  <si>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215591182</t>
  </si>
  <si>
    <t>https://podminky.urs.cz/item/CS_URS_2024_01/916131213</t>
  </si>
  <si>
    <t>65</t>
  </si>
  <si>
    <t>59217031</t>
  </si>
  <si>
    <t>obrubník silniční betonový 1000x150x250mm</t>
  </si>
  <si>
    <t>1007131477</t>
  </si>
  <si>
    <t>12,8*1,02 'Přepočtené koeficientem množství</t>
  </si>
  <si>
    <t>66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</si>
  <si>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</si>
  <si>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</si>
  <si>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1307789027</t>
  </si>
  <si>
    <t>https://podminky.urs.cz/item/CS_URS_2024_01/916132113</t>
  </si>
  <si>
    <t>15,6+28,7+29,3+4,7+5,7</t>
  </si>
  <si>
    <t>67</t>
  </si>
  <si>
    <t>59218001</t>
  </si>
  <si>
    <t>krajník betonový silniční 500x250x80mm</t>
  </si>
  <si>
    <t>-704703881</t>
  </si>
  <si>
    <t>84*1,02 'Přepočtené koeficientem množství</t>
  </si>
  <si>
    <t>68</t>
  </si>
  <si>
    <t>919122121</t>
  </si>
  <si>
    <t>Utěsnění dilatačních spár zálivkou za tepla v cementobetonovém nebo živičném krytu včetně adhezního nátěru s těsnicím profilem pod zálivkou, pro komůrky šířky 15 mm, hloubky 25 mm</t>
  </si>
  <si>
    <t>-509848681</t>
  </si>
  <si>
    <t>https://podminky.urs.cz/item/CS_URS_2024_01/919122121</t>
  </si>
  <si>
    <t>78*2+15,6+7</t>
  </si>
  <si>
    <t>69</t>
  </si>
  <si>
    <t>919735112</t>
  </si>
  <si>
    <t>Řezání stávajícího živičného krytu nebo podkladu hloubky přes 50 do 100 mm</t>
  </si>
  <si>
    <t>-1344321168</t>
  </si>
  <si>
    <t>https://podminky.urs.cz/item/CS_URS_2024_01/919735112</t>
  </si>
  <si>
    <t>45+20+5+6</t>
  </si>
  <si>
    <t>70</t>
  </si>
  <si>
    <t>941311111</t>
  </si>
  <si>
    <t>Lešení řadové modulové lehké pracovní s podlahami s provozním zatížením tř. 3 do 200 kg/m2 šířky tř. SW06 od 0,6 do 0,9 m výšky do 10 m montáž</t>
  </si>
  <si>
    <t>372629844</t>
  </si>
  <si>
    <t>https://podminky.urs.cz/item/CS_URS_2024_01/941311111</t>
  </si>
  <si>
    <t>71</t>
  </si>
  <si>
    <t>941311211</t>
  </si>
  <si>
    <t>Lešení řadové modulové lehké pracovní s podlahami s provozním zatížením tř. 3 do 200 kg/m2 šířky tř. SW06 od 0,6 do 0,9 m výšky do 10 m příplatek k ceně za každý den použití</t>
  </si>
  <si>
    <t>-2114933607</t>
  </si>
  <si>
    <t>https://podminky.urs.cz/item/CS_URS_2024_01/941311211</t>
  </si>
  <si>
    <t>1280*60 'Přepočtené koeficientem množství</t>
  </si>
  <si>
    <t>72</t>
  </si>
  <si>
    <t>941311811</t>
  </si>
  <si>
    <t>Lešení řadové modulové lehké pracovní s podlahami s provozním zatížením tř. 3 do 200 kg/m2 šířky tř. SW06 od 0,6 do 0,9 m výšky do 10 m demontáž</t>
  </si>
  <si>
    <t>1493023736</t>
  </si>
  <si>
    <t>https://podminky.urs.cz/item/CS_URS_2024_01/941311811</t>
  </si>
  <si>
    <t>73</t>
  </si>
  <si>
    <t>944511111</t>
  </si>
  <si>
    <t>Síť ochranná zavěšená na konstrukci lešení z textilie z umělých vláken montáž</t>
  </si>
  <si>
    <t>-952060700</t>
  </si>
  <si>
    <t>https://podminky.urs.cz/item/CS_URS_2024_01/944511111</t>
  </si>
  <si>
    <t>74</t>
  </si>
  <si>
    <t>944511211</t>
  </si>
  <si>
    <t>Síť ochranná zavěšená na konstrukci lešení z textilie z umělých vláken příplatek k ceně za každý den použití</t>
  </si>
  <si>
    <t>-1401094092</t>
  </si>
  <si>
    <t>https://podminky.urs.cz/item/CS_URS_2024_01/944511211</t>
  </si>
  <si>
    <t>75</t>
  </si>
  <si>
    <t>944511811</t>
  </si>
  <si>
    <t>Síť ochranná zavěšená na konstrukci lešení z textilie z umělých vláken demontáž</t>
  </si>
  <si>
    <t>-238752534</t>
  </si>
  <si>
    <t>https://podminky.urs.cz/item/CS_URS_2024_01/944511811</t>
  </si>
  <si>
    <t>76</t>
  </si>
  <si>
    <t>944711111</t>
  </si>
  <si>
    <t>Stříška záchytná zřizovaná současně s lehkým nebo těžkým lešením šířky do 1,5 m montáž</t>
  </si>
  <si>
    <t>-1851554380</t>
  </si>
  <si>
    <t>https://podminky.urs.cz/item/CS_URS_2024_01/944711111</t>
  </si>
  <si>
    <t>77</t>
  </si>
  <si>
    <t>944711211</t>
  </si>
  <si>
    <t>Stříška záchytná zřizovaná současně s lehkým nebo těžkým lešením šířky do 1,5 m příplatek k ceně za každý den použití</t>
  </si>
  <si>
    <t>-1295140000</t>
  </si>
  <si>
    <t>https://podminky.urs.cz/item/CS_URS_2024_01/944711211</t>
  </si>
  <si>
    <t>10*60 'Přepočtené koeficientem množství</t>
  </si>
  <si>
    <t>78</t>
  </si>
  <si>
    <t>944711811</t>
  </si>
  <si>
    <t>Stříška záchytná zřizovaná současně s lehkým nebo těžkým lešením šířky do 1,5 m demontáž</t>
  </si>
  <si>
    <t>-744853515</t>
  </si>
  <si>
    <t>https://podminky.urs.cz/item/CS_URS_2024_01/944711811</t>
  </si>
  <si>
    <t>79</t>
  </si>
  <si>
    <t>949101112</t>
  </si>
  <si>
    <t>Lešení pomocné pracovní pro objekty pozemních staveb pro zatížení do 150 kg/m2, o výšce lešeňové podlahy přes 1,9 do 3,5 m</t>
  </si>
  <si>
    <t>1159431244</t>
  </si>
  <si>
    <t>https://podminky.urs.cz/item/CS_URS_2024_01/949101112</t>
  </si>
  <si>
    <t>80</t>
  </si>
  <si>
    <t>953732215</t>
  </si>
  <si>
    <t>Prodloužení ventilací po vnějším líci zdiva nad střechu z plastových trub včetně dodání a osazení trub a objímek bez prorážení otvorů a prosekání říms, vnitřního průměru přes 140 do 160 mm</t>
  </si>
  <si>
    <t>229895162</t>
  </si>
  <si>
    <t>https://podminky.urs.cz/item/CS_URS_2024_01/953732215</t>
  </si>
  <si>
    <t>"O6" 2*0,5</t>
  </si>
  <si>
    <t>81</t>
  </si>
  <si>
    <t>953735115</t>
  </si>
  <si>
    <t>Odvětrání vodorovné z plastových trub ukládaných na sraz, na maltové terče se zakrytím volných konců síťkami na střechách, do izolačních násypů apod. vnitřní průměr přes 140 do 160 mm</t>
  </si>
  <si>
    <t>1606017911</t>
  </si>
  <si>
    <t>https://podminky.urs.cz/item/CS_URS_2024_01/953735115</t>
  </si>
  <si>
    <t>82</t>
  </si>
  <si>
    <t>953943112</t>
  </si>
  <si>
    <t>Osazování drobných kovových předmětů výrobků ostatních jinde neuvedených do vynechaných či vysekaných kapes zdiva, se zajištěním polohy se zalitím maltou cementovou, hmotnosti přes 1 do 5 kg/kus</t>
  </si>
  <si>
    <t>-1480513268</t>
  </si>
  <si>
    <t>https://podminky.urs.cz/item/CS_URS_2024_01/953943112</t>
  </si>
  <si>
    <t>"cedule" 4</t>
  </si>
  <si>
    <t>83</t>
  </si>
  <si>
    <t>953961115</t>
  </si>
  <si>
    <t>Kotva chemická s vyvrtáním otvoru do betonu, železobetonu nebo tvrdého kamene tmel, velikost M 20, hloubka 170 mm</t>
  </si>
  <si>
    <t>340574175</t>
  </si>
  <si>
    <t>https://podminky.urs.cz/item/CS_URS_2024_01/953961115</t>
  </si>
  <si>
    <t>"schodiště" 8</t>
  </si>
  <si>
    <t>84</t>
  </si>
  <si>
    <t>953965143</t>
  </si>
  <si>
    <t>Kotva chemická s vyvrtáním otvoru kotevní šrouby pro chemické kotvy, velikost M 20, délka 300 mm</t>
  </si>
  <si>
    <t>1103297919</t>
  </si>
  <si>
    <t>https://podminky.urs.cz/item/CS_URS_2024_01/953965143</t>
  </si>
  <si>
    <t>85</t>
  </si>
  <si>
    <t>962032230</t>
  </si>
  <si>
    <t>Bourání zdiva nadzákladového z cihel pálených plných nebo lícových nebo vápenopískových, na maltu vápennou nebo vápenocementovou, objemu do 1 m3</t>
  </si>
  <si>
    <t>1300689924</t>
  </si>
  <si>
    <t>https://podminky.urs.cz/item/CS_URS_2024_01/962032230</t>
  </si>
  <si>
    <t>"sch boční P" 2*1,5*(0,71+0,39)*0,45</t>
  </si>
  <si>
    <t>"sch boční L" 2*1,2*(0,22+0,68)*0,45</t>
  </si>
  <si>
    <t>"sch hl." 2*0,95*(0,18+0,77)*0,45</t>
  </si>
  <si>
    <t>86</t>
  </si>
  <si>
    <t>963042819</t>
  </si>
  <si>
    <t>Bourání schodišťových stupňů betonových zhotovených na místě</t>
  </si>
  <si>
    <t>-109865948</t>
  </si>
  <si>
    <t>https://podminky.urs.cz/item/CS_URS_2024_01/963042819</t>
  </si>
  <si>
    <t>"hlavní" 13,6+4*12,2</t>
  </si>
  <si>
    <t>87</t>
  </si>
  <si>
    <t>965043441</t>
  </si>
  <si>
    <t>Bourání mazanin betonových s potěrem nebo teracem tl. do 150 mm, plochy přes 4 m2</t>
  </si>
  <si>
    <t>-1945806541</t>
  </si>
  <si>
    <t>https://podminky.urs.cz/item/CS_URS_2024_01/965043441</t>
  </si>
  <si>
    <t>88</t>
  </si>
  <si>
    <t>965081353</t>
  </si>
  <si>
    <t>Bourání podlah z dlaždic bez podkladního lože nebo mazaniny, s jakoukoliv výplní spár betonových, teracových nebo čedičových tl. přes 40 mm, plochy přes 1 m2</t>
  </si>
  <si>
    <t>423198104</t>
  </si>
  <si>
    <t>https://podminky.urs.cz/item/CS_URS_2024_01/965081353</t>
  </si>
  <si>
    <t>0,4*(10,4+5,9+3,2+8)</t>
  </si>
  <si>
    <t>89</t>
  </si>
  <si>
    <t>985131211</t>
  </si>
  <si>
    <t>Očištění ploch stěn, rubu kleneb a podlah tryskání pískem sušeným</t>
  </si>
  <si>
    <t>-330947888</t>
  </si>
  <si>
    <t>https://podminky.urs.cz/item/CS_URS_2024_01/985131211</t>
  </si>
  <si>
    <t>"angl. dvorek" 8</t>
  </si>
  <si>
    <t>90</t>
  </si>
  <si>
    <t>985139111</t>
  </si>
  <si>
    <t>Očištění ploch Příplatek k cenám za práci ve stísněném prostoru</t>
  </si>
  <si>
    <t>-519561786</t>
  </si>
  <si>
    <t>https://podminky.urs.cz/item/CS_URS_2024_01/985139111</t>
  </si>
  <si>
    <t>91</t>
  </si>
  <si>
    <t>985312112</t>
  </si>
  <si>
    <t>Stěrka k vyrovnání ploch reprofilovaného betonu stěn, tloušťky přes 2 do 3 mm</t>
  </si>
  <si>
    <t>531133694</t>
  </si>
  <si>
    <t>https://podminky.urs.cz/item/CS_URS_2024_01/985312112</t>
  </si>
  <si>
    <t>92</t>
  </si>
  <si>
    <t>985324111</t>
  </si>
  <si>
    <t>Ochranný nátěr betonu na bázi silanu impregnační dvojnásobný S1 (OS-A)</t>
  </si>
  <si>
    <t>956663226</t>
  </si>
  <si>
    <t>https://podminky.urs.cz/item/CS_URS_2024_01/985324111</t>
  </si>
  <si>
    <t>997</t>
  </si>
  <si>
    <t>Přesun sutě</t>
  </si>
  <si>
    <t>93</t>
  </si>
  <si>
    <t>997013111</t>
  </si>
  <si>
    <t>Vnitrostaveništní doprava suti a vybouraných hmot vodorovně do 50 m s naložením základní pro budovy a haly výšky do 6 m</t>
  </si>
  <si>
    <t>1654266167</t>
  </si>
  <si>
    <t>https://podminky.urs.cz/item/CS_URS_2024_01/997013111</t>
  </si>
  <si>
    <t>94</t>
  </si>
  <si>
    <t>997013501</t>
  </si>
  <si>
    <t>Odvoz suti a vybouraných hmot na skládku nebo meziskládku se složením, na vzdálenost do 1 km</t>
  </si>
  <si>
    <t>1299349786</t>
  </si>
  <si>
    <t>https://podminky.urs.cz/item/CS_URS_2024_01/997013501</t>
  </si>
  <si>
    <t>95</t>
  </si>
  <si>
    <t>997013509</t>
  </si>
  <si>
    <t>Odvoz suti a vybouraných hmot na skládku nebo meziskládku se složením, na vzdálenost Příplatek k ceně za každý další započatý 1 km přes 1 km</t>
  </si>
  <si>
    <t>-2059865372</t>
  </si>
  <si>
    <t>https://podminky.urs.cz/item/CS_URS_2024_01/997013509</t>
  </si>
  <si>
    <t>82,508*9 'Přepočtené koeficientem množství</t>
  </si>
  <si>
    <t>96</t>
  </si>
  <si>
    <t>997013635</t>
  </si>
  <si>
    <t>Poplatek za uložení stavebního odpadu na skládce (skládkovné) komunálního zatříděného do Katalogu odpadů pod kódem 20 03 01</t>
  </si>
  <si>
    <t>1253377973</t>
  </si>
  <si>
    <t>https://podminky.urs.cz/item/CS_URS_2024_01/997013635</t>
  </si>
  <si>
    <t>81,709*0,05 'Přepočtené koeficientem množství</t>
  </si>
  <si>
    <t>97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</si>
  <si>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</si>
  <si>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</si>
  <si>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-1979902922</t>
  </si>
  <si>
    <t>https://podminky.urs.cz/item/CS_URS_2024_01/997013869</t>
  </si>
  <si>
    <t>81,709*0,7 'Přepočtené koeficientem množství</t>
  </si>
  <si>
    <t>98</t>
  </si>
  <si>
    <t>997013873</t>
  </si>
  <si>
    <t>Poplatek za uložení stavebního odpadu na recyklační skládce (skládkovné) zeminy a kamení zatříděného do Katalogu odpadů pod kódem 17 05 04</t>
  </si>
  <si>
    <t>-1971610516</t>
  </si>
  <si>
    <t>https://podminky.urs.cz/item/CS_URS_2024_01/997013873</t>
  </si>
  <si>
    <t>81,709*0,15 'Přepočtené koeficientem množství</t>
  </si>
  <si>
    <t>99</t>
  </si>
  <si>
    <t>997013875</t>
  </si>
  <si>
    <t>Poplatek za uložení stavebního odpadu na recyklační skládce (skládkovné) asfaltového bez obsahu dehtu zatříděného do Katalogu odpadů pod kódem 17 03 02</t>
  </si>
  <si>
    <t>-471103575</t>
  </si>
  <si>
    <t>https://podminky.urs.cz/item/CS_URS_2024_01/997013875</t>
  </si>
  <si>
    <t>82,508*0,1 'Přepočtené koeficientem množství</t>
  </si>
  <si>
    <t>998</t>
  </si>
  <si>
    <t>Přesun hmot</t>
  </si>
  <si>
    <t>100</t>
  </si>
  <si>
    <t>998012108</t>
  </si>
  <si>
    <t>Přesun hmot pro budovy občanské výstavby, bydlení, výrobu a služby nosnou svislou konstrukcí tyčovou s vyzdívaným obvodovým pláštěm vodorovná dopravní vzdálenost do 100 m s omezením mechanizace pro budovy výšky do 6 m</t>
  </si>
  <si>
    <t>35685310</t>
  </si>
  <si>
    <t>https://podminky.urs.cz/item/CS_URS_2024_01/998012108</t>
  </si>
  <si>
    <t>PSV</t>
  </si>
  <si>
    <t>Práce a dodávky PSV</t>
  </si>
  <si>
    <t>711</t>
  </si>
  <si>
    <t>Izolace proti vodě, vlhkosti a plynům</t>
  </si>
  <si>
    <t>101</t>
  </si>
  <si>
    <t>711112001</t>
  </si>
  <si>
    <t>Provedení izolace proti zemní vlhkosti natěradly a tmely za studena na ploše svislé S nátěrem penetračním</t>
  </si>
  <si>
    <t>1727720333</t>
  </si>
  <si>
    <t>https://podminky.urs.cz/item/CS_URS_2024_01/711112001</t>
  </si>
  <si>
    <t>102</t>
  </si>
  <si>
    <t>11163150</t>
  </si>
  <si>
    <t>lak penetrační asfaltový</t>
  </si>
  <si>
    <t>1760388460</t>
  </si>
  <si>
    <t>30*0,00034 'Přepočtené koeficientem množství</t>
  </si>
  <si>
    <t>103</t>
  </si>
  <si>
    <t>711113121</t>
  </si>
  <si>
    <t>Izolace proti zemní vlhkosti natěradly a tmely za studena na ploše svislé S těsnícím nátěrem na bázi pryže (latexu) a bitumenů</t>
  </si>
  <si>
    <t>-673736890</t>
  </si>
  <si>
    <t>https://podminky.urs.cz/item/CS_URS_2024_01/711113121</t>
  </si>
  <si>
    <t>104</t>
  </si>
  <si>
    <t>711142559</t>
  </si>
  <si>
    <t>Provedení izolace proti zemní vlhkosti pásy přitavením NAIP na ploše svislé S</t>
  </si>
  <si>
    <t>-1401317283</t>
  </si>
  <si>
    <t>https://podminky.urs.cz/item/CS_URS_2024_01/711142559</t>
  </si>
  <si>
    <t>105</t>
  </si>
  <si>
    <t>62853004</t>
  </si>
  <si>
    <t>pás asfaltový natavitelný modifikovaný SBS s vložkou ze skleněné tkaniny a spalitelnou PE fólií nebo jemnozrnným minerálním posypem na horním povrchu tl 4,0mm</t>
  </si>
  <si>
    <t>190336314</t>
  </si>
  <si>
    <t>30*1,221 'Přepočtené koeficientem množství</t>
  </si>
  <si>
    <t>106</t>
  </si>
  <si>
    <t>711161215</t>
  </si>
  <si>
    <t>Izolace proti zemní vlhkosti a beztlakové vodě nopovými fóliemi na ploše svislé S vrstva ochranná, odvětrávací a drenážní výška nopku 20,0 mm, tl. fólie do 1,0 mm</t>
  </si>
  <si>
    <t>-1518831677</t>
  </si>
  <si>
    <t>https://podminky.urs.cz/item/CS_URS_2024_01/711161215</t>
  </si>
  <si>
    <t>107</t>
  </si>
  <si>
    <t>711161384</t>
  </si>
  <si>
    <t>Izolace proti zemní vlhkosti a beztlakové vodě nopovými fóliemi ostatní ukončení izolace provětrávací lištou</t>
  </si>
  <si>
    <t>1434175130</t>
  </si>
  <si>
    <t>https://podminky.urs.cz/item/CS_URS_2024_01/711161384</t>
  </si>
  <si>
    <t>108</t>
  </si>
  <si>
    <t>998711121</t>
  </si>
  <si>
    <t>Přesun hmot pro izolace proti vodě, vlhkosti a plynům stanovený z hmotnosti přesunovaného materiálu vodorovná dopravní vzdálenost do 50 m ruční (bez užití mechanizace) v objektech výšky do 6 m</t>
  </si>
  <si>
    <t>1847331593</t>
  </si>
  <si>
    <t>https://podminky.urs.cz/item/CS_URS_2024_01/998711121</t>
  </si>
  <si>
    <t>712</t>
  </si>
  <si>
    <t>Povlakové krytiny</t>
  </si>
  <si>
    <t>109</t>
  </si>
  <si>
    <t>712331111</t>
  </si>
  <si>
    <t>Provedení povlakové krytiny střech plochých do 10° pásy na sucho podkladní samolepící asfaltový pás</t>
  </si>
  <si>
    <t>1892948358</t>
  </si>
  <si>
    <t>https://podminky.urs.cz/item/CS_URS_2024_01/712331111</t>
  </si>
  <si>
    <t>110</t>
  </si>
  <si>
    <t>62852011</t>
  </si>
  <si>
    <t>pás asfaltový samolepicí modifikovaný SBS s vložkou ze skleněné rohože se spalitelnou fólií nebo jemnozrnným minerálním posypem nebo textilií na horním povrchu tl 3,0mm</t>
  </si>
  <si>
    <t>568256535</t>
  </si>
  <si>
    <t>567,71*1,1 'Přepočtené koeficientem množství</t>
  </si>
  <si>
    <t>111</t>
  </si>
  <si>
    <t>712341559</t>
  </si>
  <si>
    <t>Provedení povlakové krytiny střech plochých do 10° pásy přitavením NAIP v plné ploše</t>
  </si>
  <si>
    <t>-831635732</t>
  </si>
  <si>
    <t>https://podminky.urs.cz/item/CS_URS_2024_01/712341559</t>
  </si>
  <si>
    <t>112</t>
  </si>
  <si>
    <t>62855017</t>
  </si>
  <si>
    <t>pás asfaltový natavitelný modifikovaný SBS s vložkou z polyesterové vyztužené rohože s retardéry hoření, BROOF(t3) a hrubozrnným břidličným posypem na horním povrchu tl 4,5mm</t>
  </si>
  <si>
    <t>934332941</t>
  </si>
  <si>
    <t>567,71*1,1655 'Přepočtené koeficientem množství</t>
  </si>
  <si>
    <t>113</t>
  </si>
  <si>
    <t>712341715</t>
  </si>
  <si>
    <t>Provedení povlakové krytiny střech plochých do 10° pásy přitavením NAIP ostatní činnosti při pokládání pásů (materiál ve specifikaci) zaizolování prostupů střešní rovinou kruhový průřez, průměr do 300 mm</t>
  </si>
  <si>
    <t>-1753500585</t>
  </si>
  <si>
    <t>https://podminky.urs.cz/item/CS_URS_2024_01/712341715</t>
  </si>
  <si>
    <t>114</t>
  </si>
  <si>
    <t>62851027</t>
  </si>
  <si>
    <t>odvětrání kanalizace ploché střechy s integrovanou manžetou z modifikovaného asfaltového pásu DN 100</t>
  </si>
  <si>
    <t>1667990565</t>
  </si>
  <si>
    <t>115</t>
  </si>
  <si>
    <t>998712121</t>
  </si>
  <si>
    <t>Přesun hmot pro povlakové krytiny stanovený z hmotnosti přesunovaného materiálu vodorovná dopravní vzdálenost do 50 m ruční (bez užití mechanizace) v objektech výšky do 6 m</t>
  </si>
  <si>
    <t>-1732490160</t>
  </si>
  <si>
    <t>https://podminky.urs.cz/item/CS_URS_2024_01/998712121</t>
  </si>
  <si>
    <t>713</t>
  </si>
  <si>
    <t>Izolace tepelné</t>
  </si>
  <si>
    <t>116</t>
  </si>
  <si>
    <t>713141152</t>
  </si>
  <si>
    <t>Montáž tepelné izolace střech plochých rohožemi, pásy, deskami, dílci, bloky (izolační materiál ve specifikaci) kladenými volně dvouvrstvá</t>
  </si>
  <si>
    <t>-148613480</t>
  </si>
  <si>
    <t>https://podminky.urs.cz/item/CS_URS_2024_01/713141152</t>
  </si>
  <si>
    <t>"SCH2" 2*10,1*3,8+43*9+23,1*4,5</t>
  </si>
  <si>
    <t>117</t>
  </si>
  <si>
    <t>28375914</t>
  </si>
  <si>
    <t>deska EPS 150 pro konstrukce s vysokým zatížením λ=0,035 tl 100mm</t>
  </si>
  <si>
    <t>1296921565</t>
  </si>
  <si>
    <t>567,71*2,08 'Přepočtené koeficientem množství</t>
  </si>
  <si>
    <t>118</t>
  </si>
  <si>
    <t>713141243</t>
  </si>
  <si>
    <t>Montáž tepelné izolace střech plochých mechanické přikotvení šrouby včetně dodávky šroubů, bez položení tepelné izolace tl. izolace přes 140 do 200 mm do betonu</t>
  </si>
  <si>
    <t>1450131535</t>
  </si>
  <si>
    <t>https://podminky.urs.cz/item/CS_URS_2024_01/713141243</t>
  </si>
  <si>
    <t>119</t>
  </si>
  <si>
    <t>998713121</t>
  </si>
  <si>
    <t>Přesun hmot pro izolace tepelné stanovený z hmotnosti přesunovaného materiálu vodorovná dopravní vzdálenost do 50 m ruční (bez užití mechanizace) v objektech výšky do 6 m</t>
  </si>
  <si>
    <t>-309762088</t>
  </si>
  <si>
    <t>https://podminky.urs.cz/item/CS_URS_2024_01/998713121</t>
  </si>
  <si>
    <t>721</t>
  </si>
  <si>
    <t>Zdravotechnika - vnitřní kanalizace</t>
  </si>
  <si>
    <t>120</t>
  </si>
  <si>
    <t>721910922</t>
  </si>
  <si>
    <t>Pročištění ležatých svodů do DN 300</t>
  </si>
  <si>
    <t>1167030276</t>
  </si>
  <si>
    <t>https://podminky.urs.cz/item/CS_URS_2024_01/721910922</t>
  </si>
  <si>
    <t>121</t>
  </si>
  <si>
    <t>721910942</t>
  </si>
  <si>
    <t>Pročištění lapačů střešních splavenin</t>
  </si>
  <si>
    <t>-2023881165</t>
  </si>
  <si>
    <t>https://podminky.urs.cz/item/CS_URS_2024_01/721910942</t>
  </si>
  <si>
    <t>741</t>
  </si>
  <si>
    <t>Elektroinstalace - silnoproud</t>
  </si>
  <si>
    <t>122</t>
  </si>
  <si>
    <t>741112066</t>
  </si>
  <si>
    <t>Montáž krabic elektroinstalačních bez napojení na trubky a lišty, demontáže a montáže víčka a přístroje přístrojových zapuštěných plastových kruhových do zateplení</t>
  </si>
  <si>
    <t>-1487565231</t>
  </si>
  <si>
    <t>https://podminky.urs.cz/item/CS_URS_2024_01/741112066</t>
  </si>
  <si>
    <t>123</t>
  </si>
  <si>
    <t>34571461</t>
  </si>
  <si>
    <t>krabice do zateplení PP čtvercová 120x120mm dl až 200mm</t>
  </si>
  <si>
    <t>-1183952616</t>
  </si>
  <si>
    <t>124</t>
  </si>
  <si>
    <t>741122601</t>
  </si>
  <si>
    <t>Montáž kabelů měděných bez ukončení uložených pevně plných kulatých nebo bezhalogenových (např. CYKY) počtu a průřezu žil 2x1,5 až 6 mm2</t>
  </si>
  <si>
    <t>-823407316</t>
  </si>
  <si>
    <t>https://podminky.urs.cz/item/CS_URS_2024_01/741122601</t>
  </si>
  <si>
    <t>125</t>
  </si>
  <si>
    <t>34111005</t>
  </si>
  <si>
    <t>kabel instalační jádro Cu plné izolace PVC plášť PVC 450/750V (CYKY) 2x1,5mm2</t>
  </si>
  <si>
    <t>-1357848682</t>
  </si>
  <si>
    <t>30*1,15 'Přepočtené koeficientem množství</t>
  </si>
  <si>
    <t>126</t>
  </si>
  <si>
    <t>741375863</t>
  </si>
  <si>
    <t>Demontáž svítidel se zachováním funkčnosti průmyslových se standardní paticí (E27, T5, GU10) nebo integrovaným zdrojem LED přisazených, ploše přes 0,09 do 0,36 m2</t>
  </si>
  <si>
    <t>-593615434</t>
  </si>
  <si>
    <t>https://podminky.urs.cz/item/CS_URS_2024_01/741375863</t>
  </si>
  <si>
    <t>127</t>
  </si>
  <si>
    <t>741810001</t>
  </si>
  <si>
    <t>Zkoušky a prohlídky elektrických rozvodů a zařízení celková prohlídka a vyhotovení revizní zprávy pro objem montážních prací do 100 tis. Kč</t>
  </si>
  <si>
    <t>1021067878</t>
  </si>
  <si>
    <t>https://podminky.urs.cz/item/CS_URS_2024_01/741810001</t>
  </si>
  <si>
    <t>128</t>
  </si>
  <si>
    <t>998741121</t>
  </si>
  <si>
    <t>Přesun hmot pro silnoproud stanovený z hmotnosti přesunovaného materiálu vodorovná dopravní vzdálenost do 50 m ruční (bez užití mechanizace) v objektech výšky do 6 m</t>
  </si>
  <si>
    <t>943750718</t>
  </si>
  <si>
    <t>https://podminky.urs.cz/item/CS_URS_2024_01/998741121</t>
  </si>
  <si>
    <t>751</t>
  </si>
  <si>
    <t>Vzduchotechnika</t>
  </si>
  <si>
    <t>129</t>
  </si>
  <si>
    <t>751398021</t>
  </si>
  <si>
    <t>Montáž ostatních zařízení větrací mřížky stěnové, průřezu do 0,040 m2</t>
  </si>
  <si>
    <t>1908869878</t>
  </si>
  <si>
    <t>https://podminky.urs.cz/item/CS_URS_2024_01/751398021</t>
  </si>
  <si>
    <t>11+2</t>
  </si>
  <si>
    <t>130</t>
  </si>
  <si>
    <t>42972306</t>
  </si>
  <si>
    <t>mřížka stěnová otevřená jednořadá kovová úhel lamel 0° 400x200mm</t>
  </si>
  <si>
    <t>-349450292</t>
  </si>
  <si>
    <t>P</t>
  </si>
  <si>
    <t>Poznámka k položce:_x000d_
O1 rozm. 200x200 mm</t>
  </si>
  <si>
    <t>131</t>
  </si>
  <si>
    <t>42972303</t>
  </si>
  <si>
    <t>mřížka stěnová otevřená jednořadá kovová úhel lamel 0° 300x150mm</t>
  </si>
  <si>
    <t>-601715243</t>
  </si>
  <si>
    <t>Poznámka k položce:_x000d_
O2 rozm. 150x150 mm</t>
  </si>
  <si>
    <t>132</t>
  </si>
  <si>
    <t>751398024</t>
  </si>
  <si>
    <t>Montáž ostatních zařízení větrací mřížky stěnové, průřezu přes 0,150 do 0,200 m2</t>
  </si>
  <si>
    <t>1240102695</t>
  </si>
  <si>
    <t>https://podminky.urs.cz/item/CS_URS_2024_01/751398024</t>
  </si>
  <si>
    <t>133</t>
  </si>
  <si>
    <t>42972320</t>
  </si>
  <si>
    <t>mřížka stěnová otevřená jednořadá kovová úhel lamel 0° 800x400mm</t>
  </si>
  <si>
    <t>-1514166429</t>
  </si>
  <si>
    <t>Poznámka k položce:_x000d_
O5 rozm. 400x400 mm</t>
  </si>
  <si>
    <t>134</t>
  </si>
  <si>
    <t>751398053</t>
  </si>
  <si>
    <t>Montáž ostatních zařízení protidešťové žaluzie nebo žaluziové klapky na čtyřhranné potrubí, průřezu přes 0,300 do 0,450 m2</t>
  </si>
  <si>
    <t>-1905374473</t>
  </si>
  <si>
    <t>https://podminky.urs.cz/item/CS_URS_2024_01/751398053</t>
  </si>
  <si>
    <t>135</t>
  </si>
  <si>
    <t>751398055</t>
  </si>
  <si>
    <t>Montáž ostatních zařízení protidešťové žaluzie nebo žaluziové klapky na čtyřhranné potrubí, průřezu přes 0,600 do 0,750 m2</t>
  </si>
  <si>
    <t>-504822796</t>
  </si>
  <si>
    <t>https://podminky.urs.cz/item/CS_URS_2024_01/751398055</t>
  </si>
  <si>
    <t>136</t>
  </si>
  <si>
    <t>42972922</t>
  </si>
  <si>
    <t>žaluzie protidešťová s pevnými lamelami, pozink, pro potrubí 560x560mm</t>
  </si>
  <si>
    <t>-1593767824</t>
  </si>
  <si>
    <t>Poznámka k položce:_x000d_
O3</t>
  </si>
  <si>
    <t>137</t>
  </si>
  <si>
    <t>42972925</t>
  </si>
  <si>
    <t>žaluzie protidešťová s pevnými lamelami, pozink, pro potrubí 800x800mm</t>
  </si>
  <si>
    <t>-123165009</t>
  </si>
  <si>
    <t>Poznámka k položce:_x000d_
O4</t>
  </si>
  <si>
    <t>138</t>
  </si>
  <si>
    <t>998751121</t>
  </si>
  <si>
    <t>Přesun hmot pro vzduchotechniku stanovený z hmotnosti přesunovaného materiálu vodorovná dopravní vzdálenost do 100 m ruční (bez užití mechanizace) v objektech výšky do 12 m</t>
  </si>
  <si>
    <t>-952751273</t>
  </si>
  <si>
    <t>https://podminky.urs.cz/item/CS_URS_2024_01/998751121</t>
  </si>
  <si>
    <t>762</t>
  </si>
  <si>
    <t>Konstrukce tesařské</t>
  </si>
  <si>
    <t>139</t>
  </si>
  <si>
    <t>762361312</t>
  </si>
  <si>
    <t>Konstrukční vrstva pod klempířské prvky pro oplechování horních ploch zdí a nadezdívek (atik) z desek dřevoštěpkových šroubovaných do podkladu, tloušťky desky 22 mm</t>
  </si>
  <si>
    <t>1454320778</t>
  </si>
  <si>
    <t>https://podminky.urs.cz/item/CS_URS_2024_01/762361312</t>
  </si>
  <si>
    <t>"atiky" 34*0,55</t>
  </si>
  <si>
    <t>"okapnice" (9*2+33+4,5+23,1+3,8*4+10*2)*0,3</t>
  </si>
  <si>
    <t>140</t>
  </si>
  <si>
    <t>762395000</t>
  </si>
  <si>
    <t>Spojovací prostředky krovů, bednění a laťování, nadstřešních konstrukcí svorníky, prkna, hřebíky, pásová ocel, vruty</t>
  </si>
  <si>
    <t>482106440</t>
  </si>
  <si>
    <t>https://podminky.urs.cz/item/CS_URS_2024_01/762395000</t>
  </si>
  <si>
    <t>52,84*0,022+3,28</t>
  </si>
  <si>
    <t>141</t>
  </si>
  <si>
    <t>762723331</t>
  </si>
  <si>
    <t>Montáž prostorových vázaných konstrukcí z lepených hranolů průřezové plochy přes 224 do 288 cm2</t>
  </si>
  <si>
    <t>148146155</t>
  </si>
  <si>
    <t>https://podminky.urs.cz/item/CS_URS_2024_01/762723331</t>
  </si>
  <si>
    <t>"okap SCH2" 9*2+33+4,5+23,1+3,8*4+10*2</t>
  </si>
  <si>
    <t>142</t>
  </si>
  <si>
    <t>61223265</t>
  </si>
  <si>
    <t>hranol konstrukční KVH lepený průřezu 120x120-280mm nepohledový</t>
  </si>
  <si>
    <t>-556256913</t>
  </si>
  <si>
    <t>113,8*0,12*0,2*1,2</t>
  </si>
  <si>
    <t>143</t>
  </si>
  <si>
    <t>998762101</t>
  </si>
  <si>
    <t>Přesun hmot pro konstrukce tesařské stanovený z hmotnosti přesunovaného materiálu vodorovná dopravní vzdálenost do 50 m základní v objektech výšky do 6 m</t>
  </si>
  <si>
    <t>456917540</t>
  </si>
  <si>
    <t>https://podminky.urs.cz/item/CS_URS_2024_01/998762101</t>
  </si>
  <si>
    <t>764</t>
  </si>
  <si>
    <t>Konstrukce klempířské</t>
  </si>
  <si>
    <t>144</t>
  </si>
  <si>
    <t>764001821</t>
  </si>
  <si>
    <t>Demontáž klempířských konstrukcí krytiny ze svitků nebo tabulí do suti</t>
  </si>
  <si>
    <t>1561982655</t>
  </si>
  <si>
    <t>https://podminky.urs.cz/item/CS_URS_2024_01/764001821</t>
  </si>
  <si>
    <t>145</t>
  </si>
  <si>
    <t>764002811</t>
  </si>
  <si>
    <t>Demontáž klempířských konstrukcí okapového plechu do suti, v krytině povlakové</t>
  </si>
  <si>
    <t>381313841</t>
  </si>
  <si>
    <t>https://podminky.urs.cz/item/CS_URS_2024_01/764002811</t>
  </si>
  <si>
    <t>146</t>
  </si>
  <si>
    <t>764002812</t>
  </si>
  <si>
    <t>Demontáž klempířských konstrukcí okapového plechu do suti, v krytině skládané</t>
  </si>
  <si>
    <t>-686093772</t>
  </si>
  <si>
    <t>https://podminky.urs.cz/item/CS_URS_2024_01/764002812</t>
  </si>
  <si>
    <t>147</t>
  </si>
  <si>
    <t>764002841</t>
  </si>
  <si>
    <t>Demontáž klempířských konstrukcí oplechování horních ploch zdí a nadezdívek do suti</t>
  </si>
  <si>
    <t>-606842489</t>
  </si>
  <si>
    <t>https://podminky.urs.cz/item/CS_URS_2024_01/764002841</t>
  </si>
  <si>
    <t>148</t>
  </si>
  <si>
    <t>764002851</t>
  </si>
  <si>
    <t>Demontáž klempířských konstrukcí oplechování parapetů do suti</t>
  </si>
  <si>
    <t>-99006683</t>
  </si>
  <si>
    <t>https://podminky.urs.cz/item/CS_URS_2024_01/764002851</t>
  </si>
  <si>
    <t>11*1,5</t>
  </si>
  <si>
    <t>149</t>
  </si>
  <si>
    <t>764004801</t>
  </si>
  <si>
    <t>Demontáž klempířských konstrukcí žlabu podokapního do suti</t>
  </si>
  <si>
    <t>-2034381288</t>
  </si>
  <si>
    <t>https://podminky.urs.cz/item/CS_URS_2024_01/764004801</t>
  </si>
  <si>
    <t>150</t>
  </si>
  <si>
    <t>764004861</t>
  </si>
  <si>
    <t>Demontáž klempířských konstrukcí svodu do suti</t>
  </si>
  <si>
    <t>-1027521684</t>
  </si>
  <si>
    <t>https://podminky.urs.cz/item/CS_URS_2024_01/764004861</t>
  </si>
  <si>
    <t>151</t>
  </si>
  <si>
    <t>764111641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</si>
  <si>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</si>
  <si>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-288700928</t>
  </si>
  <si>
    <t>https://podminky.urs.cz/item/CS_URS_2024_01/764111641</t>
  </si>
  <si>
    <t>Poznámka k položce:_x000d_
RAL 7016</t>
  </si>
  <si>
    <t>"K2 levá str." 3*0,8</t>
  </si>
  <si>
    <t>"K2 pravá str." 6*0,8</t>
  </si>
  <si>
    <t>152</t>
  </si>
  <si>
    <t>764212663</t>
  </si>
  <si>
    <t>Oplechování střešních prvků z pozinkovaného plechu s povrchovou úpravou okapu střechy rovné okapovým plechem rš 250 mm</t>
  </si>
  <si>
    <t>247835815</t>
  </si>
  <si>
    <t>https://podminky.urs.cz/item/CS_URS_2024_01/764212663</t>
  </si>
  <si>
    <t>"doplnění K3" 3+6</t>
  </si>
  <si>
    <t>153</t>
  </si>
  <si>
    <t>764212667</t>
  </si>
  <si>
    <t>Oplechování střešních prvků z pozinkovaného plechu s povrchovou úpravou okapu střechy rovné okapovým plechem rš 670 mm</t>
  </si>
  <si>
    <t>620292056</t>
  </si>
  <si>
    <t>https://podminky.urs.cz/item/CS_URS_2024_01/764212667</t>
  </si>
  <si>
    <t>"K4" 154</t>
  </si>
  <si>
    <t>154</t>
  </si>
  <si>
    <t>764214608</t>
  </si>
  <si>
    <t>Oplechování horních ploch zdí a nadezdívek (atik) z pozinkovaného plechu s povrchovou úpravou mechanicky kotvené rš 750 mm</t>
  </si>
  <si>
    <t>-1306299763</t>
  </si>
  <si>
    <t>https://podminky.urs.cz/item/CS_URS_2024_01/764214608</t>
  </si>
  <si>
    <t>Poznámka k položce:_x000d_
K2 - RAL 7016</t>
  </si>
  <si>
    <t>155</t>
  </si>
  <si>
    <t>764226445</t>
  </si>
  <si>
    <t>Oplechování parapetů z hliníkového plechu rovných celoplošně lepené, bez rohů rš 400 mm</t>
  </si>
  <si>
    <t>-704330404</t>
  </si>
  <si>
    <t>https://podminky.urs.cz/item/CS_URS_2024_01/764226445</t>
  </si>
  <si>
    <t>"K1" 11*1,5</t>
  </si>
  <si>
    <t>156</t>
  </si>
  <si>
    <t>764226465</t>
  </si>
  <si>
    <t>Oplechování parapetů z hliníkového plechu rovných celoplošně lepené, bez rohů Příplatek k cenám za zvýšenou pracnost při provedení rohu nebo koutu do rš 400 mm</t>
  </si>
  <si>
    <t>-834591839</t>
  </si>
  <si>
    <t>https://podminky.urs.cz/item/CS_URS_2024_01/764226465</t>
  </si>
  <si>
    <t>157</t>
  </si>
  <si>
    <t>764311614</t>
  </si>
  <si>
    <t>Lemování zdí z pozinkovaného plechu s povrchovou úpravou boční nebo horní rovné, střech s krytinou skládanou mimo prejzovou rš 330 mm</t>
  </si>
  <si>
    <t>-1213878287</t>
  </si>
  <si>
    <t>https://podminky.urs.cz/item/CS_URS_2024_01/764311614</t>
  </si>
  <si>
    <t>158</t>
  </si>
  <si>
    <t>764311615</t>
  </si>
  <si>
    <t>Lemování zdí z pozinkovaného plechu s povrchovou úpravou boční nebo horní rovné, střech s krytinou skládanou mimo prejzovou rš 400 mm</t>
  </si>
  <si>
    <t>963622345</t>
  </si>
  <si>
    <t>https://podminky.urs.cz/item/CS_URS_2024_01/764311615</t>
  </si>
  <si>
    <t>"K5" 86</t>
  </si>
  <si>
    <t>159</t>
  </si>
  <si>
    <t>764511603</t>
  </si>
  <si>
    <t>Žlab podokapní z pozinkovaného plechu s povrchovou úpravou včetně háků a čel půlkruhový rš 400 mm</t>
  </si>
  <si>
    <t>1978979219</t>
  </si>
  <si>
    <t>https://podminky.urs.cz/item/CS_URS_2024_01/764511603</t>
  </si>
  <si>
    <t>160</t>
  </si>
  <si>
    <t>764511644</t>
  </si>
  <si>
    <t>Žlab podokapní z pozinkovaného plechu s povrchovou úpravou včetně háků a čel kotlík oválný (trychtýřový), rš žlabu/průměr svodu 400/100 mm</t>
  </si>
  <si>
    <t>793907631</t>
  </si>
  <si>
    <t>https://podminky.urs.cz/item/CS_URS_2024_01/764511644</t>
  </si>
  <si>
    <t>Poznámka k položce:_x000d_
rozm. 400/150 mm_x000d_
RAL 7016</t>
  </si>
  <si>
    <t>161</t>
  </si>
  <si>
    <t>764518623</t>
  </si>
  <si>
    <t>Svod z pozinkovaného plechu s upraveným povrchem včetně objímek, kolen a odskoků kruhový, průměru 120 mm</t>
  </si>
  <si>
    <t>-977434220</t>
  </si>
  <si>
    <t>https://podminky.urs.cz/item/CS_URS_2024_01/764518623</t>
  </si>
  <si>
    <t>Poznámka k položce:_x000d_
DN 150 mm_x000d_
RAL 7016</t>
  </si>
  <si>
    <t>"K9+K11" 64</t>
  </si>
  <si>
    <t>"K10" 10*0,5</t>
  </si>
  <si>
    <t>162</t>
  </si>
  <si>
    <t>998764102</t>
  </si>
  <si>
    <t>Přesun hmot pro konstrukce klempířské stanovený z hmotnosti přesunovaného materiálu vodorovná dopravní vzdálenost do 50 m základní v objektech výšky přes 6 do 12 m</t>
  </si>
  <si>
    <t>-1935756672</t>
  </si>
  <si>
    <t>https://podminky.urs.cz/item/CS_URS_2024_01/998764102</t>
  </si>
  <si>
    <t>767</t>
  </si>
  <si>
    <t>Konstrukce zámečnické</t>
  </si>
  <si>
    <t>163</t>
  </si>
  <si>
    <t>767163201</t>
  </si>
  <si>
    <t>Montáž kompletního kovového zábradlí přímého z dílců na schodišti kotveného do zdiva nebo lehčeného betonu</t>
  </si>
  <si>
    <t>-108379146</t>
  </si>
  <si>
    <t>https://podminky.urs.cz/item/CS_URS_2024_01/767163201</t>
  </si>
  <si>
    <t>"Z1" 2*1,8</t>
  </si>
  <si>
    <t>"Z2" 2*0,8</t>
  </si>
  <si>
    <t>"Z3" 2*1,9</t>
  </si>
  <si>
    <t>164</t>
  </si>
  <si>
    <t>7670Z1</t>
  </si>
  <si>
    <t>nerezové madlo schodišťové se sloupky vč. kotvení - Z1</t>
  </si>
  <si>
    <t>ks</t>
  </si>
  <si>
    <t>-52893855</t>
  </si>
  <si>
    <t>165</t>
  </si>
  <si>
    <t>7670Z2</t>
  </si>
  <si>
    <t>nerezové madlo schodišťové vč. kotvení - Z2</t>
  </si>
  <si>
    <t>-408126572</t>
  </si>
  <si>
    <t>166</t>
  </si>
  <si>
    <t>7670Z3</t>
  </si>
  <si>
    <t>nerez. zábradlí chodišťové v=1,1m vč. kotvení - Z3</t>
  </si>
  <si>
    <t>127065229</t>
  </si>
  <si>
    <t>167</t>
  </si>
  <si>
    <t>767531212</t>
  </si>
  <si>
    <t>Montáž vstupních čisticích zón z rohoží kovových nebo plastových plochy přes 0,5 do 1 m2</t>
  </si>
  <si>
    <t>-1455444927</t>
  </si>
  <si>
    <t>https://podminky.urs.cz/item/CS_URS_2024_01/767531212</t>
  </si>
  <si>
    <t>168</t>
  </si>
  <si>
    <t>69752035</t>
  </si>
  <si>
    <t>rohož vstupní samonosná kovová - škrabák v 20mm</t>
  </si>
  <si>
    <t>-1669934290</t>
  </si>
  <si>
    <t>169</t>
  </si>
  <si>
    <t>767531121</t>
  </si>
  <si>
    <t>Montáž vstupních čisticích zón z rohoží osazení rámu mosazného nebo hliníkového zapuštěného z L profilů</t>
  </si>
  <si>
    <t>596927091</t>
  </si>
  <si>
    <t>https://podminky.urs.cz/item/CS_URS_2024_01/767531121</t>
  </si>
  <si>
    <t>3*(1+0,4)*2+1*(1,5+0,6)*2</t>
  </si>
  <si>
    <t>170</t>
  </si>
  <si>
    <t>69752161</t>
  </si>
  <si>
    <t>rám pro zapuštění profil L-30/30 20/30 -mosaz</t>
  </si>
  <si>
    <t>CS ÚRS 2021 02</t>
  </si>
  <si>
    <t>-4469518</t>
  </si>
  <si>
    <t>171</t>
  </si>
  <si>
    <t>899103211</t>
  </si>
  <si>
    <t>Demontáž poklopů litinových a ocelových včetně rámů, hmotnosti jednotlivě přes 100 do 150 Kg</t>
  </si>
  <si>
    <t>1984856481</t>
  </si>
  <si>
    <t>https://podminky.urs.cz/item/CS_URS_2024_01/899103211</t>
  </si>
  <si>
    <t>172</t>
  </si>
  <si>
    <t>767995115</t>
  </si>
  <si>
    <t>Montáž ostatních atypických zámečnických konstrukcí hmotnosti přes 50 do 100 kg</t>
  </si>
  <si>
    <t>891755540</t>
  </si>
  <si>
    <t>https://podminky.urs.cz/item/CS_URS_2024_01/767995115</t>
  </si>
  <si>
    <t>173</t>
  </si>
  <si>
    <t>76700R</t>
  </si>
  <si>
    <t>poklop ze slzičkového plechu vč. rámu 0,7x2,3m, povrch žárové zinkování</t>
  </si>
  <si>
    <t>-1206514210</t>
  </si>
  <si>
    <t>174</t>
  </si>
  <si>
    <t>767996805</t>
  </si>
  <si>
    <t>Demontáž ostatních zámečnických konstrukcí rozebráním o hmotnosti jednotlivých dílů přes 500 kg</t>
  </si>
  <si>
    <t>-308488348</t>
  </si>
  <si>
    <t>https://podminky.urs.cz/item/CS_URS_2024_01/767996805</t>
  </si>
  <si>
    <t>"únikové schodiště" 2300</t>
  </si>
  <si>
    <t>175</t>
  </si>
  <si>
    <t>767995117</t>
  </si>
  <si>
    <t>Montáž ostatních atypických zámečnických konstrukcí hmotnosti přes 250 do 500 kg</t>
  </si>
  <si>
    <t>-341032093</t>
  </si>
  <si>
    <t>https://podminky.urs.cz/item/CS_URS_2024_01/767995117</t>
  </si>
  <si>
    <t>"zpětná mtž únik. schodiště" 2300,000</t>
  </si>
  <si>
    <t>176</t>
  </si>
  <si>
    <t>767999001</t>
  </si>
  <si>
    <t>pískování, zinkování, výměna 20ks stupňů, nové konzole IPN200, jalový stupeň na terase (viz PD)</t>
  </si>
  <si>
    <t>417914066</t>
  </si>
  <si>
    <t>177</t>
  </si>
  <si>
    <t>998767101</t>
  </si>
  <si>
    <t>Přesun hmot pro zámečnické konstrukce stanovený z hmotnosti přesunovaného materiálu vodorovná dopravní vzdálenost do 50 m základní v objektech výšky do 6 m</t>
  </si>
  <si>
    <t>-684765006</t>
  </si>
  <si>
    <t>https://podminky.urs.cz/item/CS_URS_2024_01/998767101</t>
  </si>
  <si>
    <t>771</t>
  </si>
  <si>
    <t>Podlahy z dlaždic</t>
  </si>
  <si>
    <t>178</t>
  </si>
  <si>
    <t>771111011</t>
  </si>
  <si>
    <t>Příprava podkladu před provedením dlažby vysátí podlah</t>
  </si>
  <si>
    <t>1626828401</t>
  </si>
  <si>
    <t>https://podminky.urs.cz/item/CS_URS_2024_01/771111011</t>
  </si>
  <si>
    <t>179</t>
  </si>
  <si>
    <t>771121011</t>
  </si>
  <si>
    <t>Příprava podkladu před provedením dlažby nátěr penetrační na podlahu</t>
  </si>
  <si>
    <t>-1700804657</t>
  </si>
  <si>
    <t>https://podminky.urs.cz/item/CS_URS_2024_01/771121011</t>
  </si>
  <si>
    <t>180</t>
  </si>
  <si>
    <t>771151011</t>
  </si>
  <si>
    <t>Příprava podkladu před provedením dlažby samonivelační stěrka min.pevnosti 20 MPa, tloušťky do 3 mm</t>
  </si>
  <si>
    <t>1313267919</t>
  </si>
  <si>
    <t>https://podminky.urs.cz/item/CS_URS_2024_01/771151011</t>
  </si>
  <si>
    <t>181</t>
  </si>
  <si>
    <t>771274231</t>
  </si>
  <si>
    <t>Montáž obkladů schodišť z dlaždic keramických lepených cementovým flexibilním lepidlem podstupnic hladkých, výšky do 150 mm</t>
  </si>
  <si>
    <t>997377535</t>
  </si>
  <si>
    <t>https://podminky.urs.cz/item/CS_URS_2024_01/771274231</t>
  </si>
  <si>
    <t>182</t>
  </si>
  <si>
    <t>771574474</t>
  </si>
  <si>
    <t>Montáž podlah z dlaždic keramických lepených cementovým flexibilním lepidlem pro vysoké mechanické zatížení, tloušťky přes 10 mm přes 4 do 6 ks/m2</t>
  </si>
  <si>
    <t>-362997907</t>
  </si>
  <si>
    <t>https://podminky.urs.cz/item/CS_URS_2024_01/771574474</t>
  </si>
  <si>
    <t>183</t>
  </si>
  <si>
    <t>59761153</t>
  </si>
  <si>
    <t>dlažba keramická slinutá mrazuvzdorná R10/A povrch hladký/matný tl do 10mm přes 4 do 6ks/m2</t>
  </si>
  <si>
    <t>-255468107</t>
  </si>
  <si>
    <t>18,3333333333333*1,2 'Přepočtené koeficientem množství</t>
  </si>
  <si>
    <t>184</t>
  </si>
  <si>
    <t>771591112</t>
  </si>
  <si>
    <t>Izolace podlahy pod dlažbu nátěrem nebo stěrkou ve dvou vrstvách</t>
  </si>
  <si>
    <t>1545043295</t>
  </si>
  <si>
    <t>https://podminky.urs.cz/item/CS_URS_2024_01/771591112</t>
  </si>
  <si>
    <t>185</t>
  </si>
  <si>
    <t>771591115</t>
  </si>
  <si>
    <t>Podlahy - dokončovací práce spárování silikonem</t>
  </si>
  <si>
    <t>-2141011250</t>
  </si>
  <si>
    <t>https://podminky.urs.cz/item/CS_URS_2024_01/771591115</t>
  </si>
  <si>
    <t>186</t>
  </si>
  <si>
    <t>998771121</t>
  </si>
  <si>
    <t>Přesun hmot pro podlahy z dlaždic stanovený z hmotnosti přesunovaného materiálu vodorovná dopravní vzdálenost do 50 m ruční (bez užití mechanizace) v objektech výšky do 6 m</t>
  </si>
  <si>
    <t>797359054</t>
  </si>
  <si>
    <t>https://podminky.urs.cz/item/CS_URS_2024_01/998771121</t>
  </si>
  <si>
    <t>781</t>
  </si>
  <si>
    <t>Dokončovací práce - obklady</t>
  </si>
  <si>
    <t>187</t>
  </si>
  <si>
    <t>781461811</t>
  </si>
  <si>
    <t>Demontáž obkladů z dlaždic z taveného čediče kladených do malty tl. do 20 mm</t>
  </si>
  <si>
    <t>-1193942445</t>
  </si>
  <si>
    <t>https://podminky.urs.cz/item/CS_URS_2024_01/781461811</t>
  </si>
  <si>
    <t>"sokl S+V+Z+J+okna" 23+26,3+20,2+21,3+11,3</t>
  </si>
  <si>
    <t>188</t>
  </si>
  <si>
    <t>781473810</t>
  </si>
  <si>
    <t>Demontáž obkladů z dlaždic keramických lepených</t>
  </si>
  <si>
    <t>140547551</t>
  </si>
  <si>
    <t>https://podminky.urs.cz/item/CS_URS_2024_01/781473810</t>
  </si>
  <si>
    <t>"50% fas S+V+Z+J+okna+podhled" 0,5*(205+169+184+290)+77+14</t>
  </si>
  <si>
    <t>189</t>
  </si>
  <si>
    <t>781484413</t>
  </si>
  <si>
    <t>Montáž keramických obkladů stěn z mozaiky nebo dekoru lepených na síti lepené cementovým flexibilním lepidlem, základní prvek přes 200 do 400 ks/m2</t>
  </si>
  <si>
    <t>-1113587872</t>
  </si>
  <si>
    <t>https://podminky.urs.cz/item/CS_URS_2024_01/781484413</t>
  </si>
  <si>
    <t>190</t>
  </si>
  <si>
    <t>59761207</t>
  </si>
  <si>
    <t>mozaika keramická mrazuvzdorná lepená na síti povrch hladký/matný tl do 10mm základní prvek přes 200 do 400ks/m2</t>
  </si>
  <si>
    <t>229101379</t>
  </si>
  <si>
    <t>140*1,1 'Přepočtené koeficientem množství</t>
  </si>
  <si>
    <t>191</t>
  </si>
  <si>
    <t>781674123</t>
  </si>
  <si>
    <t>Montáž keramických obkladů parapetů lepených flexibilním rychletuhnoucím lepidlem, šířky parapetu přes 150 do 200 mm</t>
  </si>
  <si>
    <t>1346975271</t>
  </si>
  <si>
    <t>https://podminky.urs.cz/item/CS_URS_2024_01/781674123</t>
  </si>
  <si>
    <t>"O8" 12</t>
  </si>
  <si>
    <t>192</t>
  </si>
  <si>
    <t>59761107</t>
  </si>
  <si>
    <t>dlažba keramická slinutá mrazuvzdorná R9/A povrch hladký/matný tl do 10mm přes 4 do 6ks/m2</t>
  </si>
  <si>
    <t>21813523</t>
  </si>
  <si>
    <t>193</t>
  </si>
  <si>
    <t>781675133</t>
  </si>
  <si>
    <t>Montáž keramických obkladů parapetů lepených hydroizolačním polyuretanovým lepidlem, šířky parapetu přes 150 do 200 mm</t>
  </si>
  <si>
    <t>-1833007216</t>
  </si>
  <si>
    <t>https://podminky.urs.cz/item/CS_URS_2024_01/781675133</t>
  </si>
  <si>
    <t>"O7" 28+45</t>
  </si>
  <si>
    <t>194</t>
  </si>
  <si>
    <t>5976125R</t>
  </si>
  <si>
    <t>stupeň schodový bazénový tl do 10mm š přes 100 do 150mm</t>
  </si>
  <si>
    <t>-1557240014</t>
  </si>
  <si>
    <t>195</t>
  </si>
  <si>
    <t>781495115</t>
  </si>
  <si>
    <t>Obklad - dokončující práce ostatní práce spárování silikonem</t>
  </si>
  <si>
    <t>1943305632</t>
  </si>
  <si>
    <t>https://podminky.urs.cz/item/CS_URS_2024_01/781495115</t>
  </si>
  <si>
    <t>196</t>
  </si>
  <si>
    <t>781495117</t>
  </si>
  <si>
    <t>Obklad - dokončující práce ostatní práce spárování akrylem</t>
  </si>
  <si>
    <t>1648200932</t>
  </si>
  <si>
    <t>https://podminky.urs.cz/item/CS_URS_2024_01/781495117</t>
  </si>
  <si>
    <t>197</t>
  </si>
  <si>
    <t>781734111</t>
  </si>
  <si>
    <t>Montáž obkladů vnějších stěn z obkladaček nebo obkladových pásků cihelných lepených flexibilním lepidlem do 50 ks/m2</t>
  </si>
  <si>
    <t>1103932223</t>
  </si>
  <si>
    <t>https://podminky.urs.cz/item/CS_URS_2024_01/781734111</t>
  </si>
  <si>
    <t>60+360+35</t>
  </si>
  <si>
    <t>198</t>
  </si>
  <si>
    <t>59623114</t>
  </si>
  <si>
    <t>pásek obkladový cihlový hladký 240x71x14mm melír</t>
  </si>
  <si>
    <t>-1760693671</t>
  </si>
  <si>
    <t>95*52,8 'Přepočtené koeficientem množství</t>
  </si>
  <si>
    <t>199</t>
  </si>
  <si>
    <t>59761159</t>
  </si>
  <si>
    <t>dlažba keramická slinutá mrazuvzdorná povrch hladký/matný tl do 10mm přes 22 do 25ks/m2</t>
  </si>
  <si>
    <t>-25632540</t>
  </si>
  <si>
    <t>360*1,08 'Přepočtené koeficientem množství</t>
  </si>
  <si>
    <t>200</t>
  </si>
  <si>
    <t>781739194</t>
  </si>
  <si>
    <t>Montáž obkladů vnějších stěn z obkladaček nebo obkladových pásků cihelných Příplatek k cenám za vyrovnání nerovného povrchu</t>
  </si>
  <si>
    <t>1408939005</t>
  </si>
  <si>
    <t>https://podminky.urs.cz/item/CS_URS_2024_01/781739194</t>
  </si>
  <si>
    <t>201</t>
  </si>
  <si>
    <t>998781121</t>
  </si>
  <si>
    <t>Přesun hmot pro obklady keramické stanovený z hmotnosti přesunovaného materiálu vodorovná dopravní vzdálenost do 50 m ruční (bez užití mechanizace) v objektech výšky do 6 m</t>
  </si>
  <si>
    <t>509891302</t>
  </si>
  <si>
    <t>https://podminky.urs.cz/item/CS_URS_2024_01/998781121</t>
  </si>
  <si>
    <t>782</t>
  </si>
  <si>
    <t>Dokončovací práce - obklady z kamene</t>
  </si>
  <si>
    <t>202</t>
  </si>
  <si>
    <t>782993913</t>
  </si>
  <si>
    <t>Oprava obkladů z kamene opravným tmelem vyspravovaná plocha velikosti přes 5 do 10 cm2</t>
  </si>
  <si>
    <t>-1853963309</t>
  </si>
  <si>
    <t>https://podminky.urs.cz/item/CS_URS_2024_01/782993913</t>
  </si>
  <si>
    <t>203</t>
  </si>
  <si>
    <t>782994914</t>
  </si>
  <si>
    <t>Obklady z kamene oprava - ostatní práce očištění tryskáním pískem</t>
  </si>
  <si>
    <t>-947217259</t>
  </si>
  <si>
    <t>https://podminky.urs.cz/item/CS_URS_2024_01/782994914</t>
  </si>
  <si>
    <t>2*3,1*3,1</t>
  </si>
  <si>
    <t>204</t>
  </si>
  <si>
    <t>782994923</t>
  </si>
  <si>
    <t>Obklady z kamene oprava - ostatní práce nátěr uzavírací transparentní</t>
  </si>
  <si>
    <t>-1129278623</t>
  </si>
  <si>
    <t>https://podminky.urs.cz/item/CS_URS_2024_01/782994923</t>
  </si>
  <si>
    <t>783</t>
  </si>
  <si>
    <t>Dokončovací práce - nátěry</t>
  </si>
  <si>
    <t>205</t>
  </si>
  <si>
    <t>783306807</t>
  </si>
  <si>
    <t>Odstranění nátěrů ze zámečnických konstrukcí odstraňovačem nátěrů s obroušením</t>
  </si>
  <si>
    <t>-1978368137</t>
  </si>
  <si>
    <t>https://podminky.urs.cz/item/CS_URS_2024_01/783306807</t>
  </si>
  <si>
    <t>"zábradlí" 23*1,1</t>
  </si>
  <si>
    <t>"schodiště" 48</t>
  </si>
  <si>
    <t>206</t>
  </si>
  <si>
    <t>783305100</t>
  </si>
  <si>
    <t>Provedení nátěru zámečnických konstrukcí mezinátěru jednonásobného</t>
  </si>
  <si>
    <t>1004675551</t>
  </si>
  <si>
    <t>https://podminky.urs.cz/item/CS_URS_2024_01/783305100</t>
  </si>
  <si>
    <t>207</t>
  </si>
  <si>
    <t>783307100</t>
  </si>
  <si>
    <t>Provedení nátěru zámečnických konstrukcí krycího jednonásobného</t>
  </si>
  <si>
    <t>-233682707</t>
  </si>
  <si>
    <t>https://podminky.urs.cz/item/CS_URS_2024_01/783307100</t>
  </si>
  <si>
    <t>208</t>
  </si>
  <si>
    <t>24621670</t>
  </si>
  <si>
    <t>hmota nátěrová syntetická vrchní (email) odstín bílý</t>
  </si>
  <si>
    <t>-471644735</t>
  </si>
  <si>
    <t>73,3*1,2 'Přepočtené koeficientem množství</t>
  </si>
  <si>
    <t>784</t>
  </si>
  <si>
    <t>Dokončovací práce - malby a tapety</t>
  </si>
  <si>
    <t>209</t>
  </si>
  <si>
    <t>784315011</t>
  </si>
  <si>
    <t>Provedení malby ze suchých směsí dvojnásobné v místnostech výšky do 3,80 m</t>
  </si>
  <si>
    <t>1070239510</t>
  </si>
  <si>
    <t>https://podminky.urs.cz/item/CS_URS_2024_01/784315011</t>
  </si>
  <si>
    <t>"zazdívky" 20</t>
  </si>
  <si>
    <t>HZS</t>
  </si>
  <si>
    <t>Hodinové zúčtovací sazby</t>
  </si>
  <si>
    <t>210</t>
  </si>
  <si>
    <t>HZS1291</t>
  </si>
  <si>
    <t>Hodinové zúčtovací sazby profesí HSV zemní a pomocné práce pomocný stavební dělník</t>
  </si>
  <si>
    <t>hod</t>
  </si>
  <si>
    <t>512</t>
  </si>
  <si>
    <t>168089400</t>
  </si>
  <si>
    <t>https://podminky.urs.cz/item/CS_URS_2024_01/HZS1291</t>
  </si>
  <si>
    <t>211</t>
  </si>
  <si>
    <t>HZS2131</t>
  </si>
  <si>
    <t>Hodinové zúčtovací sazby profesí PSV provádění stavebních konstrukcí zámečník</t>
  </si>
  <si>
    <t>204322683</t>
  </si>
  <si>
    <t>https://podminky.urs.cz/item/CS_URS_2024_01/HZS2131</t>
  </si>
  <si>
    <t xml:space="preserve">"dmtž schodiště pro další použití, manipulace" 40 </t>
  </si>
  <si>
    <t>"dmtž cedulí na fasádě pro další použití, zpětná mtž" 5</t>
  </si>
  <si>
    <t>212</t>
  </si>
  <si>
    <t>HZS2232</t>
  </si>
  <si>
    <t>Hodinové zúčtovací sazby profesí PSV provádění stavebních instalací elektrikář odborný</t>
  </si>
  <si>
    <t>2104471503</t>
  </si>
  <si>
    <t>https://podminky.urs.cz/item/CS_URS_2024_01/HZS2232</t>
  </si>
  <si>
    <t>"dmtž a zpětná montáž hromosvodu vč. revize" 40</t>
  </si>
  <si>
    <t>"úprava rozvodů a zpětná montáž svítidel 13ks" 10</t>
  </si>
  <si>
    <t>"dmtž, úprava rozvodů a zpětná montáž WI-FI 2ks" 10</t>
  </si>
  <si>
    <t>213</t>
  </si>
  <si>
    <t>HZS3212</t>
  </si>
  <si>
    <t>Hodinové zúčtovací sazby montáží technologických zařízení na stavebních objektech montér vzduchotechniky odborný</t>
  </si>
  <si>
    <t>627868209</t>
  </si>
  <si>
    <t>https://podminky.urs.cz/item/CS_URS_2024_01/HZS3212</t>
  </si>
  <si>
    <t>"dmtž, přesun a zpětná mtž vzt jednotek na střeše" 50</t>
  </si>
  <si>
    <t>VRN</t>
  </si>
  <si>
    <t>Vedlejší rozpočtové náklady</t>
  </si>
  <si>
    <t>214</t>
  </si>
  <si>
    <t>013254000</t>
  </si>
  <si>
    <t>Dokumentace skutečného provedení stavby</t>
  </si>
  <si>
    <t>1024</t>
  </si>
  <si>
    <t>-1565088606</t>
  </si>
  <si>
    <t>https://podminky.urs.cz/item/CS_URS_2024_01/013254000</t>
  </si>
  <si>
    <t>215</t>
  </si>
  <si>
    <t>030001000</t>
  </si>
  <si>
    <t>Zařízení staveniště</t>
  </si>
  <si>
    <t>2010221962</t>
  </si>
  <si>
    <t>https://podminky.urs.cz/item/CS_URS_2024_01/030001000</t>
  </si>
  <si>
    <t>216</t>
  </si>
  <si>
    <t>043103000</t>
  </si>
  <si>
    <t>Zkoušky bez rozlišení</t>
  </si>
  <si>
    <t>-471056480</t>
  </si>
  <si>
    <t>https://podminky.urs.cz/item/CS_URS_2024_01/043103000</t>
  </si>
  <si>
    <t>Poznámka k položce:_x000d_
- zkoušky odtrhové a tahové_x000d_
- zkouška výtažná pro KZS</t>
  </si>
  <si>
    <t>217</t>
  </si>
  <si>
    <t>070001000</t>
  </si>
  <si>
    <t>Provozní vlivy</t>
  </si>
  <si>
    <t>-217042187</t>
  </si>
  <si>
    <t>https://podminky.urs.cz/item/CS_URS_2024_01/070001000</t>
  </si>
  <si>
    <t>218</t>
  </si>
  <si>
    <t>090001000</t>
  </si>
  <si>
    <t>Ostatní náklady</t>
  </si>
  <si>
    <t>-87748644</t>
  </si>
  <si>
    <t>https://podminky.urs.cz/item/CS_URS_2024_01/090001000</t>
  </si>
  <si>
    <t>SEZNAM FIGUR</t>
  </si>
  <si>
    <t>Výměra</t>
  </si>
  <si>
    <t>Použití figury:</t>
  </si>
  <si>
    <t>Montáž izolace tepelné střech plochých kladené volně 2 vrstvy rohoží, pásů, dílců, desek</t>
  </si>
  <si>
    <t>Provedení povlakové krytiny střech do 10° podkladní vrstvy pásy na sucho samolepící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</si>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</sst>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122" TargetMode="External" /><Relationship Id="rId2" Type="http://schemas.openxmlformats.org/officeDocument/2006/relationships/hyperlink" Target="https://podminky.urs.cz/item/CS_URS_2024_01/113107142" TargetMode="External" /><Relationship Id="rId3" Type="http://schemas.openxmlformats.org/officeDocument/2006/relationships/hyperlink" Target="https://podminky.urs.cz/item/CS_URS_2024_01/121112003" TargetMode="External" /><Relationship Id="rId4" Type="http://schemas.openxmlformats.org/officeDocument/2006/relationships/hyperlink" Target="https://podminky.urs.cz/item/CS_URS_2024_01/129001101" TargetMode="External" /><Relationship Id="rId5" Type="http://schemas.openxmlformats.org/officeDocument/2006/relationships/hyperlink" Target="https://podminky.urs.cz/item/CS_URS_2024_01/129911121" TargetMode="External" /><Relationship Id="rId6" Type="http://schemas.openxmlformats.org/officeDocument/2006/relationships/hyperlink" Target="https://podminky.urs.cz/item/CS_URS_2024_01/132212131" TargetMode="External" /><Relationship Id="rId7" Type="http://schemas.openxmlformats.org/officeDocument/2006/relationships/hyperlink" Target="https://podminky.urs.cz/item/CS_URS_2024_01/174111101" TargetMode="External" /><Relationship Id="rId8" Type="http://schemas.openxmlformats.org/officeDocument/2006/relationships/hyperlink" Target="https://podminky.urs.cz/item/CS_URS_2024_01/181411131" TargetMode="External" /><Relationship Id="rId9" Type="http://schemas.openxmlformats.org/officeDocument/2006/relationships/hyperlink" Target="https://podminky.urs.cz/item/CS_URS_2024_01/182311123" TargetMode="External" /><Relationship Id="rId10" Type="http://schemas.openxmlformats.org/officeDocument/2006/relationships/hyperlink" Target="https://podminky.urs.cz/item/CS_URS_2024_01/274313711" TargetMode="External" /><Relationship Id="rId11" Type="http://schemas.openxmlformats.org/officeDocument/2006/relationships/hyperlink" Target="https://podminky.urs.cz/item/CS_URS_2024_01/310271015" TargetMode="External" /><Relationship Id="rId12" Type="http://schemas.openxmlformats.org/officeDocument/2006/relationships/hyperlink" Target="https://podminky.urs.cz/item/CS_URS_2024_01/310271021" TargetMode="External" /><Relationship Id="rId13" Type="http://schemas.openxmlformats.org/officeDocument/2006/relationships/hyperlink" Target="https://podminky.urs.cz/item/CS_URS_2024_01/311113134" TargetMode="External" /><Relationship Id="rId14" Type="http://schemas.openxmlformats.org/officeDocument/2006/relationships/hyperlink" Target="https://podminky.urs.cz/item/CS_URS_2024_01/417321414" TargetMode="External" /><Relationship Id="rId15" Type="http://schemas.openxmlformats.org/officeDocument/2006/relationships/hyperlink" Target="https://podminky.urs.cz/item/CS_URS_2024_01/417351115" TargetMode="External" /><Relationship Id="rId16" Type="http://schemas.openxmlformats.org/officeDocument/2006/relationships/hyperlink" Target="https://podminky.urs.cz/item/CS_URS_2024_01/417351116" TargetMode="External" /><Relationship Id="rId17" Type="http://schemas.openxmlformats.org/officeDocument/2006/relationships/hyperlink" Target="https://podminky.urs.cz/item/CS_URS_2024_01/417361821" TargetMode="External" /><Relationship Id="rId18" Type="http://schemas.openxmlformats.org/officeDocument/2006/relationships/hyperlink" Target="https://podminky.urs.cz/item/CS_URS_2024_01/430321414" TargetMode="External" /><Relationship Id="rId19" Type="http://schemas.openxmlformats.org/officeDocument/2006/relationships/hyperlink" Target="https://podminky.urs.cz/item/CS_URS_2024_01/434121425" TargetMode="External" /><Relationship Id="rId20" Type="http://schemas.openxmlformats.org/officeDocument/2006/relationships/hyperlink" Target="https://podminky.urs.cz/item/CS_URS_2024_01/434311115" TargetMode="External" /><Relationship Id="rId21" Type="http://schemas.openxmlformats.org/officeDocument/2006/relationships/hyperlink" Target="https://podminky.urs.cz/item/CS_URS_2024_01/434351141" TargetMode="External" /><Relationship Id="rId22" Type="http://schemas.openxmlformats.org/officeDocument/2006/relationships/hyperlink" Target="https://podminky.urs.cz/item/CS_URS_2024_01/434351142" TargetMode="External" /><Relationship Id="rId23" Type="http://schemas.openxmlformats.org/officeDocument/2006/relationships/hyperlink" Target="https://podminky.urs.cz/item/CS_URS_2024_01/564732111" TargetMode="External" /><Relationship Id="rId24" Type="http://schemas.openxmlformats.org/officeDocument/2006/relationships/hyperlink" Target="https://podminky.urs.cz/item/CS_URS_2024_01/564811013" TargetMode="External" /><Relationship Id="rId25" Type="http://schemas.openxmlformats.org/officeDocument/2006/relationships/hyperlink" Target="https://podminky.urs.cz/item/CS_URS_2024_01/564831011" TargetMode="External" /><Relationship Id="rId26" Type="http://schemas.openxmlformats.org/officeDocument/2006/relationships/hyperlink" Target="https://podminky.urs.cz/item/CS_URS_2024_01/565135101" TargetMode="External" /><Relationship Id="rId27" Type="http://schemas.openxmlformats.org/officeDocument/2006/relationships/hyperlink" Target="https://podminky.urs.cz/item/CS_URS_2024_01/573211107" TargetMode="External" /><Relationship Id="rId28" Type="http://schemas.openxmlformats.org/officeDocument/2006/relationships/hyperlink" Target="https://podminky.urs.cz/item/CS_URS_2024_01/577135111" TargetMode="External" /><Relationship Id="rId29" Type="http://schemas.openxmlformats.org/officeDocument/2006/relationships/hyperlink" Target="https://podminky.urs.cz/item/CS_URS_2024_01/612325223" TargetMode="External" /><Relationship Id="rId30" Type="http://schemas.openxmlformats.org/officeDocument/2006/relationships/hyperlink" Target="https://podminky.urs.cz/item/CS_URS_2024_01/621131121" TargetMode="External" /><Relationship Id="rId31" Type="http://schemas.openxmlformats.org/officeDocument/2006/relationships/hyperlink" Target="https://podminky.urs.cz/item/CS_URS_2024_01/621151031" TargetMode="External" /><Relationship Id="rId32" Type="http://schemas.openxmlformats.org/officeDocument/2006/relationships/hyperlink" Target="https://podminky.urs.cz/item/CS_URS_2024_01/621211001" TargetMode="External" /><Relationship Id="rId33" Type="http://schemas.openxmlformats.org/officeDocument/2006/relationships/hyperlink" Target="https://podminky.urs.cz/item/CS_URS_2024_01/621541012" TargetMode="External" /><Relationship Id="rId34" Type="http://schemas.openxmlformats.org/officeDocument/2006/relationships/hyperlink" Target="https://podminky.urs.cz/item/CS_URS_2024_01/622131121" TargetMode="External" /><Relationship Id="rId35" Type="http://schemas.openxmlformats.org/officeDocument/2006/relationships/hyperlink" Target="https://podminky.urs.cz/item/CS_URS_2024_01/622151031" TargetMode="External" /><Relationship Id="rId36" Type="http://schemas.openxmlformats.org/officeDocument/2006/relationships/hyperlink" Target="https://podminky.urs.cz/item/CS_URS_2024_01/622211001" TargetMode="External" /><Relationship Id="rId37" Type="http://schemas.openxmlformats.org/officeDocument/2006/relationships/hyperlink" Target="https://podminky.urs.cz/item/CS_URS_2024_01/622211021" TargetMode="External" /><Relationship Id="rId38" Type="http://schemas.openxmlformats.org/officeDocument/2006/relationships/hyperlink" Target="https://podminky.urs.cz/item/CS_URS_2024_01/622211031" TargetMode="External" /><Relationship Id="rId39" Type="http://schemas.openxmlformats.org/officeDocument/2006/relationships/hyperlink" Target="https://podminky.urs.cz/item/CS_URS_2024_01/622251101" TargetMode="External" /><Relationship Id="rId40" Type="http://schemas.openxmlformats.org/officeDocument/2006/relationships/hyperlink" Target="https://podminky.urs.cz/item/CS_URS_2024_01/622251211" TargetMode="External" /><Relationship Id="rId41" Type="http://schemas.openxmlformats.org/officeDocument/2006/relationships/hyperlink" Target="https://podminky.urs.cz/item/CS_URS_2024_01/622541012" TargetMode="External" /><Relationship Id="rId42" Type="http://schemas.openxmlformats.org/officeDocument/2006/relationships/hyperlink" Target="https://podminky.urs.cz/item/CS_URS_2024_01/623131121" TargetMode="External" /><Relationship Id="rId43" Type="http://schemas.openxmlformats.org/officeDocument/2006/relationships/hyperlink" Target="https://podminky.urs.cz/item/CS_URS_2024_01/623151031" TargetMode="External" /><Relationship Id="rId44" Type="http://schemas.openxmlformats.org/officeDocument/2006/relationships/hyperlink" Target="https://podminky.urs.cz/item/CS_URS_2024_01/623541012" TargetMode="External" /><Relationship Id="rId45" Type="http://schemas.openxmlformats.org/officeDocument/2006/relationships/hyperlink" Target="https://podminky.urs.cz/item/CS_URS_2024_01/629135102" TargetMode="External" /><Relationship Id="rId46" Type="http://schemas.openxmlformats.org/officeDocument/2006/relationships/hyperlink" Target="https://podminky.urs.cz/item/CS_URS_2024_01/629995101" TargetMode="External" /><Relationship Id="rId47" Type="http://schemas.openxmlformats.org/officeDocument/2006/relationships/hyperlink" Target="https://podminky.urs.cz/item/CS_URS_2024_01/631311214" TargetMode="External" /><Relationship Id="rId48" Type="http://schemas.openxmlformats.org/officeDocument/2006/relationships/hyperlink" Target="https://podminky.urs.cz/item/CS_URS_2024_01/631362021" TargetMode="External" /><Relationship Id="rId49" Type="http://schemas.openxmlformats.org/officeDocument/2006/relationships/hyperlink" Target="https://podminky.urs.cz/item/CS_URS_2024_01/632450122" TargetMode="External" /><Relationship Id="rId50" Type="http://schemas.openxmlformats.org/officeDocument/2006/relationships/hyperlink" Target="https://podminky.urs.cz/item/CS_URS_2024_01/632450124" TargetMode="External" /><Relationship Id="rId51" Type="http://schemas.openxmlformats.org/officeDocument/2006/relationships/hyperlink" Target="https://podminky.urs.cz/item/CS_URS_2024_01/637211134" TargetMode="External" /><Relationship Id="rId52" Type="http://schemas.openxmlformats.org/officeDocument/2006/relationships/hyperlink" Target="https://podminky.urs.cz/item/CS_URS_2024_01/637311131" TargetMode="External" /><Relationship Id="rId53" Type="http://schemas.openxmlformats.org/officeDocument/2006/relationships/hyperlink" Target="https://podminky.urs.cz/item/CS_URS_2024_01/916131213" TargetMode="External" /><Relationship Id="rId54" Type="http://schemas.openxmlformats.org/officeDocument/2006/relationships/hyperlink" Target="https://podminky.urs.cz/item/CS_URS_2024_01/916132113" TargetMode="External" /><Relationship Id="rId55" Type="http://schemas.openxmlformats.org/officeDocument/2006/relationships/hyperlink" Target="https://podminky.urs.cz/item/CS_URS_2024_01/919122121" TargetMode="External" /><Relationship Id="rId56" Type="http://schemas.openxmlformats.org/officeDocument/2006/relationships/hyperlink" Target="https://podminky.urs.cz/item/CS_URS_2024_01/919735112" TargetMode="External" /><Relationship Id="rId57" Type="http://schemas.openxmlformats.org/officeDocument/2006/relationships/hyperlink" Target="https://podminky.urs.cz/item/CS_URS_2024_01/941311111" TargetMode="External" /><Relationship Id="rId58" Type="http://schemas.openxmlformats.org/officeDocument/2006/relationships/hyperlink" Target="https://podminky.urs.cz/item/CS_URS_2024_01/941311211" TargetMode="External" /><Relationship Id="rId59" Type="http://schemas.openxmlformats.org/officeDocument/2006/relationships/hyperlink" Target="https://podminky.urs.cz/item/CS_URS_2024_01/941311811" TargetMode="External" /><Relationship Id="rId60" Type="http://schemas.openxmlformats.org/officeDocument/2006/relationships/hyperlink" Target="https://podminky.urs.cz/item/CS_URS_2024_01/944511111" TargetMode="External" /><Relationship Id="rId61" Type="http://schemas.openxmlformats.org/officeDocument/2006/relationships/hyperlink" Target="https://podminky.urs.cz/item/CS_URS_2024_01/944511211" TargetMode="External" /><Relationship Id="rId62" Type="http://schemas.openxmlformats.org/officeDocument/2006/relationships/hyperlink" Target="https://podminky.urs.cz/item/CS_URS_2024_01/944511811" TargetMode="External" /><Relationship Id="rId63" Type="http://schemas.openxmlformats.org/officeDocument/2006/relationships/hyperlink" Target="https://podminky.urs.cz/item/CS_URS_2024_01/944711111" TargetMode="External" /><Relationship Id="rId64" Type="http://schemas.openxmlformats.org/officeDocument/2006/relationships/hyperlink" Target="https://podminky.urs.cz/item/CS_URS_2024_01/944711211" TargetMode="External" /><Relationship Id="rId65" Type="http://schemas.openxmlformats.org/officeDocument/2006/relationships/hyperlink" Target="https://podminky.urs.cz/item/CS_URS_2024_01/944711811" TargetMode="External" /><Relationship Id="rId66" Type="http://schemas.openxmlformats.org/officeDocument/2006/relationships/hyperlink" Target="https://podminky.urs.cz/item/CS_URS_2024_01/949101112" TargetMode="External" /><Relationship Id="rId67" Type="http://schemas.openxmlformats.org/officeDocument/2006/relationships/hyperlink" Target="https://podminky.urs.cz/item/CS_URS_2024_01/953732215" TargetMode="External" /><Relationship Id="rId68" Type="http://schemas.openxmlformats.org/officeDocument/2006/relationships/hyperlink" Target="https://podminky.urs.cz/item/CS_URS_2024_01/953735115" TargetMode="External" /><Relationship Id="rId69" Type="http://schemas.openxmlformats.org/officeDocument/2006/relationships/hyperlink" Target="https://podminky.urs.cz/item/CS_URS_2024_01/953943112" TargetMode="External" /><Relationship Id="rId70" Type="http://schemas.openxmlformats.org/officeDocument/2006/relationships/hyperlink" Target="https://podminky.urs.cz/item/CS_URS_2024_01/953961115" TargetMode="External" /><Relationship Id="rId71" Type="http://schemas.openxmlformats.org/officeDocument/2006/relationships/hyperlink" Target="https://podminky.urs.cz/item/CS_URS_2024_01/953965143" TargetMode="External" /><Relationship Id="rId72" Type="http://schemas.openxmlformats.org/officeDocument/2006/relationships/hyperlink" Target="https://podminky.urs.cz/item/CS_URS_2024_01/962032230" TargetMode="External" /><Relationship Id="rId73" Type="http://schemas.openxmlformats.org/officeDocument/2006/relationships/hyperlink" Target="https://podminky.urs.cz/item/CS_URS_2024_01/963042819" TargetMode="External" /><Relationship Id="rId74" Type="http://schemas.openxmlformats.org/officeDocument/2006/relationships/hyperlink" Target="https://podminky.urs.cz/item/CS_URS_2024_01/965043441" TargetMode="External" /><Relationship Id="rId75" Type="http://schemas.openxmlformats.org/officeDocument/2006/relationships/hyperlink" Target="https://podminky.urs.cz/item/CS_URS_2024_01/965081353" TargetMode="External" /><Relationship Id="rId76" Type="http://schemas.openxmlformats.org/officeDocument/2006/relationships/hyperlink" Target="https://podminky.urs.cz/item/CS_URS_2024_01/985131211" TargetMode="External" /><Relationship Id="rId77" Type="http://schemas.openxmlformats.org/officeDocument/2006/relationships/hyperlink" Target="https://podminky.urs.cz/item/CS_URS_2024_01/985139111" TargetMode="External" /><Relationship Id="rId78" Type="http://schemas.openxmlformats.org/officeDocument/2006/relationships/hyperlink" Target="https://podminky.urs.cz/item/CS_URS_2024_01/985312112" TargetMode="External" /><Relationship Id="rId79" Type="http://schemas.openxmlformats.org/officeDocument/2006/relationships/hyperlink" Target="https://podminky.urs.cz/item/CS_URS_2024_01/985324111" TargetMode="External" /><Relationship Id="rId80" Type="http://schemas.openxmlformats.org/officeDocument/2006/relationships/hyperlink" Target="https://podminky.urs.cz/item/CS_URS_2024_01/997013111" TargetMode="External" /><Relationship Id="rId81" Type="http://schemas.openxmlformats.org/officeDocument/2006/relationships/hyperlink" Target="https://podminky.urs.cz/item/CS_URS_2024_01/997013501" TargetMode="External" /><Relationship Id="rId82" Type="http://schemas.openxmlformats.org/officeDocument/2006/relationships/hyperlink" Target="https://podminky.urs.cz/item/CS_URS_2024_01/997013509" TargetMode="External" /><Relationship Id="rId83" Type="http://schemas.openxmlformats.org/officeDocument/2006/relationships/hyperlink" Target="https://podminky.urs.cz/item/CS_URS_2024_01/997013635" TargetMode="External" /><Relationship Id="rId84" Type="http://schemas.openxmlformats.org/officeDocument/2006/relationships/hyperlink" Target="https://podminky.urs.cz/item/CS_URS_2024_01/997013869" TargetMode="External" /><Relationship Id="rId85" Type="http://schemas.openxmlformats.org/officeDocument/2006/relationships/hyperlink" Target="https://podminky.urs.cz/item/CS_URS_2024_01/997013873" TargetMode="External" /><Relationship Id="rId86" Type="http://schemas.openxmlformats.org/officeDocument/2006/relationships/hyperlink" Target="https://podminky.urs.cz/item/CS_URS_2024_01/997013875" TargetMode="External" /><Relationship Id="rId87" Type="http://schemas.openxmlformats.org/officeDocument/2006/relationships/hyperlink" Target="https://podminky.urs.cz/item/CS_URS_2024_01/998012108" TargetMode="External" /><Relationship Id="rId88" Type="http://schemas.openxmlformats.org/officeDocument/2006/relationships/hyperlink" Target="https://podminky.urs.cz/item/CS_URS_2024_01/711112001" TargetMode="External" /><Relationship Id="rId89" Type="http://schemas.openxmlformats.org/officeDocument/2006/relationships/hyperlink" Target="https://podminky.urs.cz/item/CS_URS_2024_01/711113121" TargetMode="External" /><Relationship Id="rId90" Type="http://schemas.openxmlformats.org/officeDocument/2006/relationships/hyperlink" Target="https://podminky.urs.cz/item/CS_URS_2024_01/711142559" TargetMode="External" /><Relationship Id="rId91" Type="http://schemas.openxmlformats.org/officeDocument/2006/relationships/hyperlink" Target="https://podminky.urs.cz/item/CS_URS_2024_01/711161215" TargetMode="External" /><Relationship Id="rId92" Type="http://schemas.openxmlformats.org/officeDocument/2006/relationships/hyperlink" Target="https://podminky.urs.cz/item/CS_URS_2024_01/711161384" TargetMode="External" /><Relationship Id="rId93" Type="http://schemas.openxmlformats.org/officeDocument/2006/relationships/hyperlink" Target="https://podminky.urs.cz/item/CS_URS_2024_01/998711121" TargetMode="External" /><Relationship Id="rId94" Type="http://schemas.openxmlformats.org/officeDocument/2006/relationships/hyperlink" Target="https://podminky.urs.cz/item/CS_URS_2024_01/712331111" TargetMode="External" /><Relationship Id="rId95" Type="http://schemas.openxmlformats.org/officeDocument/2006/relationships/hyperlink" Target="https://podminky.urs.cz/item/CS_URS_2024_01/712341559" TargetMode="External" /><Relationship Id="rId96" Type="http://schemas.openxmlformats.org/officeDocument/2006/relationships/hyperlink" Target="https://podminky.urs.cz/item/CS_URS_2024_01/712341715" TargetMode="External" /><Relationship Id="rId97" Type="http://schemas.openxmlformats.org/officeDocument/2006/relationships/hyperlink" Target="https://podminky.urs.cz/item/CS_URS_2024_01/998712121" TargetMode="External" /><Relationship Id="rId98" Type="http://schemas.openxmlformats.org/officeDocument/2006/relationships/hyperlink" Target="https://podminky.urs.cz/item/CS_URS_2024_01/713141152" TargetMode="External" /><Relationship Id="rId99" Type="http://schemas.openxmlformats.org/officeDocument/2006/relationships/hyperlink" Target="https://podminky.urs.cz/item/CS_URS_2024_01/713141243" TargetMode="External" /><Relationship Id="rId100" Type="http://schemas.openxmlformats.org/officeDocument/2006/relationships/hyperlink" Target="https://podminky.urs.cz/item/CS_URS_2024_01/998713121" TargetMode="External" /><Relationship Id="rId101" Type="http://schemas.openxmlformats.org/officeDocument/2006/relationships/hyperlink" Target="https://podminky.urs.cz/item/CS_URS_2024_01/721910922" TargetMode="External" /><Relationship Id="rId102" Type="http://schemas.openxmlformats.org/officeDocument/2006/relationships/hyperlink" Target="https://podminky.urs.cz/item/CS_URS_2024_01/721910942" TargetMode="External" /><Relationship Id="rId103" Type="http://schemas.openxmlformats.org/officeDocument/2006/relationships/hyperlink" Target="https://podminky.urs.cz/item/CS_URS_2024_01/741112066" TargetMode="External" /><Relationship Id="rId104" Type="http://schemas.openxmlformats.org/officeDocument/2006/relationships/hyperlink" Target="https://podminky.urs.cz/item/CS_URS_2024_01/741122601" TargetMode="External" /><Relationship Id="rId105" Type="http://schemas.openxmlformats.org/officeDocument/2006/relationships/hyperlink" Target="https://podminky.urs.cz/item/CS_URS_2024_01/741375863" TargetMode="External" /><Relationship Id="rId106" Type="http://schemas.openxmlformats.org/officeDocument/2006/relationships/hyperlink" Target="https://podminky.urs.cz/item/CS_URS_2024_01/741810001" TargetMode="External" /><Relationship Id="rId107" Type="http://schemas.openxmlformats.org/officeDocument/2006/relationships/hyperlink" Target="https://podminky.urs.cz/item/CS_URS_2024_01/998741121" TargetMode="External" /><Relationship Id="rId108" Type="http://schemas.openxmlformats.org/officeDocument/2006/relationships/hyperlink" Target="https://podminky.urs.cz/item/CS_URS_2024_01/751398021" TargetMode="External" /><Relationship Id="rId109" Type="http://schemas.openxmlformats.org/officeDocument/2006/relationships/hyperlink" Target="https://podminky.urs.cz/item/CS_URS_2024_01/751398024" TargetMode="External" /><Relationship Id="rId110" Type="http://schemas.openxmlformats.org/officeDocument/2006/relationships/hyperlink" Target="https://podminky.urs.cz/item/CS_URS_2024_01/751398053" TargetMode="External" /><Relationship Id="rId111" Type="http://schemas.openxmlformats.org/officeDocument/2006/relationships/hyperlink" Target="https://podminky.urs.cz/item/CS_URS_2024_01/751398055" TargetMode="External" /><Relationship Id="rId112" Type="http://schemas.openxmlformats.org/officeDocument/2006/relationships/hyperlink" Target="https://podminky.urs.cz/item/CS_URS_2024_01/998751121" TargetMode="External" /><Relationship Id="rId113" Type="http://schemas.openxmlformats.org/officeDocument/2006/relationships/hyperlink" Target="https://podminky.urs.cz/item/CS_URS_2024_01/762361312" TargetMode="External" /><Relationship Id="rId114" Type="http://schemas.openxmlformats.org/officeDocument/2006/relationships/hyperlink" Target="https://podminky.urs.cz/item/CS_URS_2024_01/762395000" TargetMode="External" /><Relationship Id="rId115" Type="http://schemas.openxmlformats.org/officeDocument/2006/relationships/hyperlink" Target="https://podminky.urs.cz/item/CS_URS_2024_01/762723331" TargetMode="External" /><Relationship Id="rId116" Type="http://schemas.openxmlformats.org/officeDocument/2006/relationships/hyperlink" Target="https://podminky.urs.cz/item/CS_URS_2024_01/998762101" TargetMode="External" /><Relationship Id="rId117" Type="http://schemas.openxmlformats.org/officeDocument/2006/relationships/hyperlink" Target="https://podminky.urs.cz/item/CS_URS_2024_01/764001821" TargetMode="External" /><Relationship Id="rId118" Type="http://schemas.openxmlformats.org/officeDocument/2006/relationships/hyperlink" Target="https://podminky.urs.cz/item/CS_URS_2024_01/764002811" TargetMode="External" /><Relationship Id="rId119" Type="http://schemas.openxmlformats.org/officeDocument/2006/relationships/hyperlink" Target="https://podminky.urs.cz/item/CS_URS_2024_01/764002812" TargetMode="External" /><Relationship Id="rId120" Type="http://schemas.openxmlformats.org/officeDocument/2006/relationships/hyperlink" Target="https://podminky.urs.cz/item/CS_URS_2024_01/764002841" TargetMode="External" /><Relationship Id="rId121" Type="http://schemas.openxmlformats.org/officeDocument/2006/relationships/hyperlink" Target="https://podminky.urs.cz/item/CS_URS_2024_01/764002851" TargetMode="External" /><Relationship Id="rId122" Type="http://schemas.openxmlformats.org/officeDocument/2006/relationships/hyperlink" Target="https://podminky.urs.cz/item/CS_URS_2024_01/764004801" TargetMode="External" /><Relationship Id="rId123" Type="http://schemas.openxmlformats.org/officeDocument/2006/relationships/hyperlink" Target="https://podminky.urs.cz/item/CS_URS_2024_01/764004861" TargetMode="External" /><Relationship Id="rId124" Type="http://schemas.openxmlformats.org/officeDocument/2006/relationships/hyperlink" Target="https://podminky.urs.cz/item/CS_URS_2024_01/764111641" TargetMode="External" /><Relationship Id="rId125" Type="http://schemas.openxmlformats.org/officeDocument/2006/relationships/hyperlink" Target="https://podminky.urs.cz/item/CS_URS_2024_01/764212663" TargetMode="External" /><Relationship Id="rId126" Type="http://schemas.openxmlformats.org/officeDocument/2006/relationships/hyperlink" Target="https://podminky.urs.cz/item/CS_URS_2024_01/764212667" TargetMode="External" /><Relationship Id="rId127" Type="http://schemas.openxmlformats.org/officeDocument/2006/relationships/hyperlink" Target="https://podminky.urs.cz/item/CS_URS_2024_01/764214608" TargetMode="External" /><Relationship Id="rId128" Type="http://schemas.openxmlformats.org/officeDocument/2006/relationships/hyperlink" Target="https://podminky.urs.cz/item/CS_URS_2024_01/764226445" TargetMode="External" /><Relationship Id="rId129" Type="http://schemas.openxmlformats.org/officeDocument/2006/relationships/hyperlink" Target="https://podminky.urs.cz/item/CS_URS_2024_01/764226465" TargetMode="External" /><Relationship Id="rId130" Type="http://schemas.openxmlformats.org/officeDocument/2006/relationships/hyperlink" Target="https://podminky.urs.cz/item/CS_URS_2024_01/764311614" TargetMode="External" /><Relationship Id="rId131" Type="http://schemas.openxmlformats.org/officeDocument/2006/relationships/hyperlink" Target="https://podminky.urs.cz/item/CS_URS_2024_01/764311615" TargetMode="External" /><Relationship Id="rId132" Type="http://schemas.openxmlformats.org/officeDocument/2006/relationships/hyperlink" Target="https://podminky.urs.cz/item/CS_URS_2024_01/764511603" TargetMode="External" /><Relationship Id="rId133" Type="http://schemas.openxmlformats.org/officeDocument/2006/relationships/hyperlink" Target="https://podminky.urs.cz/item/CS_URS_2024_01/764511644" TargetMode="External" /><Relationship Id="rId134" Type="http://schemas.openxmlformats.org/officeDocument/2006/relationships/hyperlink" Target="https://podminky.urs.cz/item/CS_URS_2024_01/764518623" TargetMode="External" /><Relationship Id="rId135" Type="http://schemas.openxmlformats.org/officeDocument/2006/relationships/hyperlink" Target="https://podminky.urs.cz/item/CS_URS_2024_01/998764102" TargetMode="External" /><Relationship Id="rId136" Type="http://schemas.openxmlformats.org/officeDocument/2006/relationships/hyperlink" Target="https://podminky.urs.cz/item/CS_URS_2024_01/767163201" TargetMode="External" /><Relationship Id="rId137" Type="http://schemas.openxmlformats.org/officeDocument/2006/relationships/hyperlink" Target="https://podminky.urs.cz/item/CS_URS_2024_01/767531212" TargetMode="External" /><Relationship Id="rId138" Type="http://schemas.openxmlformats.org/officeDocument/2006/relationships/hyperlink" Target="https://podminky.urs.cz/item/CS_URS_2024_01/767531121" TargetMode="External" /><Relationship Id="rId139" Type="http://schemas.openxmlformats.org/officeDocument/2006/relationships/hyperlink" Target="https://podminky.urs.cz/item/CS_URS_2024_01/899103211" TargetMode="External" /><Relationship Id="rId140" Type="http://schemas.openxmlformats.org/officeDocument/2006/relationships/hyperlink" Target="https://podminky.urs.cz/item/CS_URS_2024_01/767995115" TargetMode="External" /><Relationship Id="rId141" Type="http://schemas.openxmlformats.org/officeDocument/2006/relationships/hyperlink" Target="https://podminky.urs.cz/item/CS_URS_2024_01/767996805" TargetMode="External" /><Relationship Id="rId142" Type="http://schemas.openxmlformats.org/officeDocument/2006/relationships/hyperlink" Target="https://podminky.urs.cz/item/CS_URS_2024_01/767995117" TargetMode="External" /><Relationship Id="rId143" Type="http://schemas.openxmlformats.org/officeDocument/2006/relationships/hyperlink" Target="https://podminky.urs.cz/item/CS_URS_2024_01/998767101" TargetMode="External" /><Relationship Id="rId144" Type="http://schemas.openxmlformats.org/officeDocument/2006/relationships/hyperlink" Target="https://podminky.urs.cz/item/CS_URS_2024_01/771111011" TargetMode="External" /><Relationship Id="rId145" Type="http://schemas.openxmlformats.org/officeDocument/2006/relationships/hyperlink" Target="https://podminky.urs.cz/item/CS_URS_2024_01/771121011" TargetMode="External" /><Relationship Id="rId146" Type="http://schemas.openxmlformats.org/officeDocument/2006/relationships/hyperlink" Target="https://podminky.urs.cz/item/CS_URS_2024_01/771151011" TargetMode="External" /><Relationship Id="rId147" Type="http://schemas.openxmlformats.org/officeDocument/2006/relationships/hyperlink" Target="https://podminky.urs.cz/item/CS_URS_2024_01/771274231" TargetMode="External" /><Relationship Id="rId148" Type="http://schemas.openxmlformats.org/officeDocument/2006/relationships/hyperlink" Target="https://podminky.urs.cz/item/CS_URS_2024_01/771574474" TargetMode="External" /><Relationship Id="rId149" Type="http://schemas.openxmlformats.org/officeDocument/2006/relationships/hyperlink" Target="https://podminky.urs.cz/item/CS_URS_2024_01/771591112" TargetMode="External" /><Relationship Id="rId150" Type="http://schemas.openxmlformats.org/officeDocument/2006/relationships/hyperlink" Target="https://podminky.urs.cz/item/CS_URS_2024_01/771591115" TargetMode="External" /><Relationship Id="rId151" Type="http://schemas.openxmlformats.org/officeDocument/2006/relationships/hyperlink" Target="https://podminky.urs.cz/item/CS_URS_2024_01/998771121" TargetMode="External" /><Relationship Id="rId152" Type="http://schemas.openxmlformats.org/officeDocument/2006/relationships/hyperlink" Target="https://podminky.urs.cz/item/CS_URS_2024_01/781461811" TargetMode="External" /><Relationship Id="rId153" Type="http://schemas.openxmlformats.org/officeDocument/2006/relationships/hyperlink" Target="https://podminky.urs.cz/item/CS_URS_2024_01/781473810" TargetMode="External" /><Relationship Id="rId154" Type="http://schemas.openxmlformats.org/officeDocument/2006/relationships/hyperlink" Target="https://podminky.urs.cz/item/CS_URS_2024_01/781484413" TargetMode="External" /><Relationship Id="rId155" Type="http://schemas.openxmlformats.org/officeDocument/2006/relationships/hyperlink" Target="https://podminky.urs.cz/item/CS_URS_2024_01/781674123" TargetMode="External" /><Relationship Id="rId156" Type="http://schemas.openxmlformats.org/officeDocument/2006/relationships/hyperlink" Target="https://podminky.urs.cz/item/CS_URS_2024_01/781675133" TargetMode="External" /><Relationship Id="rId157" Type="http://schemas.openxmlformats.org/officeDocument/2006/relationships/hyperlink" Target="https://podminky.urs.cz/item/CS_URS_2024_01/781495115" TargetMode="External" /><Relationship Id="rId158" Type="http://schemas.openxmlformats.org/officeDocument/2006/relationships/hyperlink" Target="https://podminky.urs.cz/item/CS_URS_2024_01/781495117" TargetMode="External" /><Relationship Id="rId159" Type="http://schemas.openxmlformats.org/officeDocument/2006/relationships/hyperlink" Target="https://podminky.urs.cz/item/CS_URS_2024_01/781734111" TargetMode="External" /><Relationship Id="rId160" Type="http://schemas.openxmlformats.org/officeDocument/2006/relationships/hyperlink" Target="https://podminky.urs.cz/item/CS_URS_2024_01/781739194" TargetMode="External" /><Relationship Id="rId161" Type="http://schemas.openxmlformats.org/officeDocument/2006/relationships/hyperlink" Target="https://podminky.urs.cz/item/CS_URS_2024_01/998781121" TargetMode="External" /><Relationship Id="rId162" Type="http://schemas.openxmlformats.org/officeDocument/2006/relationships/hyperlink" Target="https://podminky.urs.cz/item/CS_URS_2024_01/782993913" TargetMode="External" /><Relationship Id="rId163" Type="http://schemas.openxmlformats.org/officeDocument/2006/relationships/hyperlink" Target="https://podminky.urs.cz/item/CS_URS_2024_01/782994914" TargetMode="External" /><Relationship Id="rId164" Type="http://schemas.openxmlformats.org/officeDocument/2006/relationships/hyperlink" Target="https://podminky.urs.cz/item/CS_URS_2024_01/782994923" TargetMode="External" /><Relationship Id="rId165" Type="http://schemas.openxmlformats.org/officeDocument/2006/relationships/hyperlink" Target="https://podminky.urs.cz/item/CS_URS_2024_01/783306807" TargetMode="External" /><Relationship Id="rId166" Type="http://schemas.openxmlformats.org/officeDocument/2006/relationships/hyperlink" Target="https://podminky.urs.cz/item/CS_URS_2024_01/783305100" TargetMode="External" /><Relationship Id="rId167" Type="http://schemas.openxmlformats.org/officeDocument/2006/relationships/hyperlink" Target="https://podminky.urs.cz/item/CS_URS_2024_01/783307100" TargetMode="External" /><Relationship Id="rId168" Type="http://schemas.openxmlformats.org/officeDocument/2006/relationships/hyperlink" Target="https://podminky.urs.cz/item/CS_URS_2024_01/784315011" TargetMode="External" /><Relationship Id="rId169" Type="http://schemas.openxmlformats.org/officeDocument/2006/relationships/hyperlink" Target="https://podminky.urs.cz/item/CS_URS_2024_01/HZS1291" TargetMode="External" /><Relationship Id="rId170" Type="http://schemas.openxmlformats.org/officeDocument/2006/relationships/hyperlink" Target="https://podminky.urs.cz/item/CS_URS_2024_01/HZS2131" TargetMode="External" /><Relationship Id="rId171" Type="http://schemas.openxmlformats.org/officeDocument/2006/relationships/hyperlink" Target="https://podminky.urs.cz/item/CS_URS_2024_01/HZS2232" TargetMode="External" /><Relationship Id="rId172" Type="http://schemas.openxmlformats.org/officeDocument/2006/relationships/hyperlink" Target="https://podminky.urs.cz/item/CS_URS_2024_01/HZS3212" TargetMode="External" /><Relationship Id="rId173" Type="http://schemas.openxmlformats.org/officeDocument/2006/relationships/hyperlink" Target="https://podminky.urs.cz/item/CS_URS_2024_01/013254000" TargetMode="External" /><Relationship Id="rId174" Type="http://schemas.openxmlformats.org/officeDocument/2006/relationships/hyperlink" Target="https://podminky.urs.cz/item/CS_URS_2024_01/030001000" TargetMode="External" /><Relationship Id="rId175" Type="http://schemas.openxmlformats.org/officeDocument/2006/relationships/hyperlink" Target="https://podminky.urs.cz/item/CS_URS_2024_01/043103000" TargetMode="External" /><Relationship Id="rId176" Type="http://schemas.openxmlformats.org/officeDocument/2006/relationships/hyperlink" Target="https://podminky.urs.cz/item/CS_URS_2024_01/070001000" TargetMode="External" /><Relationship Id="rId177" Type="http://schemas.openxmlformats.org/officeDocument/2006/relationships/hyperlink" Target="https://podminky.urs.cz/item/CS_URS_2024_01/090001000" TargetMode="External" /><Relationship Id="rId17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24-14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Klub Horní Bříza – Snížení energetické náročnosti budovy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U Klubu 365, 330 12 Horní Bříza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26. 4. 2024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Horní Bříza, Třída 1. Máje 300, Horní Bříza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Ing. Jaroslav Suchý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>Ing. Jaroslav Suchý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73</v>
      </c>
      <c r="BT54" s="110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24.75" customHeight="1">
      <c r="A55" s="111" t="s">
        <v>77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'24-14 - Klub Horní Bříza 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'24-14 - Klub Horní Bříza ...'!P100</f>
        <v>0</v>
      </c>
      <c r="AV55" s="120">
        <f>'24-14 - Klub Horní Bříza ...'!J31</f>
        <v>0</v>
      </c>
      <c r="AW55" s="120">
        <f>'24-14 - Klub Horní Bříza ...'!J32</f>
        <v>0</v>
      </c>
      <c r="AX55" s="120">
        <f>'24-14 - Klub Horní Bříza ...'!J33</f>
        <v>0</v>
      </c>
      <c r="AY55" s="120">
        <f>'24-14 - Klub Horní Bříza ...'!J34</f>
        <v>0</v>
      </c>
      <c r="AZ55" s="120">
        <f>'24-14 - Klub Horní Bříza ...'!F31</f>
        <v>0</v>
      </c>
      <c r="BA55" s="120">
        <f>'24-14 - Klub Horní Bříza ...'!F32</f>
        <v>0</v>
      </c>
      <c r="BB55" s="120">
        <f>'24-14 - Klub Horní Bříza ...'!F33</f>
        <v>0</v>
      </c>
      <c r="BC55" s="120">
        <f>'24-14 - Klub Horní Bříza ...'!F34</f>
        <v>0</v>
      </c>
      <c r="BD55" s="122">
        <f>'24-14 - Klub Horní Bříza ...'!F35</f>
        <v>0</v>
      </c>
      <c r="BE55" s="7"/>
      <c r="BT55" s="123" t="s">
        <v>79</v>
      </c>
      <c r="BU55" s="123" t="s">
        <v>80</v>
      </c>
      <c r="BV55" s="123" t="s">
        <v>75</v>
      </c>
      <c r="BW55" s="123" t="s">
        <v>5</v>
      </c>
      <c r="BX55" s="123" t="s">
        <v>76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yfNOsgtqp41GhXGWpZtRTT3cGsgqnmrSAfuiITSewhqxx/6T3RTvKTaWJ0EHxen/NEl3Cks0cKQoamHyBvK2Qg==" hashValue="9Ogk9SO/eRAxVBkU/o2yUqDrHCuwVHs0TO5QqrsJTwco/w1tZvUxw/ERz1wE3VF5tJqMxaiTkNM6E4UclcekGA==" algorithmName="SHA-512" password="CF91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4-14 - Klub Horní Bříz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  <c r="AZ2" s="124" t="s">
        <v>81</v>
      </c>
      <c r="BA2" s="124" t="s">
        <v>19</v>
      </c>
      <c r="BB2" s="124" t="s">
        <v>19</v>
      </c>
      <c r="BC2" s="124" t="s">
        <v>82</v>
      </c>
      <c r="BD2" s="124" t="s">
        <v>83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83</v>
      </c>
    </row>
    <row r="4" s="1" customFormat="1" ht="24.96" customHeight="1">
      <c r="B4" s="21"/>
      <c r="D4" s="127" t="s">
        <v>84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9" t="s">
        <v>16</v>
      </c>
      <c r="E6" s="39"/>
      <c r="F6" s="39"/>
      <c r="G6" s="39"/>
      <c r="H6" s="39"/>
      <c r="I6" s="39"/>
      <c r="J6" s="39"/>
      <c r="K6" s="39"/>
      <c r="L6" s="130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1" t="s">
        <v>17</v>
      </c>
      <c r="F7" s="39"/>
      <c r="G7" s="39"/>
      <c r="H7" s="39"/>
      <c r="I7" s="39"/>
      <c r="J7" s="39"/>
      <c r="K7" s="39"/>
      <c r="L7" s="130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3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9" t="s">
        <v>18</v>
      </c>
      <c r="E9" s="39"/>
      <c r="F9" s="132" t="s">
        <v>19</v>
      </c>
      <c r="G9" s="39"/>
      <c r="H9" s="39"/>
      <c r="I9" s="129" t="s">
        <v>20</v>
      </c>
      <c r="J9" s="132" t="s">
        <v>19</v>
      </c>
      <c r="K9" s="39"/>
      <c r="L9" s="13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9" t="s">
        <v>21</v>
      </c>
      <c r="E10" s="39"/>
      <c r="F10" s="132" t="s">
        <v>22</v>
      </c>
      <c r="G10" s="39"/>
      <c r="H10" s="39"/>
      <c r="I10" s="129" t="s">
        <v>23</v>
      </c>
      <c r="J10" s="133" t="str">
        <f>'Rekapitulace zakázky'!AN8</f>
        <v>26. 4. 2024</v>
      </c>
      <c r="K10" s="39"/>
      <c r="L10" s="13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3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25</v>
      </c>
      <c r="E12" s="39"/>
      <c r="F12" s="39"/>
      <c r="G12" s="39"/>
      <c r="H12" s="39"/>
      <c r="I12" s="129" t="s">
        <v>26</v>
      </c>
      <c r="J12" s="132" t="s">
        <v>27</v>
      </c>
      <c r="K12" s="39"/>
      <c r="L12" s="13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2" t="s">
        <v>28</v>
      </c>
      <c r="F13" s="39"/>
      <c r="G13" s="39"/>
      <c r="H13" s="39"/>
      <c r="I13" s="129" t="s">
        <v>29</v>
      </c>
      <c r="J13" s="132" t="s">
        <v>30</v>
      </c>
      <c r="K13" s="39"/>
      <c r="L13" s="13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3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9" t="s">
        <v>31</v>
      </c>
      <c r="E15" s="39"/>
      <c r="F15" s="39"/>
      <c r="G15" s="39"/>
      <c r="H15" s="39"/>
      <c r="I15" s="129" t="s">
        <v>26</v>
      </c>
      <c r="J15" s="34" t="str">
        <f>'Rekapitulace zakázky'!AN13</f>
        <v>Vyplň údaj</v>
      </c>
      <c r="K15" s="39"/>
      <c r="L15" s="13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zakázky'!E14</f>
        <v>Vyplň údaj</v>
      </c>
      <c r="F16" s="132"/>
      <c r="G16" s="132"/>
      <c r="H16" s="132"/>
      <c r="I16" s="129" t="s">
        <v>29</v>
      </c>
      <c r="J16" s="34" t="str">
        <f>'Rekapitulace zakázky'!AN14</f>
        <v>Vyplň údaj</v>
      </c>
      <c r="K16" s="39"/>
      <c r="L16" s="13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3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9" t="s">
        <v>33</v>
      </c>
      <c r="E18" s="39"/>
      <c r="F18" s="39"/>
      <c r="G18" s="39"/>
      <c r="H18" s="39"/>
      <c r="I18" s="129" t="s">
        <v>26</v>
      </c>
      <c r="J18" s="132" t="s">
        <v>34</v>
      </c>
      <c r="K18" s="39"/>
      <c r="L18" s="13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2" t="s">
        <v>35</v>
      </c>
      <c r="F19" s="39"/>
      <c r="G19" s="39"/>
      <c r="H19" s="39"/>
      <c r="I19" s="129" t="s">
        <v>29</v>
      </c>
      <c r="J19" s="132" t="s">
        <v>19</v>
      </c>
      <c r="K19" s="39"/>
      <c r="L19" s="13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3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9" t="s">
        <v>37</v>
      </c>
      <c r="E21" s="39"/>
      <c r="F21" s="39"/>
      <c r="G21" s="39"/>
      <c r="H21" s="39"/>
      <c r="I21" s="129" t="s">
        <v>26</v>
      </c>
      <c r="J21" s="132" t="s">
        <v>34</v>
      </c>
      <c r="K21" s="39"/>
      <c r="L21" s="13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2" t="s">
        <v>35</v>
      </c>
      <c r="F22" s="39"/>
      <c r="G22" s="39"/>
      <c r="H22" s="39"/>
      <c r="I22" s="129" t="s">
        <v>29</v>
      </c>
      <c r="J22" s="132" t="s">
        <v>19</v>
      </c>
      <c r="K22" s="39"/>
      <c r="L22" s="13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3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9" t="s">
        <v>38</v>
      </c>
      <c r="E24" s="39"/>
      <c r="F24" s="39"/>
      <c r="G24" s="39"/>
      <c r="H24" s="39"/>
      <c r="I24" s="39"/>
      <c r="J24" s="39"/>
      <c r="K24" s="39"/>
      <c r="L24" s="13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71.25" customHeight="1">
      <c r="A25" s="134"/>
      <c r="B25" s="135"/>
      <c r="C25" s="134"/>
      <c r="D25" s="134"/>
      <c r="E25" s="136" t="s">
        <v>39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3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8"/>
      <c r="E27" s="138"/>
      <c r="F27" s="138"/>
      <c r="G27" s="138"/>
      <c r="H27" s="138"/>
      <c r="I27" s="138"/>
      <c r="J27" s="138"/>
      <c r="K27" s="138"/>
      <c r="L27" s="13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9" t="s">
        <v>40</v>
      </c>
      <c r="E28" s="39"/>
      <c r="F28" s="39"/>
      <c r="G28" s="39"/>
      <c r="H28" s="39"/>
      <c r="I28" s="39"/>
      <c r="J28" s="140">
        <f>ROUND(J100, 2)</f>
        <v>0</v>
      </c>
      <c r="K28" s="39"/>
      <c r="L28" s="13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8"/>
      <c r="E29" s="138"/>
      <c r="F29" s="138"/>
      <c r="G29" s="138"/>
      <c r="H29" s="138"/>
      <c r="I29" s="138"/>
      <c r="J29" s="138"/>
      <c r="K29" s="138"/>
      <c r="L29" s="13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1" t="s">
        <v>42</v>
      </c>
      <c r="G30" s="39"/>
      <c r="H30" s="39"/>
      <c r="I30" s="141" t="s">
        <v>41</v>
      </c>
      <c r="J30" s="141" t="s">
        <v>43</v>
      </c>
      <c r="K30" s="39"/>
      <c r="L30" s="13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2" t="s">
        <v>44</v>
      </c>
      <c r="E31" s="129" t="s">
        <v>45</v>
      </c>
      <c r="F31" s="143">
        <f>ROUND((SUM(BE100:BE672)),  2)</f>
        <v>0</v>
      </c>
      <c r="G31" s="39"/>
      <c r="H31" s="39"/>
      <c r="I31" s="144">
        <v>0.20999999999999999</v>
      </c>
      <c r="J31" s="143">
        <f>ROUND(((SUM(BE100:BE672))*I31),  2)</f>
        <v>0</v>
      </c>
      <c r="K31" s="39"/>
      <c r="L31" s="13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9" t="s">
        <v>46</v>
      </c>
      <c r="F32" s="143">
        <f>ROUND((SUM(BF100:BF672)),  2)</f>
        <v>0</v>
      </c>
      <c r="G32" s="39"/>
      <c r="H32" s="39"/>
      <c r="I32" s="144">
        <v>0.12</v>
      </c>
      <c r="J32" s="143">
        <f>ROUND(((SUM(BF100:BF672))*I32),  2)</f>
        <v>0</v>
      </c>
      <c r="K32" s="39"/>
      <c r="L32" s="13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9" t="s">
        <v>47</v>
      </c>
      <c r="F33" s="143">
        <f>ROUND((SUM(BG100:BG672)),  2)</f>
        <v>0</v>
      </c>
      <c r="G33" s="39"/>
      <c r="H33" s="39"/>
      <c r="I33" s="144">
        <v>0.20999999999999999</v>
      </c>
      <c r="J33" s="143">
        <f>0</f>
        <v>0</v>
      </c>
      <c r="K33" s="39"/>
      <c r="L33" s="13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9" t="s">
        <v>48</v>
      </c>
      <c r="F34" s="143">
        <f>ROUND((SUM(BH100:BH672)),  2)</f>
        <v>0</v>
      </c>
      <c r="G34" s="39"/>
      <c r="H34" s="39"/>
      <c r="I34" s="144">
        <v>0.12</v>
      </c>
      <c r="J34" s="143">
        <f>0</f>
        <v>0</v>
      </c>
      <c r="K34" s="39"/>
      <c r="L34" s="13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49</v>
      </c>
      <c r="F35" s="143">
        <f>ROUND((SUM(BI100:BI672)),  2)</f>
        <v>0</v>
      </c>
      <c r="G35" s="39"/>
      <c r="H35" s="39"/>
      <c r="I35" s="144">
        <v>0</v>
      </c>
      <c r="J35" s="143">
        <f>0</f>
        <v>0</v>
      </c>
      <c r="K35" s="39"/>
      <c r="L35" s="13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3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5"/>
      <c r="D37" s="146" t="s">
        <v>50</v>
      </c>
      <c r="E37" s="147"/>
      <c r="F37" s="147"/>
      <c r="G37" s="148" t="s">
        <v>51</v>
      </c>
      <c r="H37" s="149" t="s">
        <v>52</v>
      </c>
      <c r="I37" s="147"/>
      <c r="J37" s="150">
        <f>SUM(J28:J35)</f>
        <v>0</v>
      </c>
      <c r="K37" s="151"/>
      <c r="L37" s="13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85</v>
      </c>
      <c r="D43" s="41"/>
      <c r="E43" s="41"/>
      <c r="F43" s="41"/>
      <c r="G43" s="41"/>
      <c r="H43" s="41"/>
      <c r="I43" s="41"/>
      <c r="J43" s="41"/>
      <c r="K43" s="41"/>
      <c r="L43" s="13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3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30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Klub Horní Bříza – Snížení energetické náročnosti budovy</v>
      </c>
      <c r="F46" s="41"/>
      <c r="G46" s="41"/>
      <c r="H46" s="41"/>
      <c r="I46" s="41"/>
      <c r="J46" s="41"/>
      <c r="K46" s="41"/>
      <c r="L46" s="130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30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>U Klubu 365, 330 12 Horní Bříza</v>
      </c>
      <c r="G48" s="41"/>
      <c r="H48" s="41"/>
      <c r="I48" s="33" t="s">
        <v>23</v>
      </c>
      <c r="J48" s="73" t="str">
        <f>IF(J10="","",J10)</f>
        <v>26. 4. 2024</v>
      </c>
      <c r="K48" s="41"/>
      <c r="L48" s="130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30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>Město Horní Bříza, Třída 1. Máje 300, Horní Bříza</v>
      </c>
      <c r="G50" s="41"/>
      <c r="H50" s="41"/>
      <c r="I50" s="33" t="s">
        <v>33</v>
      </c>
      <c r="J50" s="37" t="str">
        <f>E19</f>
        <v>Ing. Jaroslav Suchý</v>
      </c>
      <c r="K50" s="41"/>
      <c r="L50" s="130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31</v>
      </c>
      <c r="D51" s="41"/>
      <c r="E51" s="41"/>
      <c r="F51" s="28" t="str">
        <f>IF(E16="","",E16)</f>
        <v>Vyplň údaj</v>
      </c>
      <c r="G51" s="41"/>
      <c r="H51" s="41"/>
      <c r="I51" s="33" t="s">
        <v>37</v>
      </c>
      <c r="J51" s="37" t="str">
        <f>E22</f>
        <v>Ing. Jaroslav Suchý</v>
      </c>
      <c r="K51" s="41"/>
      <c r="L51" s="130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30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6" t="s">
        <v>86</v>
      </c>
      <c r="D53" s="157"/>
      <c r="E53" s="157"/>
      <c r="F53" s="157"/>
      <c r="G53" s="157"/>
      <c r="H53" s="157"/>
      <c r="I53" s="157"/>
      <c r="J53" s="158" t="s">
        <v>87</v>
      </c>
      <c r="K53" s="157"/>
      <c r="L53" s="130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30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9" t="s">
        <v>72</v>
      </c>
      <c r="D55" s="41"/>
      <c r="E55" s="41"/>
      <c r="F55" s="41"/>
      <c r="G55" s="41"/>
      <c r="H55" s="41"/>
      <c r="I55" s="41"/>
      <c r="J55" s="103">
        <f>J100</f>
        <v>0</v>
      </c>
      <c r="K55" s="41"/>
      <c r="L55" s="130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88</v>
      </c>
    </row>
    <row r="56" s="9" customFormat="1" ht="24.96" customHeight="1">
      <c r="A56" s="9"/>
      <c r="B56" s="160"/>
      <c r="C56" s="161"/>
      <c r="D56" s="162" t="s">
        <v>89</v>
      </c>
      <c r="E56" s="163"/>
      <c r="F56" s="163"/>
      <c r="G56" s="163"/>
      <c r="H56" s="163"/>
      <c r="I56" s="163"/>
      <c r="J56" s="164">
        <f>J101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90</v>
      </c>
      <c r="E57" s="169"/>
      <c r="F57" s="169"/>
      <c r="G57" s="169"/>
      <c r="H57" s="169"/>
      <c r="I57" s="169"/>
      <c r="J57" s="170">
        <f>J102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91</v>
      </c>
      <c r="E58" s="169"/>
      <c r="F58" s="169"/>
      <c r="G58" s="169"/>
      <c r="H58" s="169"/>
      <c r="I58" s="169"/>
      <c r="J58" s="170">
        <f>J126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92</v>
      </c>
      <c r="E59" s="169"/>
      <c r="F59" s="169"/>
      <c r="G59" s="169"/>
      <c r="H59" s="169"/>
      <c r="I59" s="169"/>
      <c r="J59" s="170">
        <f>J130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93</v>
      </c>
      <c r="E60" s="169"/>
      <c r="F60" s="169"/>
      <c r="G60" s="169"/>
      <c r="H60" s="169"/>
      <c r="I60" s="169"/>
      <c r="J60" s="170">
        <f>J142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94</v>
      </c>
      <c r="E61" s="169"/>
      <c r="F61" s="169"/>
      <c r="G61" s="169"/>
      <c r="H61" s="169"/>
      <c r="I61" s="169"/>
      <c r="J61" s="170">
        <f>J175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95</v>
      </c>
      <c r="E62" s="169"/>
      <c r="F62" s="169"/>
      <c r="G62" s="169"/>
      <c r="H62" s="169"/>
      <c r="I62" s="169"/>
      <c r="J62" s="170">
        <f>J191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6"/>
      <c r="C63" s="167"/>
      <c r="D63" s="168" t="s">
        <v>96</v>
      </c>
      <c r="E63" s="169"/>
      <c r="F63" s="169"/>
      <c r="G63" s="169"/>
      <c r="H63" s="169"/>
      <c r="I63" s="169"/>
      <c r="J63" s="170">
        <f>J271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97</v>
      </c>
      <c r="E64" s="169"/>
      <c r="F64" s="169"/>
      <c r="G64" s="169"/>
      <c r="H64" s="169"/>
      <c r="I64" s="169"/>
      <c r="J64" s="170">
        <f>J353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98</v>
      </c>
      <c r="E65" s="169"/>
      <c r="F65" s="169"/>
      <c r="G65" s="169"/>
      <c r="H65" s="169"/>
      <c r="I65" s="169"/>
      <c r="J65" s="170">
        <f>J373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0"/>
      <c r="C66" s="161"/>
      <c r="D66" s="162" t="s">
        <v>99</v>
      </c>
      <c r="E66" s="163"/>
      <c r="F66" s="163"/>
      <c r="G66" s="163"/>
      <c r="H66" s="163"/>
      <c r="I66" s="163"/>
      <c r="J66" s="164">
        <f>J376</f>
        <v>0</v>
      </c>
      <c r="K66" s="161"/>
      <c r="L66" s="16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6"/>
      <c r="C67" s="167"/>
      <c r="D67" s="168" t="s">
        <v>100</v>
      </c>
      <c r="E67" s="169"/>
      <c r="F67" s="169"/>
      <c r="G67" s="169"/>
      <c r="H67" s="169"/>
      <c r="I67" s="169"/>
      <c r="J67" s="170">
        <f>J377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6"/>
      <c r="C68" s="167"/>
      <c r="D68" s="168" t="s">
        <v>101</v>
      </c>
      <c r="E68" s="169"/>
      <c r="F68" s="169"/>
      <c r="G68" s="169"/>
      <c r="H68" s="169"/>
      <c r="I68" s="169"/>
      <c r="J68" s="170">
        <f>J394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6"/>
      <c r="C69" s="167"/>
      <c r="D69" s="168" t="s">
        <v>102</v>
      </c>
      <c r="E69" s="169"/>
      <c r="F69" s="169"/>
      <c r="G69" s="169"/>
      <c r="H69" s="169"/>
      <c r="I69" s="169"/>
      <c r="J69" s="170">
        <f>J409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6"/>
      <c r="C70" s="167"/>
      <c r="D70" s="168" t="s">
        <v>103</v>
      </c>
      <c r="E70" s="169"/>
      <c r="F70" s="169"/>
      <c r="G70" s="169"/>
      <c r="H70" s="169"/>
      <c r="I70" s="169"/>
      <c r="J70" s="170">
        <f>J419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6"/>
      <c r="C71" s="167"/>
      <c r="D71" s="168" t="s">
        <v>104</v>
      </c>
      <c r="E71" s="169"/>
      <c r="F71" s="169"/>
      <c r="G71" s="169"/>
      <c r="H71" s="169"/>
      <c r="I71" s="169"/>
      <c r="J71" s="170">
        <f>J424</f>
        <v>0</v>
      </c>
      <c r="K71" s="167"/>
      <c r="L71" s="17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6"/>
      <c r="C72" s="167"/>
      <c r="D72" s="168" t="s">
        <v>105</v>
      </c>
      <c r="E72" s="169"/>
      <c r="F72" s="169"/>
      <c r="G72" s="169"/>
      <c r="H72" s="169"/>
      <c r="I72" s="169"/>
      <c r="J72" s="170">
        <f>J438</f>
        <v>0</v>
      </c>
      <c r="K72" s="167"/>
      <c r="L72" s="17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6"/>
      <c r="C73" s="167"/>
      <c r="D73" s="168" t="s">
        <v>106</v>
      </c>
      <c r="E73" s="169"/>
      <c r="F73" s="169"/>
      <c r="G73" s="169"/>
      <c r="H73" s="169"/>
      <c r="I73" s="169"/>
      <c r="J73" s="170">
        <f>J460</f>
        <v>0</v>
      </c>
      <c r="K73" s="167"/>
      <c r="L73" s="17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6"/>
      <c r="C74" s="167"/>
      <c r="D74" s="168" t="s">
        <v>107</v>
      </c>
      <c r="E74" s="169"/>
      <c r="F74" s="169"/>
      <c r="G74" s="169"/>
      <c r="H74" s="169"/>
      <c r="I74" s="169"/>
      <c r="J74" s="170">
        <f>J476</f>
        <v>0</v>
      </c>
      <c r="K74" s="167"/>
      <c r="L74" s="17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6"/>
      <c r="C75" s="167"/>
      <c r="D75" s="168" t="s">
        <v>108</v>
      </c>
      <c r="E75" s="169"/>
      <c r="F75" s="169"/>
      <c r="G75" s="169"/>
      <c r="H75" s="169"/>
      <c r="I75" s="169"/>
      <c r="J75" s="170">
        <f>J536</f>
        <v>0</v>
      </c>
      <c r="K75" s="167"/>
      <c r="L75" s="17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6"/>
      <c r="C76" s="167"/>
      <c r="D76" s="168" t="s">
        <v>109</v>
      </c>
      <c r="E76" s="169"/>
      <c r="F76" s="169"/>
      <c r="G76" s="169"/>
      <c r="H76" s="169"/>
      <c r="I76" s="169"/>
      <c r="J76" s="170">
        <f>J567</f>
        <v>0</v>
      </c>
      <c r="K76" s="167"/>
      <c r="L76" s="17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6"/>
      <c r="C77" s="167"/>
      <c r="D77" s="168" t="s">
        <v>110</v>
      </c>
      <c r="E77" s="169"/>
      <c r="F77" s="169"/>
      <c r="G77" s="169"/>
      <c r="H77" s="169"/>
      <c r="I77" s="169"/>
      <c r="J77" s="170">
        <f>J586</f>
        <v>0</v>
      </c>
      <c r="K77" s="167"/>
      <c r="L77" s="17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6"/>
      <c r="C78" s="167"/>
      <c r="D78" s="168" t="s">
        <v>111</v>
      </c>
      <c r="E78" s="169"/>
      <c r="F78" s="169"/>
      <c r="G78" s="169"/>
      <c r="H78" s="169"/>
      <c r="I78" s="169"/>
      <c r="J78" s="170">
        <f>J620</f>
        <v>0</v>
      </c>
      <c r="K78" s="167"/>
      <c r="L78" s="17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66"/>
      <c r="C79" s="167"/>
      <c r="D79" s="168" t="s">
        <v>112</v>
      </c>
      <c r="E79" s="169"/>
      <c r="F79" s="169"/>
      <c r="G79" s="169"/>
      <c r="H79" s="169"/>
      <c r="I79" s="169"/>
      <c r="J79" s="170">
        <f>J628</f>
        <v>0</v>
      </c>
      <c r="K79" s="167"/>
      <c r="L79" s="171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66"/>
      <c r="C80" s="167"/>
      <c r="D80" s="168" t="s">
        <v>113</v>
      </c>
      <c r="E80" s="169"/>
      <c r="F80" s="169"/>
      <c r="G80" s="169"/>
      <c r="H80" s="169"/>
      <c r="I80" s="169"/>
      <c r="J80" s="170">
        <f>J640</f>
        <v>0</v>
      </c>
      <c r="K80" s="167"/>
      <c r="L80" s="171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60"/>
      <c r="C81" s="161"/>
      <c r="D81" s="162" t="s">
        <v>114</v>
      </c>
      <c r="E81" s="163"/>
      <c r="F81" s="163"/>
      <c r="G81" s="163"/>
      <c r="H81" s="163"/>
      <c r="I81" s="163"/>
      <c r="J81" s="164">
        <f>J644</f>
        <v>0</v>
      </c>
      <c r="K81" s="161"/>
      <c r="L81" s="165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9" customFormat="1" ht="24.96" customHeight="1">
      <c r="A82" s="9"/>
      <c r="B82" s="160"/>
      <c r="C82" s="161"/>
      <c r="D82" s="162" t="s">
        <v>115</v>
      </c>
      <c r="E82" s="163"/>
      <c r="F82" s="163"/>
      <c r="G82" s="163"/>
      <c r="H82" s="163"/>
      <c r="I82" s="163"/>
      <c r="J82" s="164">
        <f>J661</f>
        <v>0</v>
      </c>
      <c r="K82" s="161"/>
      <c r="L82" s="165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2" customFormat="1" ht="21.84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60"/>
      <c r="C84" s="61"/>
      <c r="D84" s="61"/>
      <c r="E84" s="61"/>
      <c r="F84" s="61"/>
      <c r="G84" s="61"/>
      <c r="H84" s="61"/>
      <c r="I84" s="61"/>
      <c r="J84" s="61"/>
      <c r="K84" s="61"/>
      <c r="L84" s="13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8" s="2" customFormat="1" ht="6.96" customHeight="1">
      <c r="A88" s="39"/>
      <c r="B88" s="62"/>
      <c r="C88" s="63"/>
      <c r="D88" s="63"/>
      <c r="E88" s="63"/>
      <c r="F88" s="63"/>
      <c r="G88" s="63"/>
      <c r="H88" s="63"/>
      <c r="I88" s="63"/>
      <c r="J88" s="63"/>
      <c r="K88" s="63"/>
      <c r="L88" s="13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4.96" customHeight="1">
      <c r="A89" s="39"/>
      <c r="B89" s="40"/>
      <c r="C89" s="24" t="s">
        <v>116</v>
      </c>
      <c r="D89" s="41"/>
      <c r="E89" s="41"/>
      <c r="F89" s="41"/>
      <c r="G89" s="41"/>
      <c r="H89" s="41"/>
      <c r="I89" s="41"/>
      <c r="J89" s="41"/>
      <c r="K89" s="41"/>
      <c r="L89" s="13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16</v>
      </c>
      <c r="D91" s="41"/>
      <c r="E91" s="41"/>
      <c r="F91" s="41"/>
      <c r="G91" s="41"/>
      <c r="H91" s="41"/>
      <c r="I91" s="41"/>
      <c r="J91" s="41"/>
      <c r="K91" s="41"/>
      <c r="L91" s="13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6.5" customHeight="1">
      <c r="A92" s="39"/>
      <c r="B92" s="40"/>
      <c r="C92" s="41"/>
      <c r="D92" s="41"/>
      <c r="E92" s="70" t="str">
        <f>E7</f>
        <v>Klub Horní Bříza – Snížení energetické náročnosti budovy</v>
      </c>
      <c r="F92" s="41"/>
      <c r="G92" s="41"/>
      <c r="H92" s="41"/>
      <c r="I92" s="41"/>
      <c r="J92" s="41"/>
      <c r="K92" s="41"/>
      <c r="L92" s="13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3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21</v>
      </c>
      <c r="D94" s="41"/>
      <c r="E94" s="41"/>
      <c r="F94" s="28" t="str">
        <f>F10</f>
        <v>U Klubu 365, 330 12 Horní Bříza</v>
      </c>
      <c r="G94" s="41"/>
      <c r="H94" s="41"/>
      <c r="I94" s="33" t="s">
        <v>23</v>
      </c>
      <c r="J94" s="73" t="str">
        <f>IF(J10="","",J10)</f>
        <v>26. 4. 2024</v>
      </c>
      <c r="K94" s="41"/>
      <c r="L94" s="13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3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25</v>
      </c>
      <c r="D96" s="41"/>
      <c r="E96" s="41"/>
      <c r="F96" s="28" t="str">
        <f>E13</f>
        <v>Město Horní Bříza, Třída 1. Máje 300, Horní Bříza</v>
      </c>
      <c r="G96" s="41"/>
      <c r="H96" s="41"/>
      <c r="I96" s="33" t="s">
        <v>33</v>
      </c>
      <c r="J96" s="37" t="str">
        <f>E19</f>
        <v>Ing. Jaroslav Suchý</v>
      </c>
      <c r="K96" s="41"/>
      <c r="L96" s="13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5.15" customHeight="1">
      <c r="A97" s="39"/>
      <c r="B97" s="40"/>
      <c r="C97" s="33" t="s">
        <v>31</v>
      </c>
      <c r="D97" s="41"/>
      <c r="E97" s="41"/>
      <c r="F97" s="28" t="str">
        <f>IF(E16="","",E16)</f>
        <v>Vyplň údaj</v>
      </c>
      <c r="G97" s="41"/>
      <c r="H97" s="41"/>
      <c r="I97" s="33" t="s">
        <v>37</v>
      </c>
      <c r="J97" s="37" t="str">
        <f>E22</f>
        <v>Ing. Jaroslav Suchý</v>
      </c>
      <c r="K97" s="41"/>
      <c r="L97" s="13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0.32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13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11" customFormat="1" ht="29.28" customHeight="1">
      <c r="A99" s="172"/>
      <c r="B99" s="173"/>
      <c r="C99" s="174" t="s">
        <v>117</v>
      </c>
      <c r="D99" s="175" t="s">
        <v>59</v>
      </c>
      <c r="E99" s="175" t="s">
        <v>55</v>
      </c>
      <c r="F99" s="175" t="s">
        <v>56</v>
      </c>
      <c r="G99" s="175" t="s">
        <v>118</v>
      </c>
      <c r="H99" s="175" t="s">
        <v>119</v>
      </c>
      <c r="I99" s="175" t="s">
        <v>120</v>
      </c>
      <c r="J99" s="175" t="s">
        <v>87</v>
      </c>
      <c r="K99" s="176" t="s">
        <v>121</v>
      </c>
      <c r="L99" s="177"/>
      <c r="M99" s="93" t="s">
        <v>19</v>
      </c>
      <c r="N99" s="94" t="s">
        <v>44</v>
      </c>
      <c r="O99" s="94" t="s">
        <v>122</v>
      </c>
      <c r="P99" s="94" t="s">
        <v>123</v>
      </c>
      <c r="Q99" s="94" t="s">
        <v>124</v>
      </c>
      <c r="R99" s="94" t="s">
        <v>125</v>
      </c>
      <c r="S99" s="94" t="s">
        <v>126</v>
      </c>
      <c r="T99" s="95" t="s">
        <v>127</v>
      </c>
      <c r="U99" s="172"/>
      <c r="V99" s="172"/>
      <c r="W99" s="172"/>
      <c r="X99" s="172"/>
      <c r="Y99" s="172"/>
      <c r="Z99" s="172"/>
      <c r="AA99" s="172"/>
      <c r="AB99" s="172"/>
      <c r="AC99" s="172"/>
      <c r="AD99" s="172"/>
      <c r="AE99" s="172"/>
    </row>
    <row r="100" s="2" customFormat="1" ht="22.8" customHeight="1">
      <c r="A100" s="39"/>
      <c r="B100" s="40"/>
      <c r="C100" s="100" t="s">
        <v>128</v>
      </c>
      <c r="D100" s="41"/>
      <c r="E100" s="41"/>
      <c r="F100" s="41"/>
      <c r="G100" s="41"/>
      <c r="H100" s="41"/>
      <c r="I100" s="41"/>
      <c r="J100" s="178">
        <f>BK100</f>
        <v>0</v>
      </c>
      <c r="K100" s="41"/>
      <c r="L100" s="45"/>
      <c r="M100" s="96"/>
      <c r="N100" s="179"/>
      <c r="O100" s="97"/>
      <c r="P100" s="180">
        <f>P101+P376+P644+P661</f>
        <v>0</v>
      </c>
      <c r="Q100" s="97"/>
      <c r="R100" s="180">
        <f>R101+R376+R644+R661</f>
        <v>151.8431855</v>
      </c>
      <c r="S100" s="97"/>
      <c r="T100" s="181">
        <f>T101+T376+T644+T661</f>
        <v>82.508242999999993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73</v>
      </c>
      <c r="AU100" s="18" t="s">
        <v>88</v>
      </c>
      <c r="BK100" s="182">
        <f>BK101+BK376+BK644+BK661</f>
        <v>0</v>
      </c>
    </row>
    <row r="101" s="12" customFormat="1" ht="25.92" customHeight="1">
      <c r="A101" s="12"/>
      <c r="B101" s="183"/>
      <c r="C101" s="184"/>
      <c r="D101" s="185" t="s">
        <v>73</v>
      </c>
      <c r="E101" s="186" t="s">
        <v>129</v>
      </c>
      <c r="F101" s="186" t="s">
        <v>130</v>
      </c>
      <c r="G101" s="184"/>
      <c r="H101" s="184"/>
      <c r="I101" s="187"/>
      <c r="J101" s="188">
        <f>BK101</f>
        <v>0</v>
      </c>
      <c r="K101" s="184"/>
      <c r="L101" s="189"/>
      <c r="M101" s="190"/>
      <c r="N101" s="191"/>
      <c r="O101" s="191"/>
      <c r="P101" s="192">
        <f>P102+P126+P130+P142+P175+P191+P271+P353+P373</f>
        <v>0</v>
      </c>
      <c r="Q101" s="191"/>
      <c r="R101" s="192">
        <f>R102+R126+R130+R142+R175+R191+R271+R353+R373</f>
        <v>113.66034785999999</v>
      </c>
      <c r="S101" s="191"/>
      <c r="T101" s="193">
        <f>T102+T126+T130+T142+T175+T191+T271+T353+T373</f>
        <v>55.166799999999995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4" t="s">
        <v>79</v>
      </c>
      <c r="AT101" s="195" t="s">
        <v>73</v>
      </c>
      <c r="AU101" s="195" t="s">
        <v>74</v>
      </c>
      <c r="AY101" s="194" t="s">
        <v>131</v>
      </c>
      <c r="BK101" s="196">
        <f>BK102+BK126+BK130+BK142+BK175+BK191+BK271+BK353+BK373</f>
        <v>0</v>
      </c>
    </row>
    <row r="102" s="12" customFormat="1" ht="22.8" customHeight="1">
      <c r="A102" s="12"/>
      <c r="B102" s="183"/>
      <c r="C102" s="184"/>
      <c r="D102" s="185" t="s">
        <v>73</v>
      </c>
      <c r="E102" s="197" t="s">
        <v>79</v>
      </c>
      <c r="F102" s="197" t="s">
        <v>132</v>
      </c>
      <c r="G102" s="184"/>
      <c r="H102" s="184"/>
      <c r="I102" s="187"/>
      <c r="J102" s="198">
        <f>BK102</f>
        <v>0</v>
      </c>
      <c r="K102" s="184"/>
      <c r="L102" s="189"/>
      <c r="M102" s="190"/>
      <c r="N102" s="191"/>
      <c r="O102" s="191"/>
      <c r="P102" s="192">
        <f>SUM(P103:P125)</f>
        <v>0</v>
      </c>
      <c r="Q102" s="191"/>
      <c r="R102" s="192">
        <f>SUM(R103:R125)</f>
        <v>0.00059999999999999995</v>
      </c>
      <c r="S102" s="191"/>
      <c r="T102" s="193">
        <f>SUM(T103:T125)</f>
        <v>19.379999999999999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4" t="s">
        <v>79</v>
      </c>
      <c r="AT102" s="195" t="s">
        <v>73</v>
      </c>
      <c r="AU102" s="195" t="s">
        <v>79</v>
      </c>
      <c r="AY102" s="194" t="s">
        <v>131</v>
      </c>
      <c r="BK102" s="196">
        <f>SUM(BK103:BK125)</f>
        <v>0</v>
      </c>
    </row>
    <row r="103" s="2" customFormat="1" ht="55.5" customHeight="1">
      <c r="A103" s="39"/>
      <c r="B103" s="40"/>
      <c r="C103" s="199" t="s">
        <v>79</v>
      </c>
      <c r="D103" s="199" t="s">
        <v>133</v>
      </c>
      <c r="E103" s="200" t="s">
        <v>134</v>
      </c>
      <c r="F103" s="201" t="s">
        <v>135</v>
      </c>
      <c r="G103" s="202" t="s">
        <v>136</v>
      </c>
      <c r="H103" s="203">
        <v>38</v>
      </c>
      <c r="I103" s="204"/>
      <c r="J103" s="205">
        <f>ROUND(I103*H103,2)</f>
        <v>0</v>
      </c>
      <c r="K103" s="201" t="s">
        <v>137</v>
      </c>
      <c r="L103" s="45"/>
      <c r="M103" s="206" t="s">
        <v>19</v>
      </c>
      <c r="N103" s="207" t="s">
        <v>45</v>
      </c>
      <c r="O103" s="85"/>
      <c r="P103" s="208">
        <f>O103*H103</f>
        <v>0</v>
      </c>
      <c r="Q103" s="208">
        <v>0</v>
      </c>
      <c r="R103" s="208">
        <f>Q103*H103</f>
        <v>0</v>
      </c>
      <c r="S103" s="208">
        <v>0.28999999999999998</v>
      </c>
      <c r="T103" s="209">
        <f>S103*H103</f>
        <v>11.02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0" t="s">
        <v>138</v>
      </c>
      <c r="AT103" s="210" t="s">
        <v>133</v>
      </c>
      <c r="AU103" s="210" t="s">
        <v>83</v>
      </c>
      <c r="AY103" s="18" t="s">
        <v>131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8" t="s">
        <v>79</v>
      </c>
      <c r="BK103" s="211">
        <f>ROUND(I103*H103,2)</f>
        <v>0</v>
      </c>
      <c r="BL103" s="18" t="s">
        <v>138</v>
      </c>
      <c r="BM103" s="210" t="s">
        <v>139</v>
      </c>
    </row>
    <row r="104" s="2" customFormat="1">
      <c r="A104" s="39"/>
      <c r="B104" s="40"/>
      <c r="C104" s="41"/>
      <c r="D104" s="212" t="s">
        <v>140</v>
      </c>
      <c r="E104" s="41"/>
      <c r="F104" s="213" t="s">
        <v>141</v>
      </c>
      <c r="G104" s="41"/>
      <c r="H104" s="41"/>
      <c r="I104" s="214"/>
      <c r="J104" s="41"/>
      <c r="K104" s="41"/>
      <c r="L104" s="45"/>
      <c r="M104" s="215"/>
      <c r="N104" s="216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140</v>
      </c>
      <c r="AU104" s="18" t="s">
        <v>83</v>
      </c>
    </row>
    <row r="105" s="2" customFormat="1" ht="49.05" customHeight="1">
      <c r="A105" s="39"/>
      <c r="B105" s="40"/>
      <c r="C105" s="199" t="s">
        <v>83</v>
      </c>
      <c r="D105" s="199" t="s">
        <v>133</v>
      </c>
      <c r="E105" s="200" t="s">
        <v>142</v>
      </c>
      <c r="F105" s="201" t="s">
        <v>143</v>
      </c>
      <c r="G105" s="202" t="s">
        <v>136</v>
      </c>
      <c r="H105" s="203">
        <v>38</v>
      </c>
      <c r="I105" s="204"/>
      <c r="J105" s="205">
        <f>ROUND(I105*H105,2)</f>
        <v>0</v>
      </c>
      <c r="K105" s="201" t="s">
        <v>137</v>
      </c>
      <c r="L105" s="45"/>
      <c r="M105" s="206" t="s">
        <v>19</v>
      </c>
      <c r="N105" s="207" t="s">
        <v>45</v>
      </c>
      <c r="O105" s="85"/>
      <c r="P105" s="208">
        <f>O105*H105</f>
        <v>0</v>
      </c>
      <c r="Q105" s="208">
        <v>0</v>
      </c>
      <c r="R105" s="208">
        <f>Q105*H105</f>
        <v>0</v>
      </c>
      <c r="S105" s="208">
        <v>0.22</v>
      </c>
      <c r="T105" s="209">
        <f>S105*H105</f>
        <v>8.3599999999999994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0" t="s">
        <v>138</v>
      </c>
      <c r="AT105" s="210" t="s">
        <v>133</v>
      </c>
      <c r="AU105" s="210" t="s">
        <v>83</v>
      </c>
      <c r="AY105" s="18" t="s">
        <v>131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8" t="s">
        <v>79</v>
      </c>
      <c r="BK105" s="211">
        <f>ROUND(I105*H105,2)</f>
        <v>0</v>
      </c>
      <c r="BL105" s="18" t="s">
        <v>138</v>
      </c>
      <c r="BM105" s="210" t="s">
        <v>144</v>
      </c>
    </row>
    <row r="106" s="2" customFormat="1">
      <c r="A106" s="39"/>
      <c r="B106" s="40"/>
      <c r="C106" s="41"/>
      <c r="D106" s="212" t="s">
        <v>140</v>
      </c>
      <c r="E106" s="41"/>
      <c r="F106" s="213" t="s">
        <v>145</v>
      </c>
      <c r="G106" s="41"/>
      <c r="H106" s="41"/>
      <c r="I106" s="214"/>
      <c r="J106" s="41"/>
      <c r="K106" s="41"/>
      <c r="L106" s="45"/>
      <c r="M106" s="215"/>
      <c r="N106" s="216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140</v>
      </c>
      <c r="AU106" s="18" t="s">
        <v>83</v>
      </c>
    </row>
    <row r="107" s="13" customFormat="1">
      <c r="A107" s="13"/>
      <c r="B107" s="217"/>
      <c r="C107" s="218"/>
      <c r="D107" s="219" t="s">
        <v>146</v>
      </c>
      <c r="E107" s="220" t="s">
        <v>19</v>
      </c>
      <c r="F107" s="221" t="s">
        <v>147</v>
      </c>
      <c r="G107" s="218"/>
      <c r="H107" s="222">
        <v>38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8" t="s">
        <v>146</v>
      </c>
      <c r="AU107" s="228" t="s">
        <v>83</v>
      </c>
      <c r="AV107" s="13" t="s">
        <v>83</v>
      </c>
      <c r="AW107" s="13" t="s">
        <v>36</v>
      </c>
      <c r="AX107" s="13" t="s">
        <v>79</v>
      </c>
      <c r="AY107" s="228" t="s">
        <v>131</v>
      </c>
    </row>
    <row r="108" s="2" customFormat="1" ht="24.15" customHeight="1">
      <c r="A108" s="39"/>
      <c r="B108" s="40"/>
      <c r="C108" s="199" t="s">
        <v>148</v>
      </c>
      <c r="D108" s="199" t="s">
        <v>133</v>
      </c>
      <c r="E108" s="200" t="s">
        <v>149</v>
      </c>
      <c r="F108" s="201" t="s">
        <v>150</v>
      </c>
      <c r="G108" s="202" t="s">
        <v>136</v>
      </c>
      <c r="H108" s="203">
        <v>20.059999999999999</v>
      </c>
      <c r="I108" s="204"/>
      <c r="J108" s="205">
        <f>ROUND(I108*H108,2)</f>
        <v>0</v>
      </c>
      <c r="K108" s="201" t="s">
        <v>137</v>
      </c>
      <c r="L108" s="45"/>
      <c r="M108" s="206" t="s">
        <v>19</v>
      </c>
      <c r="N108" s="207" t="s">
        <v>45</v>
      </c>
      <c r="O108" s="85"/>
      <c r="P108" s="208">
        <f>O108*H108</f>
        <v>0</v>
      </c>
      <c r="Q108" s="208">
        <v>0</v>
      </c>
      <c r="R108" s="208">
        <f>Q108*H108</f>
        <v>0</v>
      </c>
      <c r="S108" s="208">
        <v>0</v>
      </c>
      <c r="T108" s="209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0" t="s">
        <v>138</v>
      </c>
      <c r="AT108" s="210" t="s">
        <v>133</v>
      </c>
      <c r="AU108" s="210" t="s">
        <v>83</v>
      </c>
      <c r="AY108" s="18" t="s">
        <v>131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8" t="s">
        <v>79</v>
      </c>
      <c r="BK108" s="211">
        <f>ROUND(I108*H108,2)</f>
        <v>0</v>
      </c>
      <c r="BL108" s="18" t="s">
        <v>138</v>
      </c>
      <c r="BM108" s="210" t="s">
        <v>151</v>
      </c>
    </row>
    <row r="109" s="2" customFormat="1">
      <c r="A109" s="39"/>
      <c r="B109" s="40"/>
      <c r="C109" s="41"/>
      <c r="D109" s="212" t="s">
        <v>140</v>
      </c>
      <c r="E109" s="41"/>
      <c r="F109" s="213" t="s">
        <v>152</v>
      </c>
      <c r="G109" s="41"/>
      <c r="H109" s="41"/>
      <c r="I109" s="214"/>
      <c r="J109" s="41"/>
      <c r="K109" s="41"/>
      <c r="L109" s="45"/>
      <c r="M109" s="215"/>
      <c r="N109" s="216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140</v>
      </c>
      <c r="AU109" s="18" t="s">
        <v>83</v>
      </c>
    </row>
    <row r="110" s="13" customFormat="1">
      <c r="A110" s="13"/>
      <c r="B110" s="217"/>
      <c r="C110" s="218"/>
      <c r="D110" s="219" t="s">
        <v>146</v>
      </c>
      <c r="E110" s="220" t="s">
        <v>19</v>
      </c>
      <c r="F110" s="221" t="s">
        <v>153</v>
      </c>
      <c r="G110" s="218"/>
      <c r="H110" s="222">
        <v>20.059999999999999</v>
      </c>
      <c r="I110" s="223"/>
      <c r="J110" s="218"/>
      <c r="K110" s="218"/>
      <c r="L110" s="224"/>
      <c r="M110" s="225"/>
      <c r="N110" s="226"/>
      <c r="O110" s="226"/>
      <c r="P110" s="226"/>
      <c r="Q110" s="226"/>
      <c r="R110" s="226"/>
      <c r="S110" s="226"/>
      <c r="T110" s="22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8" t="s">
        <v>146</v>
      </c>
      <c r="AU110" s="228" t="s">
        <v>83</v>
      </c>
      <c r="AV110" s="13" t="s">
        <v>83</v>
      </c>
      <c r="AW110" s="13" t="s">
        <v>36</v>
      </c>
      <c r="AX110" s="13" t="s">
        <v>79</v>
      </c>
      <c r="AY110" s="228" t="s">
        <v>131</v>
      </c>
    </row>
    <row r="111" s="2" customFormat="1" ht="37.8" customHeight="1">
      <c r="A111" s="39"/>
      <c r="B111" s="40"/>
      <c r="C111" s="199" t="s">
        <v>138</v>
      </c>
      <c r="D111" s="199" t="s">
        <v>133</v>
      </c>
      <c r="E111" s="200" t="s">
        <v>154</v>
      </c>
      <c r="F111" s="201" t="s">
        <v>155</v>
      </c>
      <c r="G111" s="202" t="s">
        <v>156</v>
      </c>
      <c r="H111" s="203">
        <v>3</v>
      </c>
      <c r="I111" s="204"/>
      <c r="J111" s="205">
        <f>ROUND(I111*H111,2)</f>
        <v>0</v>
      </c>
      <c r="K111" s="201" t="s">
        <v>137</v>
      </c>
      <c r="L111" s="45"/>
      <c r="M111" s="206" t="s">
        <v>19</v>
      </c>
      <c r="N111" s="207" t="s">
        <v>45</v>
      </c>
      <c r="O111" s="85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0" t="s">
        <v>138</v>
      </c>
      <c r="AT111" s="210" t="s">
        <v>133</v>
      </c>
      <c r="AU111" s="210" t="s">
        <v>83</v>
      </c>
      <c r="AY111" s="18" t="s">
        <v>131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8" t="s">
        <v>79</v>
      </c>
      <c r="BK111" s="211">
        <f>ROUND(I111*H111,2)</f>
        <v>0</v>
      </c>
      <c r="BL111" s="18" t="s">
        <v>138</v>
      </c>
      <c r="BM111" s="210" t="s">
        <v>157</v>
      </c>
    </row>
    <row r="112" s="2" customFormat="1">
      <c r="A112" s="39"/>
      <c r="B112" s="40"/>
      <c r="C112" s="41"/>
      <c r="D112" s="212" t="s">
        <v>140</v>
      </c>
      <c r="E112" s="41"/>
      <c r="F112" s="213" t="s">
        <v>158</v>
      </c>
      <c r="G112" s="41"/>
      <c r="H112" s="41"/>
      <c r="I112" s="214"/>
      <c r="J112" s="41"/>
      <c r="K112" s="41"/>
      <c r="L112" s="45"/>
      <c r="M112" s="215"/>
      <c r="N112" s="216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140</v>
      </c>
      <c r="AU112" s="18" t="s">
        <v>83</v>
      </c>
    </row>
    <row r="113" s="2" customFormat="1" ht="55.5" customHeight="1">
      <c r="A113" s="39"/>
      <c r="B113" s="40"/>
      <c r="C113" s="199" t="s">
        <v>159</v>
      </c>
      <c r="D113" s="199" t="s">
        <v>133</v>
      </c>
      <c r="E113" s="200" t="s">
        <v>160</v>
      </c>
      <c r="F113" s="201" t="s">
        <v>161</v>
      </c>
      <c r="G113" s="202" t="s">
        <v>156</v>
      </c>
      <c r="H113" s="203">
        <v>1.5</v>
      </c>
      <c r="I113" s="204"/>
      <c r="J113" s="205">
        <f>ROUND(I113*H113,2)</f>
        <v>0</v>
      </c>
      <c r="K113" s="201" t="s">
        <v>137</v>
      </c>
      <c r="L113" s="45"/>
      <c r="M113" s="206" t="s">
        <v>19</v>
      </c>
      <c r="N113" s="207" t="s">
        <v>45</v>
      </c>
      <c r="O113" s="85"/>
      <c r="P113" s="208">
        <f>O113*H113</f>
        <v>0</v>
      </c>
      <c r="Q113" s="208">
        <v>0</v>
      </c>
      <c r="R113" s="208">
        <f>Q113*H113</f>
        <v>0</v>
      </c>
      <c r="S113" s="208">
        <v>0</v>
      </c>
      <c r="T113" s="209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0" t="s">
        <v>138</v>
      </c>
      <c r="AT113" s="210" t="s">
        <v>133</v>
      </c>
      <c r="AU113" s="210" t="s">
        <v>83</v>
      </c>
      <c r="AY113" s="18" t="s">
        <v>131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8" t="s">
        <v>79</v>
      </c>
      <c r="BK113" s="211">
        <f>ROUND(I113*H113,2)</f>
        <v>0</v>
      </c>
      <c r="BL113" s="18" t="s">
        <v>138</v>
      </c>
      <c r="BM113" s="210" t="s">
        <v>162</v>
      </c>
    </row>
    <row r="114" s="2" customFormat="1">
      <c r="A114" s="39"/>
      <c r="B114" s="40"/>
      <c r="C114" s="41"/>
      <c r="D114" s="212" t="s">
        <v>140</v>
      </c>
      <c r="E114" s="41"/>
      <c r="F114" s="213" t="s">
        <v>163</v>
      </c>
      <c r="G114" s="41"/>
      <c r="H114" s="41"/>
      <c r="I114" s="214"/>
      <c r="J114" s="41"/>
      <c r="K114" s="41"/>
      <c r="L114" s="45"/>
      <c r="M114" s="215"/>
      <c r="N114" s="216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140</v>
      </c>
      <c r="AU114" s="18" t="s">
        <v>83</v>
      </c>
    </row>
    <row r="115" s="2" customFormat="1" ht="44.25" customHeight="1">
      <c r="A115" s="39"/>
      <c r="B115" s="40"/>
      <c r="C115" s="199" t="s">
        <v>164</v>
      </c>
      <c r="D115" s="199" t="s">
        <v>133</v>
      </c>
      <c r="E115" s="200" t="s">
        <v>165</v>
      </c>
      <c r="F115" s="201" t="s">
        <v>166</v>
      </c>
      <c r="G115" s="202" t="s">
        <v>156</v>
      </c>
      <c r="H115" s="203">
        <v>36.792000000000002</v>
      </c>
      <c r="I115" s="204"/>
      <c r="J115" s="205">
        <f>ROUND(I115*H115,2)</f>
        <v>0</v>
      </c>
      <c r="K115" s="201" t="s">
        <v>137</v>
      </c>
      <c r="L115" s="45"/>
      <c r="M115" s="206" t="s">
        <v>19</v>
      </c>
      <c r="N115" s="207" t="s">
        <v>45</v>
      </c>
      <c r="O115" s="85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0" t="s">
        <v>138</v>
      </c>
      <c r="AT115" s="210" t="s">
        <v>133</v>
      </c>
      <c r="AU115" s="210" t="s">
        <v>83</v>
      </c>
      <c r="AY115" s="18" t="s">
        <v>131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8" t="s">
        <v>79</v>
      </c>
      <c r="BK115" s="211">
        <f>ROUND(I115*H115,2)</f>
        <v>0</v>
      </c>
      <c r="BL115" s="18" t="s">
        <v>138</v>
      </c>
      <c r="BM115" s="210" t="s">
        <v>167</v>
      </c>
    </row>
    <row r="116" s="2" customFormat="1">
      <c r="A116" s="39"/>
      <c r="B116" s="40"/>
      <c r="C116" s="41"/>
      <c r="D116" s="212" t="s">
        <v>140</v>
      </c>
      <c r="E116" s="41"/>
      <c r="F116" s="213" t="s">
        <v>168</v>
      </c>
      <c r="G116" s="41"/>
      <c r="H116" s="41"/>
      <c r="I116" s="214"/>
      <c r="J116" s="41"/>
      <c r="K116" s="41"/>
      <c r="L116" s="45"/>
      <c r="M116" s="215"/>
      <c r="N116" s="216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140</v>
      </c>
      <c r="AU116" s="18" t="s">
        <v>83</v>
      </c>
    </row>
    <row r="117" s="13" customFormat="1">
      <c r="A117" s="13"/>
      <c r="B117" s="217"/>
      <c r="C117" s="218"/>
      <c r="D117" s="219" t="s">
        <v>146</v>
      </c>
      <c r="E117" s="220" t="s">
        <v>19</v>
      </c>
      <c r="F117" s="221" t="s">
        <v>169</v>
      </c>
      <c r="G117" s="218"/>
      <c r="H117" s="222">
        <v>36.792000000000002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8" t="s">
        <v>146</v>
      </c>
      <c r="AU117" s="228" t="s">
        <v>83</v>
      </c>
      <c r="AV117" s="13" t="s">
        <v>83</v>
      </c>
      <c r="AW117" s="13" t="s">
        <v>36</v>
      </c>
      <c r="AX117" s="13" t="s">
        <v>79</v>
      </c>
      <c r="AY117" s="228" t="s">
        <v>131</v>
      </c>
    </row>
    <row r="118" s="2" customFormat="1" ht="44.25" customHeight="1">
      <c r="A118" s="39"/>
      <c r="B118" s="40"/>
      <c r="C118" s="199" t="s">
        <v>170</v>
      </c>
      <c r="D118" s="199" t="s">
        <v>133</v>
      </c>
      <c r="E118" s="200" t="s">
        <v>171</v>
      </c>
      <c r="F118" s="201" t="s">
        <v>172</v>
      </c>
      <c r="G118" s="202" t="s">
        <v>156</v>
      </c>
      <c r="H118" s="203">
        <v>36.792000000000002</v>
      </c>
      <c r="I118" s="204"/>
      <c r="J118" s="205">
        <f>ROUND(I118*H118,2)</f>
        <v>0</v>
      </c>
      <c r="K118" s="201" t="s">
        <v>137</v>
      </c>
      <c r="L118" s="45"/>
      <c r="M118" s="206" t="s">
        <v>19</v>
      </c>
      <c r="N118" s="207" t="s">
        <v>45</v>
      </c>
      <c r="O118" s="85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0" t="s">
        <v>138</v>
      </c>
      <c r="AT118" s="210" t="s">
        <v>133</v>
      </c>
      <c r="AU118" s="210" t="s">
        <v>83</v>
      </c>
      <c r="AY118" s="18" t="s">
        <v>131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8" t="s">
        <v>79</v>
      </c>
      <c r="BK118" s="211">
        <f>ROUND(I118*H118,2)</f>
        <v>0</v>
      </c>
      <c r="BL118" s="18" t="s">
        <v>138</v>
      </c>
      <c r="BM118" s="210" t="s">
        <v>173</v>
      </c>
    </row>
    <row r="119" s="2" customFormat="1">
      <c r="A119" s="39"/>
      <c r="B119" s="40"/>
      <c r="C119" s="41"/>
      <c r="D119" s="212" t="s">
        <v>140</v>
      </c>
      <c r="E119" s="41"/>
      <c r="F119" s="213" t="s">
        <v>174</v>
      </c>
      <c r="G119" s="41"/>
      <c r="H119" s="41"/>
      <c r="I119" s="214"/>
      <c r="J119" s="41"/>
      <c r="K119" s="41"/>
      <c r="L119" s="45"/>
      <c r="M119" s="215"/>
      <c r="N119" s="216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140</v>
      </c>
      <c r="AU119" s="18" t="s">
        <v>83</v>
      </c>
    </row>
    <row r="120" s="2" customFormat="1" ht="37.8" customHeight="1">
      <c r="A120" s="39"/>
      <c r="B120" s="40"/>
      <c r="C120" s="199" t="s">
        <v>175</v>
      </c>
      <c r="D120" s="199" t="s">
        <v>133</v>
      </c>
      <c r="E120" s="200" t="s">
        <v>176</v>
      </c>
      <c r="F120" s="201" t="s">
        <v>177</v>
      </c>
      <c r="G120" s="202" t="s">
        <v>136</v>
      </c>
      <c r="H120" s="203">
        <v>30</v>
      </c>
      <c r="I120" s="204"/>
      <c r="J120" s="205">
        <f>ROUND(I120*H120,2)</f>
        <v>0</v>
      </c>
      <c r="K120" s="201" t="s">
        <v>137</v>
      </c>
      <c r="L120" s="45"/>
      <c r="M120" s="206" t="s">
        <v>19</v>
      </c>
      <c r="N120" s="207" t="s">
        <v>45</v>
      </c>
      <c r="O120" s="85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0" t="s">
        <v>138</v>
      </c>
      <c r="AT120" s="210" t="s">
        <v>133</v>
      </c>
      <c r="AU120" s="210" t="s">
        <v>83</v>
      </c>
      <c r="AY120" s="18" t="s">
        <v>131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8" t="s">
        <v>79</v>
      </c>
      <c r="BK120" s="211">
        <f>ROUND(I120*H120,2)</f>
        <v>0</v>
      </c>
      <c r="BL120" s="18" t="s">
        <v>138</v>
      </c>
      <c r="BM120" s="210" t="s">
        <v>178</v>
      </c>
    </row>
    <row r="121" s="2" customFormat="1">
      <c r="A121" s="39"/>
      <c r="B121" s="40"/>
      <c r="C121" s="41"/>
      <c r="D121" s="212" t="s">
        <v>140</v>
      </c>
      <c r="E121" s="41"/>
      <c r="F121" s="213" t="s">
        <v>179</v>
      </c>
      <c r="G121" s="41"/>
      <c r="H121" s="41"/>
      <c r="I121" s="214"/>
      <c r="J121" s="41"/>
      <c r="K121" s="41"/>
      <c r="L121" s="45"/>
      <c r="M121" s="215"/>
      <c r="N121" s="216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140</v>
      </c>
      <c r="AU121" s="18" t="s">
        <v>83</v>
      </c>
    </row>
    <row r="122" s="2" customFormat="1" ht="16.5" customHeight="1">
      <c r="A122" s="39"/>
      <c r="B122" s="40"/>
      <c r="C122" s="229" t="s">
        <v>180</v>
      </c>
      <c r="D122" s="229" t="s">
        <v>181</v>
      </c>
      <c r="E122" s="230" t="s">
        <v>182</v>
      </c>
      <c r="F122" s="231" t="s">
        <v>183</v>
      </c>
      <c r="G122" s="232" t="s">
        <v>184</v>
      </c>
      <c r="H122" s="233">
        <v>0.59999999999999998</v>
      </c>
      <c r="I122" s="234"/>
      <c r="J122" s="235">
        <f>ROUND(I122*H122,2)</f>
        <v>0</v>
      </c>
      <c r="K122" s="231" t="s">
        <v>137</v>
      </c>
      <c r="L122" s="236"/>
      <c r="M122" s="237" t="s">
        <v>19</v>
      </c>
      <c r="N122" s="238" t="s">
        <v>45</v>
      </c>
      <c r="O122" s="85"/>
      <c r="P122" s="208">
        <f>O122*H122</f>
        <v>0</v>
      </c>
      <c r="Q122" s="208">
        <v>0.001</v>
      </c>
      <c r="R122" s="208">
        <f>Q122*H122</f>
        <v>0.00059999999999999995</v>
      </c>
      <c r="S122" s="208">
        <v>0</v>
      </c>
      <c r="T122" s="20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0" t="s">
        <v>175</v>
      </c>
      <c r="AT122" s="210" t="s">
        <v>181</v>
      </c>
      <c r="AU122" s="210" t="s">
        <v>83</v>
      </c>
      <c r="AY122" s="18" t="s">
        <v>131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8" t="s">
        <v>79</v>
      </c>
      <c r="BK122" s="211">
        <f>ROUND(I122*H122,2)</f>
        <v>0</v>
      </c>
      <c r="BL122" s="18" t="s">
        <v>138</v>
      </c>
      <c r="BM122" s="210" t="s">
        <v>185</v>
      </c>
    </row>
    <row r="123" s="13" customFormat="1">
      <c r="A123" s="13"/>
      <c r="B123" s="217"/>
      <c r="C123" s="218"/>
      <c r="D123" s="219" t="s">
        <v>146</v>
      </c>
      <c r="E123" s="218"/>
      <c r="F123" s="221" t="s">
        <v>186</v>
      </c>
      <c r="G123" s="218"/>
      <c r="H123" s="222">
        <v>0.59999999999999998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8" t="s">
        <v>146</v>
      </c>
      <c r="AU123" s="228" t="s">
        <v>83</v>
      </c>
      <c r="AV123" s="13" t="s">
        <v>83</v>
      </c>
      <c r="AW123" s="13" t="s">
        <v>4</v>
      </c>
      <c r="AX123" s="13" t="s">
        <v>79</v>
      </c>
      <c r="AY123" s="228" t="s">
        <v>131</v>
      </c>
    </row>
    <row r="124" s="2" customFormat="1" ht="33" customHeight="1">
      <c r="A124" s="39"/>
      <c r="B124" s="40"/>
      <c r="C124" s="199" t="s">
        <v>187</v>
      </c>
      <c r="D124" s="199" t="s">
        <v>133</v>
      </c>
      <c r="E124" s="200" t="s">
        <v>188</v>
      </c>
      <c r="F124" s="201" t="s">
        <v>189</v>
      </c>
      <c r="G124" s="202" t="s">
        <v>136</v>
      </c>
      <c r="H124" s="203">
        <v>30</v>
      </c>
      <c r="I124" s="204"/>
      <c r="J124" s="205">
        <f>ROUND(I124*H124,2)</f>
        <v>0</v>
      </c>
      <c r="K124" s="201" t="s">
        <v>137</v>
      </c>
      <c r="L124" s="45"/>
      <c r="M124" s="206" t="s">
        <v>19</v>
      </c>
      <c r="N124" s="207" t="s">
        <v>45</v>
      </c>
      <c r="O124" s="85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0" t="s">
        <v>138</v>
      </c>
      <c r="AT124" s="210" t="s">
        <v>133</v>
      </c>
      <c r="AU124" s="210" t="s">
        <v>83</v>
      </c>
      <c r="AY124" s="18" t="s">
        <v>131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8" t="s">
        <v>79</v>
      </c>
      <c r="BK124" s="211">
        <f>ROUND(I124*H124,2)</f>
        <v>0</v>
      </c>
      <c r="BL124" s="18" t="s">
        <v>138</v>
      </c>
      <c r="BM124" s="210" t="s">
        <v>190</v>
      </c>
    </row>
    <row r="125" s="2" customFormat="1">
      <c r="A125" s="39"/>
      <c r="B125" s="40"/>
      <c r="C125" s="41"/>
      <c r="D125" s="212" t="s">
        <v>140</v>
      </c>
      <c r="E125" s="41"/>
      <c r="F125" s="213" t="s">
        <v>191</v>
      </c>
      <c r="G125" s="41"/>
      <c r="H125" s="41"/>
      <c r="I125" s="214"/>
      <c r="J125" s="41"/>
      <c r="K125" s="41"/>
      <c r="L125" s="45"/>
      <c r="M125" s="215"/>
      <c r="N125" s="216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140</v>
      </c>
      <c r="AU125" s="18" t="s">
        <v>83</v>
      </c>
    </row>
    <row r="126" s="12" customFormat="1" ht="22.8" customHeight="1">
      <c r="A126" s="12"/>
      <c r="B126" s="183"/>
      <c r="C126" s="184"/>
      <c r="D126" s="185" t="s">
        <v>73</v>
      </c>
      <c r="E126" s="197" t="s">
        <v>83</v>
      </c>
      <c r="F126" s="197" t="s">
        <v>192</v>
      </c>
      <c r="G126" s="184"/>
      <c r="H126" s="184"/>
      <c r="I126" s="187"/>
      <c r="J126" s="198">
        <f>BK126</f>
        <v>0</v>
      </c>
      <c r="K126" s="184"/>
      <c r="L126" s="189"/>
      <c r="M126" s="190"/>
      <c r="N126" s="191"/>
      <c r="O126" s="191"/>
      <c r="P126" s="192">
        <f>SUM(P127:P129)</f>
        <v>0</v>
      </c>
      <c r="Q126" s="191"/>
      <c r="R126" s="192">
        <f>SUM(R127:R129)</f>
        <v>1.0808078399999999</v>
      </c>
      <c r="S126" s="191"/>
      <c r="T126" s="193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4" t="s">
        <v>79</v>
      </c>
      <c r="AT126" s="195" t="s">
        <v>73</v>
      </c>
      <c r="AU126" s="195" t="s">
        <v>79</v>
      </c>
      <c r="AY126" s="194" t="s">
        <v>131</v>
      </c>
      <c r="BK126" s="196">
        <f>SUM(BK127:BK129)</f>
        <v>0</v>
      </c>
    </row>
    <row r="127" s="2" customFormat="1" ht="24.15" customHeight="1">
      <c r="A127" s="39"/>
      <c r="B127" s="40"/>
      <c r="C127" s="199" t="s">
        <v>193</v>
      </c>
      <c r="D127" s="199" t="s">
        <v>133</v>
      </c>
      <c r="E127" s="200" t="s">
        <v>194</v>
      </c>
      <c r="F127" s="201" t="s">
        <v>195</v>
      </c>
      <c r="G127" s="202" t="s">
        <v>156</v>
      </c>
      <c r="H127" s="203">
        <v>0.432</v>
      </c>
      <c r="I127" s="204"/>
      <c r="J127" s="205">
        <f>ROUND(I127*H127,2)</f>
        <v>0</v>
      </c>
      <c r="K127" s="201" t="s">
        <v>137</v>
      </c>
      <c r="L127" s="45"/>
      <c r="M127" s="206" t="s">
        <v>19</v>
      </c>
      <c r="N127" s="207" t="s">
        <v>45</v>
      </c>
      <c r="O127" s="85"/>
      <c r="P127" s="208">
        <f>O127*H127</f>
        <v>0</v>
      </c>
      <c r="Q127" s="208">
        <v>2.5018699999999998</v>
      </c>
      <c r="R127" s="208">
        <f>Q127*H127</f>
        <v>1.0808078399999999</v>
      </c>
      <c r="S127" s="208">
        <v>0</v>
      </c>
      <c r="T127" s="20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0" t="s">
        <v>138</v>
      </c>
      <c r="AT127" s="210" t="s">
        <v>133</v>
      </c>
      <c r="AU127" s="210" t="s">
        <v>83</v>
      </c>
      <c r="AY127" s="18" t="s">
        <v>131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8" t="s">
        <v>79</v>
      </c>
      <c r="BK127" s="211">
        <f>ROUND(I127*H127,2)</f>
        <v>0</v>
      </c>
      <c r="BL127" s="18" t="s">
        <v>138</v>
      </c>
      <c r="BM127" s="210" t="s">
        <v>196</v>
      </c>
    </row>
    <row r="128" s="2" customFormat="1">
      <c r="A128" s="39"/>
      <c r="B128" s="40"/>
      <c r="C128" s="41"/>
      <c r="D128" s="212" t="s">
        <v>140</v>
      </c>
      <c r="E128" s="41"/>
      <c r="F128" s="213" t="s">
        <v>197</v>
      </c>
      <c r="G128" s="41"/>
      <c r="H128" s="41"/>
      <c r="I128" s="214"/>
      <c r="J128" s="41"/>
      <c r="K128" s="41"/>
      <c r="L128" s="45"/>
      <c r="M128" s="215"/>
      <c r="N128" s="216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140</v>
      </c>
      <c r="AU128" s="18" t="s">
        <v>83</v>
      </c>
    </row>
    <row r="129" s="13" customFormat="1">
      <c r="A129" s="13"/>
      <c r="B129" s="217"/>
      <c r="C129" s="218"/>
      <c r="D129" s="219" t="s">
        <v>146</v>
      </c>
      <c r="E129" s="220" t="s">
        <v>19</v>
      </c>
      <c r="F129" s="221" t="s">
        <v>198</v>
      </c>
      <c r="G129" s="218"/>
      <c r="H129" s="222">
        <v>0.432</v>
      </c>
      <c r="I129" s="223"/>
      <c r="J129" s="218"/>
      <c r="K129" s="218"/>
      <c r="L129" s="224"/>
      <c r="M129" s="225"/>
      <c r="N129" s="226"/>
      <c r="O129" s="226"/>
      <c r="P129" s="226"/>
      <c r="Q129" s="226"/>
      <c r="R129" s="226"/>
      <c r="S129" s="226"/>
      <c r="T129" s="22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8" t="s">
        <v>146</v>
      </c>
      <c r="AU129" s="228" t="s">
        <v>83</v>
      </c>
      <c r="AV129" s="13" t="s">
        <v>83</v>
      </c>
      <c r="AW129" s="13" t="s">
        <v>36</v>
      </c>
      <c r="AX129" s="13" t="s">
        <v>79</v>
      </c>
      <c r="AY129" s="228" t="s">
        <v>131</v>
      </c>
    </row>
    <row r="130" s="12" customFormat="1" ht="22.8" customHeight="1">
      <c r="A130" s="12"/>
      <c r="B130" s="183"/>
      <c r="C130" s="184"/>
      <c r="D130" s="185" t="s">
        <v>73</v>
      </c>
      <c r="E130" s="197" t="s">
        <v>148</v>
      </c>
      <c r="F130" s="197" t="s">
        <v>199</v>
      </c>
      <c r="G130" s="184"/>
      <c r="H130" s="184"/>
      <c r="I130" s="187"/>
      <c r="J130" s="198">
        <f>BK130</f>
        <v>0</v>
      </c>
      <c r="K130" s="184"/>
      <c r="L130" s="189"/>
      <c r="M130" s="190"/>
      <c r="N130" s="191"/>
      <c r="O130" s="191"/>
      <c r="P130" s="192">
        <f>SUM(P131:P141)</f>
        <v>0</v>
      </c>
      <c r="Q130" s="191"/>
      <c r="R130" s="192">
        <f>SUM(R131:R141)</f>
        <v>8.1717257500000002</v>
      </c>
      <c r="S130" s="191"/>
      <c r="T130" s="193">
        <f>SUM(T131:T141)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4" t="s">
        <v>79</v>
      </c>
      <c r="AT130" s="195" t="s">
        <v>73</v>
      </c>
      <c r="AU130" s="195" t="s">
        <v>79</v>
      </c>
      <c r="AY130" s="194" t="s">
        <v>131</v>
      </c>
      <c r="BK130" s="196">
        <f>SUM(BK131:BK141)</f>
        <v>0</v>
      </c>
    </row>
    <row r="131" s="2" customFormat="1" ht="37.8" customHeight="1">
      <c r="A131" s="39"/>
      <c r="B131" s="40"/>
      <c r="C131" s="199" t="s">
        <v>8</v>
      </c>
      <c r="D131" s="199" t="s">
        <v>133</v>
      </c>
      <c r="E131" s="200" t="s">
        <v>200</v>
      </c>
      <c r="F131" s="201" t="s">
        <v>201</v>
      </c>
      <c r="G131" s="202" t="s">
        <v>136</v>
      </c>
      <c r="H131" s="203">
        <v>1.3</v>
      </c>
      <c r="I131" s="204"/>
      <c r="J131" s="205">
        <f>ROUND(I131*H131,2)</f>
        <v>0</v>
      </c>
      <c r="K131" s="201" t="s">
        <v>137</v>
      </c>
      <c r="L131" s="45"/>
      <c r="M131" s="206" t="s">
        <v>19</v>
      </c>
      <c r="N131" s="207" t="s">
        <v>45</v>
      </c>
      <c r="O131" s="85"/>
      <c r="P131" s="208">
        <f>O131*H131</f>
        <v>0</v>
      </c>
      <c r="Q131" s="208">
        <v>0.1605</v>
      </c>
      <c r="R131" s="208">
        <f>Q131*H131</f>
        <v>0.20865</v>
      </c>
      <c r="S131" s="208">
        <v>0</v>
      </c>
      <c r="T131" s="20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0" t="s">
        <v>138</v>
      </c>
      <c r="AT131" s="210" t="s">
        <v>133</v>
      </c>
      <c r="AU131" s="210" t="s">
        <v>83</v>
      </c>
      <c r="AY131" s="18" t="s">
        <v>131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8" t="s">
        <v>79</v>
      </c>
      <c r="BK131" s="211">
        <f>ROUND(I131*H131,2)</f>
        <v>0</v>
      </c>
      <c r="BL131" s="18" t="s">
        <v>138</v>
      </c>
      <c r="BM131" s="210" t="s">
        <v>202</v>
      </c>
    </row>
    <row r="132" s="2" customFormat="1">
      <c r="A132" s="39"/>
      <c r="B132" s="40"/>
      <c r="C132" s="41"/>
      <c r="D132" s="212" t="s">
        <v>140</v>
      </c>
      <c r="E132" s="41"/>
      <c r="F132" s="213" t="s">
        <v>203</v>
      </c>
      <c r="G132" s="41"/>
      <c r="H132" s="41"/>
      <c r="I132" s="214"/>
      <c r="J132" s="41"/>
      <c r="K132" s="41"/>
      <c r="L132" s="45"/>
      <c r="M132" s="215"/>
      <c r="N132" s="216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140</v>
      </c>
      <c r="AU132" s="18" t="s">
        <v>83</v>
      </c>
    </row>
    <row r="133" s="13" customFormat="1">
      <c r="A133" s="13"/>
      <c r="B133" s="217"/>
      <c r="C133" s="218"/>
      <c r="D133" s="219" t="s">
        <v>146</v>
      </c>
      <c r="E133" s="220" t="s">
        <v>19</v>
      </c>
      <c r="F133" s="221" t="s">
        <v>204</v>
      </c>
      <c r="G133" s="218"/>
      <c r="H133" s="222">
        <v>1.3</v>
      </c>
      <c r="I133" s="223"/>
      <c r="J133" s="218"/>
      <c r="K133" s="218"/>
      <c r="L133" s="224"/>
      <c r="M133" s="225"/>
      <c r="N133" s="226"/>
      <c r="O133" s="226"/>
      <c r="P133" s="226"/>
      <c r="Q133" s="226"/>
      <c r="R133" s="226"/>
      <c r="S133" s="226"/>
      <c r="T133" s="22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8" t="s">
        <v>146</v>
      </c>
      <c r="AU133" s="228" t="s">
        <v>83</v>
      </c>
      <c r="AV133" s="13" t="s">
        <v>83</v>
      </c>
      <c r="AW133" s="13" t="s">
        <v>36</v>
      </c>
      <c r="AX133" s="13" t="s">
        <v>79</v>
      </c>
      <c r="AY133" s="228" t="s">
        <v>131</v>
      </c>
    </row>
    <row r="134" s="2" customFormat="1" ht="37.8" customHeight="1">
      <c r="A134" s="39"/>
      <c r="B134" s="40"/>
      <c r="C134" s="199" t="s">
        <v>205</v>
      </c>
      <c r="D134" s="199" t="s">
        <v>133</v>
      </c>
      <c r="E134" s="200" t="s">
        <v>206</v>
      </c>
      <c r="F134" s="201" t="s">
        <v>207</v>
      </c>
      <c r="G134" s="202" t="s">
        <v>136</v>
      </c>
      <c r="H134" s="203">
        <v>1.3</v>
      </c>
      <c r="I134" s="204"/>
      <c r="J134" s="205">
        <f>ROUND(I134*H134,2)</f>
        <v>0</v>
      </c>
      <c r="K134" s="201" t="s">
        <v>137</v>
      </c>
      <c r="L134" s="45"/>
      <c r="M134" s="206" t="s">
        <v>19</v>
      </c>
      <c r="N134" s="207" t="s">
        <v>45</v>
      </c>
      <c r="O134" s="85"/>
      <c r="P134" s="208">
        <f>O134*H134</f>
        <v>0</v>
      </c>
      <c r="Q134" s="208">
        <v>0.19094</v>
      </c>
      <c r="R134" s="208">
        <f>Q134*H134</f>
        <v>0.248222</v>
      </c>
      <c r="S134" s="208">
        <v>0</v>
      </c>
      <c r="T134" s="20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0" t="s">
        <v>138</v>
      </c>
      <c r="AT134" s="210" t="s">
        <v>133</v>
      </c>
      <c r="AU134" s="210" t="s">
        <v>83</v>
      </c>
      <c r="AY134" s="18" t="s">
        <v>131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8" t="s">
        <v>79</v>
      </c>
      <c r="BK134" s="211">
        <f>ROUND(I134*H134,2)</f>
        <v>0</v>
      </c>
      <c r="BL134" s="18" t="s">
        <v>138</v>
      </c>
      <c r="BM134" s="210" t="s">
        <v>208</v>
      </c>
    </row>
    <row r="135" s="2" customFormat="1">
      <c r="A135" s="39"/>
      <c r="B135" s="40"/>
      <c r="C135" s="41"/>
      <c r="D135" s="212" t="s">
        <v>140</v>
      </c>
      <c r="E135" s="41"/>
      <c r="F135" s="213" t="s">
        <v>209</v>
      </c>
      <c r="G135" s="41"/>
      <c r="H135" s="41"/>
      <c r="I135" s="214"/>
      <c r="J135" s="41"/>
      <c r="K135" s="41"/>
      <c r="L135" s="45"/>
      <c r="M135" s="215"/>
      <c r="N135" s="216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140</v>
      </c>
      <c r="AU135" s="18" t="s">
        <v>83</v>
      </c>
    </row>
    <row r="136" s="2" customFormat="1" ht="37.8" customHeight="1">
      <c r="A136" s="39"/>
      <c r="B136" s="40"/>
      <c r="C136" s="199" t="s">
        <v>210</v>
      </c>
      <c r="D136" s="199" t="s">
        <v>133</v>
      </c>
      <c r="E136" s="200" t="s">
        <v>211</v>
      </c>
      <c r="F136" s="201" t="s">
        <v>212</v>
      </c>
      <c r="G136" s="202" t="s">
        <v>136</v>
      </c>
      <c r="H136" s="203">
        <v>11.125</v>
      </c>
      <c r="I136" s="204"/>
      <c r="J136" s="205">
        <f>ROUND(I136*H136,2)</f>
        <v>0</v>
      </c>
      <c r="K136" s="201" t="s">
        <v>137</v>
      </c>
      <c r="L136" s="45"/>
      <c r="M136" s="206" t="s">
        <v>19</v>
      </c>
      <c r="N136" s="207" t="s">
        <v>45</v>
      </c>
      <c r="O136" s="85"/>
      <c r="P136" s="208">
        <f>O136*H136</f>
        <v>0</v>
      </c>
      <c r="Q136" s="208">
        <v>0.69347000000000003</v>
      </c>
      <c r="R136" s="208">
        <f>Q136*H136</f>
        <v>7.7148537500000005</v>
      </c>
      <c r="S136" s="208">
        <v>0</v>
      </c>
      <c r="T136" s="20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0" t="s">
        <v>138</v>
      </c>
      <c r="AT136" s="210" t="s">
        <v>133</v>
      </c>
      <c r="AU136" s="210" t="s">
        <v>83</v>
      </c>
      <c r="AY136" s="18" t="s">
        <v>131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8" t="s">
        <v>79</v>
      </c>
      <c r="BK136" s="211">
        <f>ROUND(I136*H136,2)</f>
        <v>0</v>
      </c>
      <c r="BL136" s="18" t="s">
        <v>138</v>
      </c>
      <c r="BM136" s="210" t="s">
        <v>213</v>
      </c>
    </row>
    <row r="137" s="2" customFormat="1">
      <c r="A137" s="39"/>
      <c r="B137" s="40"/>
      <c r="C137" s="41"/>
      <c r="D137" s="212" t="s">
        <v>140</v>
      </c>
      <c r="E137" s="41"/>
      <c r="F137" s="213" t="s">
        <v>214</v>
      </c>
      <c r="G137" s="41"/>
      <c r="H137" s="41"/>
      <c r="I137" s="214"/>
      <c r="J137" s="41"/>
      <c r="K137" s="41"/>
      <c r="L137" s="45"/>
      <c r="M137" s="215"/>
      <c r="N137" s="216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140</v>
      </c>
      <c r="AU137" s="18" t="s">
        <v>83</v>
      </c>
    </row>
    <row r="138" s="13" customFormat="1">
      <c r="A138" s="13"/>
      <c r="B138" s="217"/>
      <c r="C138" s="218"/>
      <c r="D138" s="219" t="s">
        <v>146</v>
      </c>
      <c r="E138" s="220" t="s">
        <v>19</v>
      </c>
      <c r="F138" s="221" t="s">
        <v>215</v>
      </c>
      <c r="G138" s="218"/>
      <c r="H138" s="222">
        <v>3</v>
      </c>
      <c r="I138" s="223"/>
      <c r="J138" s="218"/>
      <c r="K138" s="218"/>
      <c r="L138" s="224"/>
      <c r="M138" s="225"/>
      <c r="N138" s="226"/>
      <c r="O138" s="226"/>
      <c r="P138" s="226"/>
      <c r="Q138" s="226"/>
      <c r="R138" s="226"/>
      <c r="S138" s="226"/>
      <c r="T138" s="22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8" t="s">
        <v>146</v>
      </c>
      <c r="AU138" s="228" t="s">
        <v>83</v>
      </c>
      <c r="AV138" s="13" t="s">
        <v>83</v>
      </c>
      <c r="AW138" s="13" t="s">
        <v>36</v>
      </c>
      <c r="AX138" s="13" t="s">
        <v>74</v>
      </c>
      <c r="AY138" s="228" t="s">
        <v>131</v>
      </c>
    </row>
    <row r="139" s="13" customFormat="1">
      <c r="A139" s="13"/>
      <c r="B139" s="217"/>
      <c r="C139" s="218"/>
      <c r="D139" s="219" t="s">
        <v>146</v>
      </c>
      <c r="E139" s="220" t="s">
        <v>19</v>
      </c>
      <c r="F139" s="221" t="s">
        <v>216</v>
      </c>
      <c r="G139" s="218"/>
      <c r="H139" s="222">
        <v>3.75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8" t="s">
        <v>146</v>
      </c>
      <c r="AU139" s="228" t="s">
        <v>83</v>
      </c>
      <c r="AV139" s="13" t="s">
        <v>83</v>
      </c>
      <c r="AW139" s="13" t="s">
        <v>36</v>
      </c>
      <c r="AX139" s="13" t="s">
        <v>74</v>
      </c>
      <c r="AY139" s="228" t="s">
        <v>131</v>
      </c>
    </row>
    <row r="140" s="13" customFormat="1">
      <c r="A140" s="13"/>
      <c r="B140" s="217"/>
      <c r="C140" s="218"/>
      <c r="D140" s="219" t="s">
        <v>146</v>
      </c>
      <c r="E140" s="220" t="s">
        <v>19</v>
      </c>
      <c r="F140" s="221" t="s">
        <v>217</v>
      </c>
      <c r="G140" s="218"/>
      <c r="H140" s="222">
        <v>4.375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8" t="s">
        <v>146</v>
      </c>
      <c r="AU140" s="228" t="s">
        <v>83</v>
      </c>
      <c r="AV140" s="13" t="s">
        <v>83</v>
      </c>
      <c r="AW140" s="13" t="s">
        <v>36</v>
      </c>
      <c r="AX140" s="13" t="s">
        <v>74</v>
      </c>
      <c r="AY140" s="228" t="s">
        <v>131</v>
      </c>
    </row>
    <row r="141" s="14" customFormat="1">
      <c r="A141" s="14"/>
      <c r="B141" s="239"/>
      <c r="C141" s="240"/>
      <c r="D141" s="219" t="s">
        <v>146</v>
      </c>
      <c r="E141" s="241" t="s">
        <v>19</v>
      </c>
      <c r="F141" s="242" t="s">
        <v>218</v>
      </c>
      <c r="G141" s="240"/>
      <c r="H141" s="243">
        <v>11.125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9" t="s">
        <v>146</v>
      </c>
      <c r="AU141" s="249" t="s">
        <v>83</v>
      </c>
      <c r="AV141" s="14" t="s">
        <v>138</v>
      </c>
      <c r="AW141" s="14" t="s">
        <v>36</v>
      </c>
      <c r="AX141" s="14" t="s">
        <v>79</v>
      </c>
      <c r="AY141" s="249" t="s">
        <v>131</v>
      </c>
    </row>
    <row r="142" s="12" customFormat="1" ht="22.8" customHeight="1">
      <c r="A142" s="12"/>
      <c r="B142" s="183"/>
      <c r="C142" s="184"/>
      <c r="D142" s="185" t="s">
        <v>73</v>
      </c>
      <c r="E142" s="197" t="s">
        <v>138</v>
      </c>
      <c r="F142" s="197" t="s">
        <v>219</v>
      </c>
      <c r="G142" s="184"/>
      <c r="H142" s="184"/>
      <c r="I142" s="187"/>
      <c r="J142" s="198">
        <f>BK142</f>
        <v>0</v>
      </c>
      <c r="K142" s="184"/>
      <c r="L142" s="189"/>
      <c r="M142" s="190"/>
      <c r="N142" s="191"/>
      <c r="O142" s="191"/>
      <c r="P142" s="192">
        <f>SUM(P143:P174)</f>
        <v>0</v>
      </c>
      <c r="Q142" s="191"/>
      <c r="R142" s="192">
        <f>SUM(R143:R174)</f>
        <v>28.91932246</v>
      </c>
      <c r="S142" s="191"/>
      <c r="T142" s="193">
        <f>SUM(T143:T174)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4" t="s">
        <v>79</v>
      </c>
      <c r="AT142" s="195" t="s">
        <v>73</v>
      </c>
      <c r="AU142" s="195" t="s">
        <v>79</v>
      </c>
      <c r="AY142" s="194" t="s">
        <v>131</v>
      </c>
      <c r="BK142" s="196">
        <f>SUM(BK143:BK174)</f>
        <v>0</v>
      </c>
    </row>
    <row r="143" s="2" customFormat="1" ht="24.15" customHeight="1">
      <c r="A143" s="39"/>
      <c r="B143" s="40"/>
      <c r="C143" s="199" t="s">
        <v>220</v>
      </c>
      <c r="D143" s="199" t="s">
        <v>133</v>
      </c>
      <c r="E143" s="200" t="s">
        <v>221</v>
      </c>
      <c r="F143" s="201" t="s">
        <v>222</v>
      </c>
      <c r="G143" s="202" t="s">
        <v>156</v>
      </c>
      <c r="H143" s="203">
        <v>0.25</v>
      </c>
      <c r="I143" s="204"/>
      <c r="J143" s="205">
        <f>ROUND(I143*H143,2)</f>
        <v>0</v>
      </c>
      <c r="K143" s="201" t="s">
        <v>137</v>
      </c>
      <c r="L143" s="45"/>
      <c r="M143" s="206" t="s">
        <v>19</v>
      </c>
      <c r="N143" s="207" t="s">
        <v>45</v>
      </c>
      <c r="O143" s="85"/>
      <c r="P143" s="208">
        <f>O143*H143</f>
        <v>0</v>
      </c>
      <c r="Q143" s="208">
        <v>2.5019800000000001</v>
      </c>
      <c r="R143" s="208">
        <f>Q143*H143</f>
        <v>0.62549500000000002</v>
      </c>
      <c r="S143" s="208">
        <v>0</v>
      </c>
      <c r="T143" s="20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0" t="s">
        <v>138</v>
      </c>
      <c r="AT143" s="210" t="s">
        <v>133</v>
      </c>
      <c r="AU143" s="210" t="s">
        <v>83</v>
      </c>
      <c r="AY143" s="18" t="s">
        <v>131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8" t="s">
        <v>79</v>
      </c>
      <c r="BK143" s="211">
        <f>ROUND(I143*H143,2)</f>
        <v>0</v>
      </c>
      <c r="BL143" s="18" t="s">
        <v>138</v>
      </c>
      <c r="BM143" s="210" t="s">
        <v>223</v>
      </c>
    </row>
    <row r="144" s="2" customFormat="1">
      <c r="A144" s="39"/>
      <c r="B144" s="40"/>
      <c r="C144" s="41"/>
      <c r="D144" s="212" t="s">
        <v>140</v>
      </c>
      <c r="E144" s="41"/>
      <c r="F144" s="213" t="s">
        <v>224</v>
      </c>
      <c r="G144" s="41"/>
      <c r="H144" s="41"/>
      <c r="I144" s="214"/>
      <c r="J144" s="41"/>
      <c r="K144" s="41"/>
      <c r="L144" s="45"/>
      <c r="M144" s="215"/>
      <c r="N144" s="216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140</v>
      </c>
      <c r="AU144" s="18" t="s">
        <v>83</v>
      </c>
    </row>
    <row r="145" s="13" customFormat="1">
      <c r="A145" s="13"/>
      <c r="B145" s="217"/>
      <c r="C145" s="218"/>
      <c r="D145" s="219" t="s">
        <v>146</v>
      </c>
      <c r="E145" s="220" t="s">
        <v>19</v>
      </c>
      <c r="F145" s="221" t="s">
        <v>225</v>
      </c>
      <c r="G145" s="218"/>
      <c r="H145" s="222">
        <v>0.25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8" t="s">
        <v>146</v>
      </c>
      <c r="AU145" s="228" t="s">
        <v>83</v>
      </c>
      <c r="AV145" s="13" t="s">
        <v>83</v>
      </c>
      <c r="AW145" s="13" t="s">
        <v>36</v>
      </c>
      <c r="AX145" s="13" t="s">
        <v>79</v>
      </c>
      <c r="AY145" s="228" t="s">
        <v>131</v>
      </c>
    </row>
    <row r="146" s="2" customFormat="1" ht="24.15" customHeight="1">
      <c r="A146" s="39"/>
      <c r="B146" s="40"/>
      <c r="C146" s="199" t="s">
        <v>226</v>
      </c>
      <c r="D146" s="199" t="s">
        <v>133</v>
      </c>
      <c r="E146" s="200" t="s">
        <v>227</v>
      </c>
      <c r="F146" s="201" t="s">
        <v>228</v>
      </c>
      <c r="G146" s="202" t="s">
        <v>136</v>
      </c>
      <c r="H146" s="203">
        <v>4</v>
      </c>
      <c r="I146" s="204"/>
      <c r="J146" s="205">
        <f>ROUND(I146*H146,2)</f>
        <v>0</v>
      </c>
      <c r="K146" s="201" t="s">
        <v>137</v>
      </c>
      <c r="L146" s="45"/>
      <c r="M146" s="206" t="s">
        <v>19</v>
      </c>
      <c r="N146" s="207" t="s">
        <v>45</v>
      </c>
      <c r="O146" s="85"/>
      <c r="P146" s="208">
        <f>O146*H146</f>
        <v>0</v>
      </c>
      <c r="Q146" s="208">
        <v>0.011169999999999999</v>
      </c>
      <c r="R146" s="208">
        <f>Q146*H146</f>
        <v>0.044679999999999997</v>
      </c>
      <c r="S146" s="208">
        <v>0</v>
      </c>
      <c r="T146" s="20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0" t="s">
        <v>138</v>
      </c>
      <c r="AT146" s="210" t="s">
        <v>133</v>
      </c>
      <c r="AU146" s="210" t="s">
        <v>83</v>
      </c>
      <c r="AY146" s="18" t="s">
        <v>131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8" t="s">
        <v>79</v>
      </c>
      <c r="BK146" s="211">
        <f>ROUND(I146*H146,2)</f>
        <v>0</v>
      </c>
      <c r="BL146" s="18" t="s">
        <v>138</v>
      </c>
      <c r="BM146" s="210" t="s">
        <v>229</v>
      </c>
    </row>
    <row r="147" s="2" customFormat="1">
      <c r="A147" s="39"/>
      <c r="B147" s="40"/>
      <c r="C147" s="41"/>
      <c r="D147" s="212" t="s">
        <v>140</v>
      </c>
      <c r="E147" s="41"/>
      <c r="F147" s="213" t="s">
        <v>230</v>
      </c>
      <c r="G147" s="41"/>
      <c r="H147" s="41"/>
      <c r="I147" s="214"/>
      <c r="J147" s="41"/>
      <c r="K147" s="41"/>
      <c r="L147" s="45"/>
      <c r="M147" s="215"/>
      <c r="N147" s="216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140</v>
      </c>
      <c r="AU147" s="18" t="s">
        <v>83</v>
      </c>
    </row>
    <row r="148" s="13" customFormat="1">
      <c r="A148" s="13"/>
      <c r="B148" s="217"/>
      <c r="C148" s="218"/>
      <c r="D148" s="219" t="s">
        <v>146</v>
      </c>
      <c r="E148" s="220" t="s">
        <v>19</v>
      </c>
      <c r="F148" s="221" t="s">
        <v>231</v>
      </c>
      <c r="G148" s="218"/>
      <c r="H148" s="222">
        <v>4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8" t="s">
        <v>146</v>
      </c>
      <c r="AU148" s="228" t="s">
        <v>83</v>
      </c>
      <c r="AV148" s="13" t="s">
        <v>83</v>
      </c>
      <c r="AW148" s="13" t="s">
        <v>36</v>
      </c>
      <c r="AX148" s="13" t="s">
        <v>79</v>
      </c>
      <c r="AY148" s="228" t="s">
        <v>131</v>
      </c>
    </row>
    <row r="149" s="2" customFormat="1" ht="24.15" customHeight="1">
      <c r="A149" s="39"/>
      <c r="B149" s="40"/>
      <c r="C149" s="199" t="s">
        <v>232</v>
      </c>
      <c r="D149" s="199" t="s">
        <v>133</v>
      </c>
      <c r="E149" s="200" t="s">
        <v>233</v>
      </c>
      <c r="F149" s="201" t="s">
        <v>234</v>
      </c>
      <c r="G149" s="202" t="s">
        <v>136</v>
      </c>
      <c r="H149" s="203">
        <v>4</v>
      </c>
      <c r="I149" s="204"/>
      <c r="J149" s="205">
        <f>ROUND(I149*H149,2)</f>
        <v>0</v>
      </c>
      <c r="K149" s="201" t="s">
        <v>137</v>
      </c>
      <c r="L149" s="45"/>
      <c r="M149" s="206" t="s">
        <v>19</v>
      </c>
      <c r="N149" s="207" t="s">
        <v>45</v>
      </c>
      <c r="O149" s="85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0" t="s">
        <v>138</v>
      </c>
      <c r="AT149" s="210" t="s">
        <v>133</v>
      </c>
      <c r="AU149" s="210" t="s">
        <v>83</v>
      </c>
      <c r="AY149" s="18" t="s">
        <v>131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8" t="s">
        <v>79</v>
      </c>
      <c r="BK149" s="211">
        <f>ROUND(I149*H149,2)</f>
        <v>0</v>
      </c>
      <c r="BL149" s="18" t="s">
        <v>138</v>
      </c>
      <c r="BM149" s="210" t="s">
        <v>235</v>
      </c>
    </row>
    <row r="150" s="2" customFormat="1">
      <c r="A150" s="39"/>
      <c r="B150" s="40"/>
      <c r="C150" s="41"/>
      <c r="D150" s="212" t="s">
        <v>140</v>
      </c>
      <c r="E150" s="41"/>
      <c r="F150" s="213" t="s">
        <v>236</v>
      </c>
      <c r="G150" s="41"/>
      <c r="H150" s="41"/>
      <c r="I150" s="214"/>
      <c r="J150" s="41"/>
      <c r="K150" s="41"/>
      <c r="L150" s="45"/>
      <c r="M150" s="215"/>
      <c r="N150" s="216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140</v>
      </c>
      <c r="AU150" s="18" t="s">
        <v>83</v>
      </c>
    </row>
    <row r="151" s="2" customFormat="1" ht="24.15" customHeight="1">
      <c r="A151" s="39"/>
      <c r="B151" s="40"/>
      <c r="C151" s="199" t="s">
        <v>237</v>
      </c>
      <c r="D151" s="199" t="s">
        <v>133</v>
      </c>
      <c r="E151" s="200" t="s">
        <v>238</v>
      </c>
      <c r="F151" s="201" t="s">
        <v>239</v>
      </c>
      <c r="G151" s="202" t="s">
        <v>240</v>
      </c>
      <c r="H151" s="203">
        <v>0.040000000000000001</v>
      </c>
      <c r="I151" s="204"/>
      <c r="J151" s="205">
        <f>ROUND(I151*H151,2)</f>
        <v>0</v>
      </c>
      <c r="K151" s="201" t="s">
        <v>137</v>
      </c>
      <c r="L151" s="45"/>
      <c r="M151" s="206" t="s">
        <v>19</v>
      </c>
      <c r="N151" s="207" t="s">
        <v>45</v>
      </c>
      <c r="O151" s="85"/>
      <c r="P151" s="208">
        <f>O151*H151</f>
        <v>0</v>
      </c>
      <c r="Q151" s="208">
        <v>1.05291</v>
      </c>
      <c r="R151" s="208">
        <f>Q151*H151</f>
        <v>0.042116399999999998</v>
      </c>
      <c r="S151" s="208">
        <v>0</v>
      </c>
      <c r="T151" s="20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0" t="s">
        <v>138</v>
      </c>
      <c r="AT151" s="210" t="s">
        <v>133</v>
      </c>
      <c r="AU151" s="210" t="s">
        <v>83</v>
      </c>
      <c r="AY151" s="18" t="s">
        <v>131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8" t="s">
        <v>79</v>
      </c>
      <c r="BK151" s="211">
        <f>ROUND(I151*H151,2)</f>
        <v>0</v>
      </c>
      <c r="BL151" s="18" t="s">
        <v>138</v>
      </c>
      <c r="BM151" s="210" t="s">
        <v>241</v>
      </c>
    </row>
    <row r="152" s="2" customFormat="1">
      <c r="A152" s="39"/>
      <c r="B152" s="40"/>
      <c r="C152" s="41"/>
      <c r="D152" s="212" t="s">
        <v>140</v>
      </c>
      <c r="E152" s="41"/>
      <c r="F152" s="213" t="s">
        <v>242</v>
      </c>
      <c r="G152" s="41"/>
      <c r="H152" s="41"/>
      <c r="I152" s="214"/>
      <c r="J152" s="41"/>
      <c r="K152" s="41"/>
      <c r="L152" s="45"/>
      <c r="M152" s="215"/>
      <c r="N152" s="216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140</v>
      </c>
      <c r="AU152" s="18" t="s">
        <v>83</v>
      </c>
    </row>
    <row r="153" s="2" customFormat="1" ht="37.8" customHeight="1">
      <c r="A153" s="39"/>
      <c r="B153" s="40"/>
      <c r="C153" s="199" t="s">
        <v>243</v>
      </c>
      <c r="D153" s="199" t="s">
        <v>133</v>
      </c>
      <c r="E153" s="200" t="s">
        <v>244</v>
      </c>
      <c r="F153" s="201" t="s">
        <v>245</v>
      </c>
      <c r="G153" s="202" t="s">
        <v>156</v>
      </c>
      <c r="H153" s="203">
        <v>9.5180000000000007</v>
      </c>
      <c r="I153" s="204"/>
      <c r="J153" s="205">
        <f>ROUND(I153*H153,2)</f>
        <v>0</v>
      </c>
      <c r="K153" s="201" t="s">
        <v>137</v>
      </c>
      <c r="L153" s="45"/>
      <c r="M153" s="206" t="s">
        <v>19</v>
      </c>
      <c r="N153" s="207" t="s">
        <v>45</v>
      </c>
      <c r="O153" s="85"/>
      <c r="P153" s="208">
        <f>O153*H153</f>
        <v>0</v>
      </c>
      <c r="Q153" s="208">
        <v>2.5019499999999999</v>
      </c>
      <c r="R153" s="208">
        <f>Q153*H153</f>
        <v>23.8135601</v>
      </c>
      <c r="S153" s="208">
        <v>0</v>
      </c>
      <c r="T153" s="20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0" t="s">
        <v>138</v>
      </c>
      <c r="AT153" s="210" t="s">
        <v>133</v>
      </c>
      <c r="AU153" s="210" t="s">
        <v>83</v>
      </c>
      <c r="AY153" s="18" t="s">
        <v>131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8" t="s">
        <v>79</v>
      </c>
      <c r="BK153" s="211">
        <f>ROUND(I153*H153,2)</f>
        <v>0</v>
      </c>
      <c r="BL153" s="18" t="s">
        <v>138</v>
      </c>
      <c r="BM153" s="210" t="s">
        <v>246</v>
      </c>
    </row>
    <row r="154" s="2" customFormat="1">
      <c r="A154" s="39"/>
      <c r="B154" s="40"/>
      <c r="C154" s="41"/>
      <c r="D154" s="212" t="s">
        <v>140</v>
      </c>
      <c r="E154" s="41"/>
      <c r="F154" s="213" t="s">
        <v>247</v>
      </c>
      <c r="G154" s="41"/>
      <c r="H154" s="41"/>
      <c r="I154" s="214"/>
      <c r="J154" s="41"/>
      <c r="K154" s="41"/>
      <c r="L154" s="45"/>
      <c r="M154" s="215"/>
      <c r="N154" s="216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140</v>
      </c>
      <c r="AU154" s="18" t="s">
        <v>83</v>
      </c>
    </row>
    <row r="155" s="13" customFormat="1">
      <c r="A155" s="13"/>
      <c r="B155" s="217"/>
      <c r="C155" s="218"/>
      <c r="D155" s="219" t="s">
        <v>146</v>
      </c>
      <c r="E155" s="220" t="s">
        <v>19</v>
      </c>
      <c r="F155" s="221" t="s">
        <v>248</v>
      </c>
      <c r="G155" s="218"/>
      <c r="H155" s="222">
        <v>6.3869999999999996</v>
      </c>
      <c r="I155" s="223"/>
      <c r="J155" s="218"/>
      <c r="K155" s="218"/>
      <c r="L155" s="224"/>
      <c r="M155" s="225"/>
      <c r="N155" s="226"/>
      <c r="O155" s="226"/>
      <c r="P155" s="226"/>
      <c r="Q155" s="226"/>
      <c r="R155" s="226"/>
      <c r="S155" s="226"/>
      <c r="T155" s="22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8" t="s">
        <v>146</v>
      </c>
      <c r="AU155" s="228" t="s">
        <v>83</v>
      </c>
      <c r="AV155" s="13" t="s">
        <v>83</v>
      </c>
      <c r="AW155" s="13" t="s">
        <v>36</v>
      </c>
      <c r="AX155" s="13" t="s">
        <v>74</v>
      </c>
      <c r="AY155" s="228" t="s">
        <v>131</v>
      </c>
    </row>
    <row r="156" s="13" customFormat="1">
      <c r="A156" s="13"/>
      <c r="B156" s="217"/>
      <c r="C156" s="218"/>
      <c r="D156" s="219" t="s">
        <v>146</v>
      </c>
      <c r="E156" s="220" t="s">
        <v>19</v>
      </c>
      <c r="F156" s="221" t="s">
        <v>249</v>
      </c>
      <c r="G156" s="218"/>
      <c r="H156" s="222">
        <v>0.75600000000000001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8" t="s">
        <v>146</v>
      </c>
      <c r="AU156" s="228" t="s">
        <v>83</v>
      </c>
      <c r="AV156" s="13" t="s">
        <v>83</v>
      </c>
      <c r="AW156" s="13" t="s">
        <v>36</v>
      </c>
      <c r="AX156" s="13" t="s">
        <v>74</v>
      </c>
      <c r="AY156" s="228" t="s">
        <v>131</v>
      </c>
    </row>
    <row r="157" s="13" customFormat="1">
      <c r="A157" s="13"/>
      <c r="B157" s="217"/>
      <c r="C157" s="218"/>
      <c r="D157" s="219" t="s">
        <v>146</v>
      </c>
      <c r="E157" s="220" t="s">
        <v>19</v>
      </c>
      <c r="F157" s="221" t="s">
        <v>250</v>
      </c>
      <c r="G157" s="218"/>
      <c r="H157" s="222">
        <v>2.375</v>
      </c>
      <c r="I157" s="223"/>
      <c r="J157" s="218"/>
      <c r="K157" s="218"/>
      <c r="L157" s="224"/>
      <c r="M157" s="225"/>
      <c r="N157" s="226"/>
      <c r="O157" s="226"/>
      <c r="P157" s="226"/>
      <c r="Q157" s="226"/>
      <c r="R157" s="226"/>
      <c r="S157" s="226"/>
      <c r="T157" s="22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8" t="s">
        <v>146</v>
      </c>
      <c r="AU157" s="228" t="s">
        <v>83</v>
      </c>
      <c r="AV157" s="13" t="s">
        <v>83</v>
      </c>
      <c r="AW157" s="13" t="s">
        <v>36</v>
      </c>
      <c r="AX157" s="13" t="s">
        <v>74</v>
      </c>
      <c r="AY157" s="228" t="s">
        <v>131</v>
      </c>
    </row>
    <row r="158" s="14" customFormat="1">
      <c r="A158" s="14"/>
      <c r="B158" s="239"/>
      <c r="C158" s="240"/>
      <c r="D158" s="219" t="s">
        <v>146</v>
      </c>
      <c r="E158" s="241" t="s">
        <v>19</v>
      </c>
      <c r="F158" s="242" t="s">
        <v>218</v>
      </c>
      <c r="G158" s="240"/>
      <c r="H158" s="243">
        <v>9.5180000000000007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9" t="s">
        <v>146</v>
      </c>
      <c r="AU158" s="249" t="s">
        <v>83</v>
      </c>
      <c r="AV158" s="14" t="s">
        <v>138</v>
      </c>
      <c r="AW158" s="14" t="s">
        <v>36</v>
      </c>
      <c r="AX158" s="14" t="s">
        <v>79</v>
      </c>
      <c r="AY158" s="249" t="s">
        <v>131</v>
      </c>
    </row>
    <row r="159" s="2" customFormat="1" ht="55.5" customHeight="1">
      <c r="A159" s="39"/>
      <c r="B159" s="40"/>
      <c r="C159" s="199" t="s">
        <v>251</v>
      </c>
      <c r="D159" s="199" t="s">
        <v>133</v>
      </c>
      <c r="E159" s="200" t="s">
        <v>252</v>
      </c>
      <c r="F159" s="201" t="s">
        <v>253</v>
      </c>
      <c r="G159" s="202" t="s">
        <v>254</v>
      </c>
      <c r="H159" s="203">
        <v>94.099999999999994</v>
      </c>
      <c r="I159" s="204"/>
      <c r="J159" s="205">
        <f>ROUND(I159*H159,2)</f>
        <v>0</v>
      </c>
      <c r="K159" s="201" t="s">
        <v>137</v>
      </c>
      <c r="L159" s="45"/>
      <c r="M159" s="206" t="s">
        <v>19</v>
      </c>
      <c r="N159" s="207" t="s">
        <v>45</v>
      </c>
      <c r="O159" s="85"/>
      <c r="P159" s="208">
        <f>O159*H159</f>
        <v>0</v>
      </c>
      <c r="Q159" s="208">
        <v>0.03465</v>
      </c>
      <c r="R159" s="208">
        <f>Q159*H159</f>
        <v>3.2605649999999997</v>
      </c>
      <c r="S159" s="208">
        <v>0</v>
      </c>
      <c r="T159" s="20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0" t="s">
        <v>138</v>
      </c>
      <c r="AT159" s="210" t="s">
        <v>133</v>
      </c>
      <c r="AU159" s="210" t="s">
        <v>83</v>
      </c>
      <c r="AY159" s="18" t="s">
        <v>131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8" t="s">
        <v>79</v>
      </c>
      <c r="BK159" s="211">
        <f>ROUND(I159*H159,2)</f>
        <v>0</v>
      </c>
      <c r="BL159" s="18" t="s">
        <v>138</v>
      </c>
      <c r="BM159" s="210" t="s">
        <v>255</v>
      </c>
    </row>
    <row r="160" s="2" customFormat="1">
      <c r="A160" s="39"/>
      <c r="B160" s="40"/>
      <c r="C160" s="41"/>
      <c r="D160" s="212" t="s">
        <v>140</v>
      </c>
      <c r="E160" s="41"/>
      <c r="F160" s="213" t="s">
        <v>256</v>
      </c>
      <c r="G160" s="41"/>
      <c r="H160" s="41"/>
      <c r="I160" s="214"/>
      <c r="J160" s="41"/>
      <c r="K160" s="41"/>
      <c r="L160" s="45"/>
      <c r="M160" s="215"/>
      <c r="N160" s="216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140</v>
      </c>
      <c r="AU160" s="18" t="s">
        <v>83</v>
      </c>
    </row>
    <row r="161" s="13" customFormat="1">
      <c r="A161" s="13"/>
      <c r="B161" s="217"/>
      <c r="C161" s="218"/>
      <c r="D161" s="219" t="s">
        <v>146</v>
      </c>
      <c r="E161" s="220" t="s">
        <v>19</v>
      </c>
      <c r="F161" s="221" t="s">
        <v>257</v>
      </c>
      <c r="G161" s="218"/>
      <c r="H161" s="222">
        <v>63.799999999999997</v>
      </c>
      <c r="I161" s="223"/>
      <c r="J161" s="218"/>
      <c r="K161" s="218"/>
      <c r="L161" s="224"/>
      <c r="M161" s="225"/>
      <c r="N161" s="226"/>
      <c r="O161" s="226"/>
      <c r="P161" s="226"/>
      <c r="Q161" s="226"/>
      <c r="R161" s="226"/>
      <c r="S161" s="226"/>
      <c r="T161" s="22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8" t="s">
        <v>146</v>
      </c>
      <c r="AU161" s="228" t="s">
        <v>83</v>
      </c>
      <c r="AV161" s="13" t="s">
        <v>83</v>
      </c>
      <c r="AW161" s="13" t="s">
        <v>36</v>
      </c>
      <c r="AX161" s="13" t="s">
        <v>74</v>
      </c>
      <c r="AY161" s="228" t="s">
        <v>131</v>
      </c>
    </row>
    <row r="162" s="13" customFormat="1">
      <c r="A162" s="13"/>
      <c r="B162" s="217"/>
      <c r="C162" s="218"/>
      <c r="D162" s="219" t="s">
        <v>146</v>
      </c>
      <c r="E162" s="220" t="s">
        <v>19</v>
      </c>
      <c r="F162" s="221" t="s">
        <v>258</v>
      </c>
      <c r="G162" s="218"/>
      <c r="H162" s="222">
        <v>8.9000000000000004</v>
      </c>
      <c r="I162" s="223"/>
      <c r="J162" s="218"/>
      <c r="K162" s="218"/>
      <c r="L162" s="224"/>
      <c r="M162" s="225"/>
      <c r="N162" s="226"/>
      <c r="O162" s="226"/>
      <c r="P162" s="226"/>
      <c r="Q162" s="226"/>
      <c r="R162" s="226"/>
      <c r="S162" s="226"/>
      <c r="T162" s="22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8" t="s">
        <v>146</v>
      </c>
      <c r="AU162" s="228" t="s">
        <v>83</v>
      </c>
      <c r="AV162" s="13" t="s">
        <v>83</v>
      </c>
      <c r="AW162" s="13" t="s">
        <v>36</v>
      </c>
      <c r="AX162" s="13" t="s">
        <v>74</v>
      </c>
      <c r="AY162" s="228" t="s">
        <v>131</v>
      </c>
    </row>
    <row r="163" s="13" customFormat="1">
      <c r="A163" s="13"/>
      <c r="B163" s="217"/>
      <c r="C163" s="218"/>
      <c r="D163" s="219" t="s">
        <v>146</v>
      </c>
      <c r="E163" s="220" t="s">
        <v>19</v>
      </c>
      <c r="F163" s="221" t="s">
        <v>259</v>
      </c>
      <c r="G163" s="218"/>
      <c r="H163" s="222">
        <v>21.399999999999999</v>
      </c>
      <c r="I163" s="223"/>
      <c r="J163" s="218"/>
      <c r="K163" s="218"/>
      <c r="L163" s="224"/>
      <c r="M163" s="225"/>
      <c r="N163" s="226"/>
      <c r="O163" s="226"/>
      <c r="P163" s="226"/>
      <c r="Q163" s="226"/>
      <c r="R163" s="226"/>
      <c r="S163" s="226"/>
      <c r="T163" s="22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8" t="s">
        <v>146</v>
      </c>
      <c r="AU163" s="228" t="s">
        <v>83</v>
      </c>
      <c r="AV163" s="13" t="s">
        <v>83</v>
      </c>
      <c r="AW163" s="13" t="s">
        <v>36</v>
      </c>
      <c r="AX163" s="13" t="s">
        <v>74</v>
      </c>
      <c r="AY163" s="228" t="s">
        <v>131</v>
      </c>
    </row>
    <row r="164" s="14" customFormat="1">
      <c r="A164" s="14"/>
      <c r="B164" s="239"/>
      <c r="C164" s="240"/>
      <c r="D164" s="219" t="s">
        <v>146</v>
      </c>
      <c r="E164" s="241" t="s">
        <v>19</v>
      </c>
      <c r="F164" s="242" t="s">
        <v>218</v>
      </c>
      <c r="G164" s="240"/>
      <c r="H164" s="243">
        <v>94.099999999999994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9" t="s">
        <v>146</v>
      </c>
      <c r="AU164" s="249" t="s">
        <v>83</v>
      </c>
      <c r="AV164" s="14" t="s">
        <v>138</v>
      </c>
      <c r="AW164" s="14" t="s">
        <v>36</v>
      </c>
      <c r="AX164" s="14" t="s">
        <v>79</v>
      </c>
      <c r="AY164" s="249" t="s">
        <v>131</v>
      </c>
    </row>
    <row r="165" s="2" customFormat="1" ht="33" customHeight="1">
      <c r="A165" s="39"/>
      <c r="B165" s="40"/>
      <c r="C165" s="229" t="s">
        <v>7</v>
      </c>
      <c r="D165" s="229" t="s">
        <v>181</v>
      </c>
      <c r="E165" s="230" t="s">
        <v>260</v>
      </c>
      <c r="F165" s="231" t="s">
        <v>261</v>
      </c>
      <c r="G165" s="232" t="s">
        <v>254</v>
      </c>
      <c r="H165" s="233">
        <v>18.800000000000001</v>
      </c>
      <c r="I165" s="234"/>
      <c r="J165" s="235">
        <f>ROUND(I165*H165,2)</f>
        <v>0</v>
      </c>
      <c r="K165" s="231" t="s">
        <v>137</v>
      </c>
      <c r="L165" s="236"/>
      <c r="M165" s="237" t="s">
        <v>19</v>
      </c>
      <c r="N165" s="238" t="s">
        <v>45</v>
      </c>
      <c r="O165" s="85"/>
      <c r="P165" s="208">
        <f>O165*H165</f>
        <v>0</v>
      </c>
      <c r="Q165" s="208">
        <v>0.048000000000000001</v>
      </c>
      <c r="R165" s="208">
        <f>Q165*H165</f>
        <v>0.90240000000000009</v>
      </c>
      <c r="S165" s="208">
        <v>0</v>
      </c>
      <c r="T165" s="20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0" t="s">
        <v>175</v>
      </c>
      <c r="AT165" s="210" t="s">
        <v>181</v>
      </c>
      <c r="AU165" s="210" t="s">
        <v>83</v>
      </c>
      <c r="AY165" s="18" t="s">
        <v>131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8" t="s">
        <v>79</v>
      </c>
      <c r="BK165" s="211">
        <f>ROUND(I165*H165,2)</f>
        <v>0</v>
      </c>
      <c r="BL165" s="18" t="s">
        <v>138</v>
      </c>
      <c r="BM165" s="210" t="s">
        <v>262</v>
      </c>
    </row>
    <row r="166" s="13" customFormat="1">
      <c r="A166" s="13"/>
      <c r="B166" s="217"/>
      <c r="C166" s="218"/>
      <c r="D166" s="219" t="s">
        <v>146</v>
      </c>
      <c r="E166" s="220" t="s">
        <v>19</v>
      </c>
      <c r="F166" s="221" t="s">
        <v>263</v>
      </c>
      <c r="G166" s="218"/>
      <c r="H166" s="222">
        <v>18.800000000000001</v>
      </c>
      <c r="I166" s="223"/>
      <c r="J166" s="218"/>
      <c r="K166" s="218"/>
      <c r="L166" s="224"/>
      <c r="M166" s="225"/>
      <c r="N166" s="226"/>
      <c r="O166" s="226"/>
      <c r="P166" s="226"/>
      <c r="Q166" s="226"/>
      <c r="R166" s="226"/>
      <c r="S166" s="226"/>
      <c r="T166" s="22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8" t="s">
        <v>146</v>
      </c>
      <c r="AU166" s="228" t="s">
        <v>83</v>
      </c>
      <c r="AV166" s="13" t="s">
        <v>83</v>
      </c>
      <c r="AW166" s="13" t="s">
        <v>36</v>
      </c>
      <c r="AX166" s="13" t="s">
        <v>79</v>
      </c>
      <c r="AY166" s="228" t="s">
        <v>131</v>
      </c>
    </row>
    <row r="167" s="2" customFormat="1" ht="44.25" customHeight="1">
      <c r="A167" s="39"/>
      <c r="B167" s="40"/>
      <c r="C167" s="199" t="s">
        <v>264</v>
      </c>
      <c r="D167" s="199" t="s">
        <v>133</v>
      </c>
      <c r="E167" s="200" t="s">
        <v>265</v>
      </c>
      <c r="F167" s="201" t="s">
        <v>266</v>
      </c>
      <c r="G167" s="202" t="s">
        <v>254</v>
      </c>
      <c r="H167" s="203">
        <v>2.0499999999999998</v>
      </c>
      <c r="I167" s="204"/>
      <c r="J167" s="205">
        <f>ROUND(I167*H167,2)</f>
        <v>0</v>
      </c>
      <c r="K167" s="201" t="s">
        <v>137</v>
      </c>
      <c r="L167" s="45"/>
      <c r="M167" s="206" t="s">
        <v>19</v>
      </c>
      <c r="N167" s="207" t="s">
        <v>45</v>
      </c>
      <c r="O167" s="85"/>
      <c r="P167" s="208">
        <f>O167*H167</f>
        <v>0</v>
      </c>
      <c r="Q167" s="208">
        <v>0.11046</v>
      </c>
      <c r="R167" s="208">
        <f>Q167*H167</f>
        <v>0.22644299999999998</v>
      </c>
      <c r="S167" s="208">
        <v>0</v>
      </c>
      <c r="T167" s="20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0" t="s">
        <v>138</v>
      </c>
      <c r="AT167" s="210" t="s">
        <v>133</v>
      </c>
      <c r="AU167" s="210" t="s">
        <v>83</v>
      </c>
      <c r="AY167" s="18" t="s">
        <v>131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8" t="s">
        <v>79</v>
      </c>
      <c r="BK167" s="211">
        <f>ROUND(I167*H167,2)</f>
        <v>0</v>
      </c>
      <c r="BL167" s="18" t="s">
        <v>138</v>
      </c>
      <c r="BM167" s="210" t="s">
        <v>267</v>
      </c>
    </row>
    <row r="168" s="2" customFormat="1">
      <c r="A168" s="39"/>
      <c r="B168" s="40"/>
      <c r="C168" s="41"/>
      <c r="D168" s="212" t="s">
        <v>140</v>
      </c>
      <c r="E168" s="41"/>
      <c r="F168" s="213" t="s">
        <v>268</v>
      </c>
      <c r="G168" s="41"/>
      <c r="H168" s="41"/>
      <c r="I168" s="214"/>
      <c r="J168" s="41"/>
      <c r="K168" s="41"/>
      <c r="L168" s="45"/>
      <c r="M168" s="215"/>
      <c r="N168" s="216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140</v>
      </c>
      <c r="AU168" s="18" t="s">
        <v>83</v>
      </c>
    </row>
    <row r="169" s="13" customFormat="1">
      <c r="A169" s="13"/>
      <c r="B169" s="217"/>
      <c r="C169" s="218"/>
      <c r="D169" s="219" t="s">
        <v>146</v>
      </c>
      <c r="E169" s="220" t="s">
        <v>19</v>
      </c>
      <c r="F169" s="221" t="s">
        <v>269</v>
      </c>
      <c r="G169" s="218"/>
      <c r="H169" s="222">
        <v>2.0499999999999998</v>
      </c>
      <c r="I169" s="223"/>
      <c r="J169" s="218"/>
      <c r="K169" s="218"/>
      <c r="L169" s="224"/>
      <c r="M169" s="225"/>
      <c r="N169" s="226"/>
      <c r="O169" s="226"/>
      <c r="P169" s="226"/>
      <c r="Q169" s="226"/>
      <c r="R169" s="226"/>
      <c r="S169" s="226"/>
      <c r="T169" s="22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8" t="s">
        <v>146</v>
      </c>
      <c r="AU169" s="228" t="s">
        <v>83</v>
      </c>
      <c r="AV169" s="13" t="s">
        <v>83</v>
      </c>
      <c r="AW169" s="13" t="s">
        <v>36</v>
      </c>
      <c r="AX169" s="13" t="s">
        <v>79</v>
      </c>
      <c r="AY169" s="228" t="s">
        <v>131</v>
      </c>
    </row>
    <row r="170" s="2" customFormat="1" ht="33" customHeight="1">
      <c r="A170" s="39"/>
      <c r="B170" s="40"/>
      <c r="C170" s="199" t="s">
        <v>270</v>
      </c>
      <c r="D170" s="199" t="s">
        <v>133</v>
      </c>
      <c r="E170" s="200" t="s">
        <v>271</v>
      </c>
      <c r="F170" s="201" t="s">
        <v>272</v>
      </c>
      <c r="G170" s="202" t="s">
        <v>136</v>
      </c>
      <c r="H170" s="203">
        <v>0.51300000000000001</v>
      </c>
      <c r="I170" s="204"/>
      <c r="J170" s="205">
        <f>ROUND(I170*H170,2)</f>
        <v>0</v>
      </c>
      <c r="K170" s="201" t="s">
        <v>137</v>
      </c>
      <c r="L170" s="45"/>
      <c r="M170" s="206" t="s">
        <v>19</v>
      </c>
      <c r="N170" s="207" t="s">
        <v>45</v>
      </c>
      <c r="O170" s="85"/>
      <c r="P170" s="208">
        <f>O170*H170</f>
        <v>0</v>
      </c>
      <c r="Q170" s="208">
        <v>0.00792</v>
      </c>
      <c r="R170" s="208">
        <f>Q170*H170</f>
        <v>0.00406296</v>
      </c>
      <c r="S170" s="208">
        <v>0</v>
      </c>
      <c r="T170" s="20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0" t="s">
        <v>138</v>
      </c>
      <c r="AT170" s="210" t="s">
        <v>133</v>
      </c>
      <c r="AU170" s="210" t="s">
        <v>83</v>
      </c>
      <c r="AY170" s="18" t="s">
        <v>131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8" t="s">
        <v>79</v>
      </c>
      <c r="BK170" s="211">
        <f>ROUND(I170*H170,2)</f>
        <v>0</v>
      </c>
      <c r="BL170" s="18" t="s">
        <v>138</v>
      </c>
      <c r="BM170" s="210" t="s">
        <v>273</v>
      </c>
    </row>
    <row r="171" s="2" customFormat="1">
      <c r="A171" s="39"/>
      <c r="B171" s="40"/>
      <c r="C171" s="41"/>
      <c r="D171" s="212" t="s">
        <v>140</v>
      </c>
      <c r="E171" s="41"/>
      <c r="F171" s="213" t="s">
        <v>274</v>
      </c>
      <c r="G171" s="41"/>
      <c r="H171" s="41"/>
      <c r="I171" s="214"/>
      <c r="J171" s="41"/>
      <c r="K171" s="41"/>
      <c r="L171" s="45"/>
      <c r="M171" s="215"/>
      <c r="N171" s="216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140</v>
      </c>
      <c r="AU171" s="18" t="s">
        <v>83</v>
      </c>
    </row>
    <row r="172" s="13" customFormat="1">
      <c r="A172" s="13"/>
      <c r="B172" s="217"/>
      <c r="C172" s="218"/>
      <c r="D172" s="219" t="s">
        <v>146</v>
      </c>
      <c r="E172" s="220" t="s">
        <v>19</v>
      </c>
      <c r="F172" s="221" t="s">
        <v>275</v>
      </c>
      <c r="G172" s="218"/>
      <c r="H172" s="222">
        <v>0.51300000000000001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8" t="s">
        <v>146</v>
      </c>
      <c r="AU172" s="228" t="s">
        <v>83</v>
      </c>
      <c r="AV172" s="13" t="s">
        <v>83</v>
      </c>
      <c r="AW172" s="13" t="s">
        <v>36</v>
      </c>
      <c r="AX172" s="13" t="s">
        <v>79</v>
      </c>
      <c r="AY172" s="228" t="s">
        <v>131</v>
      </c>
    </row>
    <row r="173" s="2" customFormat="1" ht="33" customHeight="1">
      <c r="A173" s="39"/>
      <c r="B173" s="40"/>
      <c r="C173" s="199" t="s">
        <v>276</v>
      </c>
      <c r="D173" s="199" t="s">
        <v>133</v>
      </c>
      <c r="E173" s="200" t="s">
        <v>277</v>
      </c>
      <c r="F173" s="201" t="s">
        <v>278</v>
      </c>
      <c r="G173" s="202" t="s">
        <v>136</v>
      </c>
      <c r="H173" s="203">
        <v>0.51300000000000001</v>
      </c>
      <c r="I173" s="204"/>
      <c r="J173" s="205">
        <f>ROUND(I173*H173,2)</f>
        <v>0</v>
      </c>
      <c r="K173" s="201" t="s">
        <v>137</v>
      </c>
      <c r="L173" s="45"/>
      <c r="M173" s="206" t="s">
        <v>19</v>
      </c>
      <c r="N173" s="207" t="s">
        <v>45</v>
      </c>
      <c r="O173" s="85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0" t="s">
        <v>138</v>
      </c>
      <c r="AT173" s="210" t="s">
        <v>133</v>
      </c>
      <c r="AU173" s="210" t="s">
        <v>83</v>
      </c>
      <c r="AY173" s="18" t="s">
        <v>131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8" t="s">
        <v>79</v>
      </c>
      <c r="BK173" s="211">
        <f>ROUND(I173*H173,2)</f>
        <v>0</v>
      </c>
      <c r="BL173" s="18" t="s">
        <v>138</v>
      </c>
      <c r="BM173" s="210" t="s">
        <v>279</v>
      </c>
    </row>
    <row r="174" s="2" customFormat="1">
      <c r="A174" s="39"/>
      <c r="B174" s="40"/>
      <c r="C174" s="41"/>
      <c r="D174" s="212" t="s">
        <v>140</v>
      </c>
      <c r="E174" s="41"/>
      <c r="F174" s="213" t="s">
        <v>280</v>
      </c>
      <c r="G174" s="41"/>
      <c r="H174" s="41"/>
      <c r="I174" s="214"/>
      <c r="J174" s="41"/>
      <c r="K174" s="41"/>
      <c r="L174" s="45"/>
      <c r="M174" s="215"/>
      <c r="N174" s="216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140</v>
      </c>
      <c r="AU174" s="18" t="s">
        <v>83</v>
      </c>
    </row>
    <row r="175" s="12" customFormat="1" ht="22.8" customHeight="1">
      <c r="A175" s="12"/>
      <c r="B175" s="183"/>
      <c r="C175" s="184"/>
      <c r="D175" s="185" t="s">
        <v>73</v>
      </c>
      <c r="E175" s="197" t="s">
        <v>159</v>
      </c>
      <c r="F175" s="197" t="s">
        <v>281</v>
      </c>
      <c r="G175" s="184"/>
      <c r="H175" s="184"/>
      <c r="I175" s="187"/>
      <c r="J175" s="198">
        <f>BK175</f>
        <v>0</v>
      </c>
      <c r="K175" s="184"/>
      <c r="L175" s="189"/>
      <c r="M175" s="190"/>
      <c r="N175" s="191"/>
      <c r="O175" s="191"/>
      <c r="P175" s="192">
        <f>SUM(P176:P190)</f>
        <v>0</v>
      </c>
      <c r="Q175" s="191"/>
      <c r="R175" s="192">
        <f>SUM(R176:R190)</f>
        <v>25.381679999999999</v>
      </c>
      <c r="S175" s="191"/>
      <c r="T175" s="193">
        <f>SUM(T176:T190)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4" t="s">
        <v>79</v>
      </c>
      <c r="AT175" s="195" t="s">
        <v>73</v>
      </c>
      <c r="AU175" s="195" t="s">
        <v>79</v>
      </c>
      <c r="AY175" s="194" t="s">
        <v>131</v>
      </c>
      <c r="BK175" s="196">
        <f>SUM(BK176:BK190)</f>
        <v>0</v>
      </c>
    </row>
    <row r="176" s="2" customFormat="1" ht="37.8" customHeight="1">
      <c r="A176" s="39"/>
      <c r="B176" s="40"/>
      <c r="C176" s="199" t="s">
        <v>282</v>
      </c>
      <c r="D176" s="199" t="s">
        <v>133</v>
      </c>
      <c r="E176" s="200" t="s">
        <v>283</v>
      </c>
      <c r="F176" s="201" t="s">
        <v>284</v>
      </c>
      <c r="G176" s="202" t="s">
        <v>136</v>
      </c>
      <c r="H176" s="203">
        <v>24</v>
      </c>
      <c r="I176" s="204"/>
      <c r="J176" s="205">
        <f>ROUND(I176*H176,2)</f>
        <v>0</v>
      </c>
      <c r="K176" s="201" t="s">
        <v>137</v>
      </c>
      <c r="L176" s="45"/>
      <c r="M176" s="206" t="s">
        <v>19</v>
      </c>
      <c r="N176" s="207" t="s">
        <v>45</v>
      </c>
      <c r="O176" s="85"/>
      <c r="P176" s="208">
        <f>O176*H176</f>
        <v>0</v>
      </c>
      <c r="Q176" s="208">
        <v>0.25094</v>
      </c>
      <c r="R176" s="208">
        <f>Q176*H176</f>
        <v>6.0225600000000004</v>
      </c>
      <c r="S176" s="208">
        <v>0</v>
      </c>
      <c r="T176" s="20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0" t="s">
        <v>138</v>
      </c>
      <c r="AT176" s="210" t="s">
        <v>133</v>
      </c>
      <c r="AU176" s="210" t="s">
        <v>83</v>
      </c>
      <c r="AY176" s="18" t="s">
        <v>131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8" t="s">
        <v>79</v>
      </c>
      <c r="BK176" s="211">
        <f>ROUND(I176*H176,2)</f>
        <v>0</v>
      </c>
      <c r="BL176" s="18" t="s">
        <v>138</v>
      </c>
      <c r="BM176" s="210" t="s">
        <v>285</v>
      </c>
    </row>
    <row r="177" s="2" customFormat="1">
      <c r="A177" s="39"/>
      <c r="B177" s="40"/>
      <c r="C177" s="41"/>
      <c r="D177" s="212" t="s">
        <v>140</v>
      </c>
      <c r="E177" s="41"/>
      <c r="F177" s="213" t="s">
        <v>286</v>
      </c>
      <c r="G177" s="41"/>
      <c r="H177" s="41"/>
      <c r="I177" s="214"/>
      <c r="J177" s="41"/>
      <c r="K177" s="41"/>
      <c r="L177" s="45"/>
      <c r="M177" s="215"/>
      <c r="N177" s="216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140</v>
      </c>
      <c r="AU177" s="18" t="s">
        <v>83</v>
      </c>
    </row>
    <row r="178" s="2" customFormat="1" ht="33" customHeight="1">
      <c r="A178" s="39"/>
      <c r="B178" s="40"/>
      <c r="C178" s="199" t="s">
        <v>287</v>
      </c>
      <c r="D178" s="199" t="s">
        <v>133</v>
      </c>
      <c r="E178" s="200" t="s">
        <v>288</v>
      </c>
      <c r="F178" s="201" t="s">
        <v>289</v>
      </c>
      <c r="G178" s="202" t="s">
        <v>136</v>
      </c>
      <c r="H178" s="203">
        <v>33.600000000000001</v>
      </c>
      <c r="I178" s="204"/>
      <c r="J178" s="205">
        <f>ROUND(I178*H178,2)</f>
        <v>0</v>
      </c>
      <c r="K178" s="201" t="s">
        <v>137</v>
      </c>
      <c r="L178" s="45"/>
      <c r="M178" s="206" t="s">
        <v>19</v>
      </c>
      <c r="N178" s="207" t="s">
        <v>45</v>
      </c>
      <c r="O178" s="85"/>
      <c r="P178" s="208">
        <f>O178*H178</f>
        <v>0</v>
      </c>
      <c r="Q178" s="208">
        <v>0.161</v>
      </c>
      <c r="R178" s="208">
        <f>Q178*H178</f>
        <v>5.4096000000000002</v>
      </c>
      <c r="S178" s="208">
        <v>0</v>
      </c>
      <c r="T178" s="20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0" t="s">
        <v>138</v>
      </c>
      <c r="AT178" s="210" t="s">
        <v>133</v>
      </c>
      <c r="AU178" s="210" t="s">
        <v>83</v>
      </c>
      <c r="AY178" s="18" t="s">
        <v>131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8" t="s">
        <v>79</v>
      </c>
      <c r="BK178" s="211">
        <f>ROUND(I178*H178,2)</f>
        <v>0</v>
      </c>
      <c r="BL178" s="18" t="s">
        <v>138</v>
      </c>
      <c r="BM178" s="210" t="s">
        <v>290</v>
      </c>
    </row>
    <row r="179" s="2" customFormat="1">
      <c r="A179" s="39"/>
      <c r="B179" s="40"/>
      <c r="C179" s="41"/>
      <c r="D179" s="212" t="s">
        <v>140</v>
      </c>
      <c r="E179" s="41"/>
      <c r="F179" s="213" t="s">
        <v>291</v>
      </c>
      <c r="G179" s="41"/>
      <c r="H179" s="41"/>
      <c r="I179" s="214"/>
      <c r="J179" s="41"/>
      <c r="K179" s="41"/>
      <c r="L179" s="45"/>
      <c r="M179" s="215"/>
      <c r="N179" s="216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140</v>
      </c>
      <c r="AU179" s="18" t="s">
        <v>83</v>
      </c>
    </row>
    <row r="180" s="13" customFormat="1">
      <c r="A180" s="13"/>
      <c r="B180" s="217"/>
      <c r="C180" s="218"/>
      <c r="D180" s="219" t="s">
        <v>146</v>
      </c>
      <c r="E180" s="220" t="s">
        <v>19</v>
      </c>
      <c r="F180" s="221" t="s">
        <v>292</v>
      </c>
      <c r="G180" s="218"/>
      <c r="H180" s="222">
        <v>33.600000000000001</v>
      </c>
      <c r="I180" s="223"/>
      <c r="J180" s="218"/>
      <c r="K180" s="218"/>
      <c r="L180" s="224"/>
      <c r="M180" s="225"/>
      <c r="N180" s="226"/>
      <c r="O180" s="226"/>
      <c r="P180" s="226"/>
      <c r="Q180" s="226"/>
      <c r="R180" s="226"/>
      <c r="S180" s="226"/>
      <c r="T180" s="22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8" t="s">
        <v>146</v>
      </c>
      <c r="AU180" s="228" t="s">
        <v>83</v>
      </c>
      <c r="AV180" s="13" t="s">
        <v>83</v>
      </c>
      <c r="AW180" s="13" t="s">
        <v>36</v>
      </c>
      <c r="AX180" s="13" t="s">
        <v>79</v>
      </c>
      <c r="AY180" s="228" t="s">
        <v>131</v>
      </c>
    </row>
    <row r="181" s="2" customFormat="1" ht="33" customHeight="1">
      <c r="A181" s="39"/>
      <c r="B181" s="40"/>
      <c r="C181" s="199" t="s">
        <v>293</v>
      </c>
      <c r="D181" s="199" t="s">
        <v>133</v>
      </c>
      <c r="E181" s="200" t="s">
        <v>294</v>
      </c>
      <c r="F181" s="201" t="s">
        <v>295</v>
      </c>
      <c r="G181" s="202" t="s">
        <v>136</v>
      </c>
      <c r="H181" s="203">
        <v>36</v>
      </c>
      <c r="I181" s="204"/>
      <c r="J181" s="205">
        <f>ROUND(I181*H181,2)</f>
        <v>0</v>
      </c>
      <c r="K181" s="201" t="s">
        <v>137</v>
      </c>
      <c r="L181" s="45"/>
      <c r="M181" s="206" t="s">
        <v>19</v>
      </c>
      <c r="N181" s="207" t="s">
        <v>45</v>
      </c>
      <c r="O181" s="85"/>
      <c r="P181" s="208">
        <f>O181*H181</f>
        <v>0</v>
      </c>
      <c r="Q181" s="208">
        <v>0.23000000000000001</v>
      </c>
      <c r="R181" s="208">
        <f>Q181*H181</f>
        <v>8.2800000000000011</v>
      </c>
      <c r="S181" s="208">
        <v>0</v>
      </c>
      <c r="T181" s="20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0" t="s">
        <v>138</v>
      </c>
      <c r="AT181" s="210" t="s">
        <v>133</v>
      </c>
      <c r="AU181" s="210" t="s">
        <v>83</v>
      </c>
      <c r="AY181" s="18" t="s">
        <v>131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8" t="s">
        <v>79</v>
      </c>
      <c r="BK181" s="211">
        <f>ROUND(I181*H181,2)</f>
        <v>0</v>
      </c>
      <c r="BL181" s="18" t="s">
        <v>138</v>
      </c>
      <c r="BM181" s="210" t="s">
        <v>296</v>
      </c>
    </row>
    <row r="182" s="2" customFormat="1">
      <c r="A182" s="39"/>
      <c r="B182" s="40"/>
      <c r="C182" s="41"/>
      <c r="D182" s="212" t="s">
        <v>140</v>
      </c>
      <c r="E182" s="41"/>
      <c r="F182" s="213" t="s">
        <v>297</v>
      </c>
      <c r="G182" s="41"/>
      <c r="H182" s="41"/>
      <c r="I182" s="214"/>
      <c r="J182" s="41"/>
      <c r="K182" s="41"/>
      <c r="L182" s="45"/>
      <c r="M182" s="215"/>
      <c r="N182" s="216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140</v>
      </c>
      <c r="AU182" s="18" t="s">
        <v>83</v>
      </c>
    </row>
    <row r="183" s="13" customFormat="1">
      <c r="A183" s="13"/>
      <c r="B183" s="217"/>
      <c r="C183" s="218"/>
      <c r="D183" s="219" t="s">
        <v>146</v>
      </c>
      <c r="E183" s="220" t="s">
        <v>19</v>
      </c>
      <c r="F183" s="221" t="s">
        <v>298</v>
      </c>
      <c r="G183" s="218"/>
      <c r="H183" s="222">
        <v>36</v>
      </c>
      <c r="I183" s="223"/>
      <c r="J183" s="218"/>
      <c r="K183" s="218"/>
      <c r="L183" s="224"/>
      <c r="M183" s="225"/>
      <c r="N183" s="226"/>
      <c r="O183" s="226"/>
      <c r="P183" s="226"/>
      <c r="Q183" s="226"/>
      <c r="R183" s="226"/>
      <c r="S183" s="226"/>
      <c r="T183" s="22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8" t="s">
        <v>146</v>
      </c>
      <c r="AU183" s="228" t="s">
        <v>83</v>
      </c>
      <c r="AV183" s="13" t="s">
        <v>83</v>
      </c>
      <c r="AW183" s="13" t="s">
        <v>36</v>
      </c>
      <c r="AX183" s="13" t="s">
        <v>79</v>
      </c>
      <c r="AY183" s="228" t="s">
        <v>131</v>
      </c>
    </row>
    <row r="184" s="2" customFormat="1" ht="49.05" customHeight="1">
      <c r="A184" s="39"/>
      <c r="B184" s="40"/>
      <c r="C184" s="199" t="s">
        <v>299</v>
      </c>
      <c r="D184" s="199" t="s">
        <v>133</v>
      </c>
      <c r="E184" s="200" t="s">
        <v>300</v>
      </c>
      <c r="F184" s="201" t="s">
        <v>301</v>
      </c>
      <c r="G184" s="202" t="s">
        <v>136</v>
      </c>
      <c r="H184" s="203">
        <v>24</v>
      </c>
      <c r="I184" s="204"/>
      <c r="J184" s="205">
        <f>ROUND(I184*H184,2)</f>
        <v>0</v>
      </c>
      <c r="K184" s="201" t="s">
        <v>137</v>
      </c>
      <c r="L184" s="45"/>
      <c r="M184" s="206" t="s">
        <v>19</v>
      </c>
      <c r="N184" s="207" t="s">
        <v>45</v>
      </c>
      <c r="O184" s="85"/>
      <c r="P184" s="208">
        <f>O184*H184</f>
        <v>0</v>
      </c>
      <c r="Q184" s="208">
        <v>0.13188</v>
      </c>
      <c r="R184" s="208">
        <f>Q184*H184</f>
        <v>3.1651199999999999</v>
      </c>
      <c r="S184" s="208">
        <v>0</v>
      </c>
      <c r="T184" s="20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0" t="s">
        <v>138</v>
      </c>
      <c r="AT184" s="210" t="s">
        <v>133</v>
      </c>
      <c r="AU184" s="210" t="s">
        <v>83</v>
      </c>
      <c r="AY184" s="18" t="s">
        <v>131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8" t="s">
        <v>79</v>
      </c>
      <c r="BK184" s="211">
        <f>ROUND(I184*H184,2)</f>
        <v>0</v>
      </c>
      <c r="BL184" s="18" t="s">
        <v>138</v>
      </c>
      <c r="BM184" s="210" t="s">
        <v>302</v>
      </c>
    </row>
    <row r="185" s="2" customFormat="1">
      <c r="A185" s="39"/>
      <c r="B185" s="40"/>
      <c r="C185" s="41"/>
      <c r="D185" s="212" t="s">
        <v>140</v>
      </c>
      <c r="E185" s="41"/>
      <c r="F185" s="213" t="s">
        <v>303</v>
      </c>
      <c r="G185" s="41"/>
      <c r="H185" s="41"/>
      <c r="I185" s="214"/>
      <c r="J185" s="41"/>
      <c r="K185" s="41"/>
      <c r="L185" s="45"/>
      <c r="M185" s="215"/>
      <c r="N185" s="216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140</v>
      </c>
      <c r="AU185" s="18" t="s">
        <v>83</v>
      </c>
    </row>
    <row r="186" s="2" customFormat="1" ht="24.15" customHeight="1">
      <c r="A186" s="39"/>
      <c r="B186" s="40"/>
      <c r="C186" s="199" t="s">
        <v>304</v>
      </c>
      <c r="D186" s="199" t="s">
        <v>133</v>
      </c>
      <c r="E186" s="200" t="s">
        <v>305</v>
      </c>
      <c r="F186" s="201" t="s">
        <v>306</v>
      </c>
      <c r="G186" s="202" t="s">
        <v>136</v>
      </c>
      <c r="H186" s="203">
        <v>48</v>
      </c>
      <c r="I186" s="204"/>
      <c r="J186" s="205">
        <f>ROUND(I186*H186,2)</f>
        <v>0</v>
      </c>
      <c r="K186" s="201" t="s">
        <v>137</v>
      </c>
      <c r="L186" s="45"/>
      <c r="M186" s="206" t="s">
        <v>19</v>
      </c>
      <c r="N186" s="207" t="s">
        <v>45</v>
      </c>
      <c r="O186" s="85"/>
      <c r="P186" s="208">
        <f>O186*H186</f>
        <v>0</v>
      </c>
      <c r="Q186" s="208">
        <v>0.00031</v>
      </c>
      <c r="R186" s="208">
        <f>Q186*H186</f>
        <v>0.014880000000000001</v>
      </c>
      <c r="S186" s="208">
        <v>0</v>
      </c>
      <c r="T186" s="20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0" t="s">
        <v>138</v>
      </c>
      <c r="AT186" s="210" t="s">
        <v>133</v>
      </c>
      <c r="AU186" s="210" t="s">
        <v>83</v>
      </c>
      <c r="AY186" s="18" t="s">
        <v>131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8" t="s">
        <v>79</v>
      </c>
      <c r="BK186" s="211">
        <f>ROUND(I186*H186,2)</f>
        <v>0</v>
      </c>
      <c r="BL186" s="18" t="s">
        <v>138</v>
      </c>
      <c r="BM186" s="210" t="s">
        <v>307</v>
      </c>
    </row>
    <row r="187" s="2" customFormat="1">
      <c r="A187" s="39"/>
      <c r="B187" s="40"/>
      <c r="C187" s="41"/>
      <c r="D187" s="212" t="s">
        <v>140</v>
      </c>
      <c r="E187" s="41"/>
      <c r="F187" s="213" t="s">
        <v>308</v>
      </c>
      <c r="G187" s="41"/>
      <c r="H187" s="41"/>
      <c r="I187" s="214"/>
      <c r="J187" s="41"/>
      <c r="K187" s="41"/>
      <c r="L187" s="45"/>
      <c r="M187" s="215"/>
      <c r="N187" s="216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140</v>
      </c>
      <c r="AU187" s="18" t="s">
        <v>83</v>
      </c>
    </row>
    <row r="188" s="13" customFormat="1">
      <c r="A188" s="13"/>
      <c r="B188" s="217"/>
      <c r="C188" s="218"/>
      <c r="D188" s="219" t="s">
        <v>146</v>
      </c>
      <c r="E188" s="218"/>
      <c r="F188" s="221" t="s">
        <v>309</v>
      </c>
      <c r="G188" s="218"/>
      <c r="H188" s="222">
        <v>48</v>
      </c>
      <c r="I188" s="223"/>
      <c r="J188" s="218"/>
      <c r="K188" s="218"/>
      <c r="L188" s="224"/>
      <c r="M188" s="225"/>
      <c r="N188" s="226"/>
      <c r="O188" s="226"/>
      <c r="P188" s="226"/>
      <c r="Q188" s="226"/>
      <c r="R188" s="226"/>
      <c r="S188" s="226"/>
      <c r="T188" s="22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8" t="s">
        <v>146</v>
      </c>
      <c r="AU188" s="228" t="s">
        <v>83</v>
      </c>
      <c r="AV188" s="13" t="s">
        <v>83</v>
      </c>
      <c r="AW188" s="13" t="s">
        <v>4</v>
      </c>
      <c r="AX188" s="13" t="s">
        <v>79</v>
      </c>
      <c r="AY188" s="228" t="s">
        <v>131</v>
      </c>
    </row>
    <row r="189" s="2" customFormat="1" ht="44.25" customHeight="1">
      <c r="A189" s="39"/>
      <c r="B189" s="40"/>
      <c r="C189" s="199" t="s">
        <v>310</v>
      </c>
      <c r="D189" s="199" t="s">
        <v>133</v>
      </c>
      <c r="E189" s="200" t="s">
        <v>311</v>
      </c>
      <c r="F189" s="201" t="s">
        <v>312</v>
      </c>
      <c r="G189" s="202" t="s">
        <v>136</v>
      </c>
      <c r="H189" s="203">
        <v>24</v>
      </c>
      <c r="I189" s="204"/>
      <c r="J189" s="205">
        <f>ROUND(I189*H189,2)</f>
        <v>0</v>
      </c>
      <c r="K189" s="201" t="s">
        <v>137</v>
      </c>
      <c r="L189" s="45"/>
      <c r="M189" s="206" t="s">
        <v>19</v>
      </c>
      <c r="N189" s="207" t="s">
        <v>45</v>
      </c>
      <c r="O189" s="85"/>
      <c r="P189" s="208">
        <f>O189*H189</f>
        <v>0</v>
      </c>
      <c r="Q189" s="208">
        <v>0.10373</v>
      </c>
      <c r="R189" s="208">
        <f>Q189*H189</f>
        <v>2.4895200000000002</v>
      </c>
      <c r="S189" s="208">
        <v>0</v>
      </c>
      <c r="T189" s="20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0" t="s">
        <v>138</v>
      </c>
      <c r="AT189" s="210" t="s">
        <v>133</v>
      </c>
      <c r="AU189" s="210" t="s">
        <v>83</v>
      </c>
      <c r="AY189" s="18" t="s">
        <v>131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8" t="s">
        <v>79</v>
      </c>
      <c r="BK189" s="211">
        <f>ROUND(I189*H189,2)</f>
        <v>0</v>
      </c>
      <c r="BL189" s="18" t="s">
        <v>138</v>
      </c>
      <c r="BM189" s="210" t="s">
        <v>313</v>
      </c>
    </row>
    <row r="190" s="2" customFormat="1">
      <c r="A190" s="39"/>
      <c r="B190" s="40"/>
      <c r="C190" s="41"/>
      <c r="D190" s="212" t="s">
        <v>140</v>
      </c>
      <c r="E190" s="41"/>
      <c r="F190" s="213" t="s">
        <v>314</v>
      </c>
      <c r="G190" s="41"/>
      <c r="H190" s="41"/>
      <c r="I190" s="214"/>
      <c r="J190" s="41"/>
      <c r="K190" s="41"/>
      <c r="L190" s="45"/>
      <c r="M190" s="215"/>
      <c r="N190" s="216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140</v>
      </c>
      <c r="AU190" s="18" t="s">
        <v>83</v>
      </c>
    </row>
    <row r="191" s="12" customFormat="1" ht="22.8" customHeight="1">
      <c r="A191" s="12"/>
      <c r="B191" s="183"/>
      <c r="C191" s="184"/>
      <c r="D191" s="185" t="s">
        <v>73</v>
      </c>
      <c r="E191" s="197" t="s">
        <v>164</v>
      </c>
      <c r="F191" s="197" t="s">
        <v>315</v>
      </c>
      <c r="G191" s="184"/>
      <c r="H191" s="184"/>
      <c r="I191" s="187"/>
      <c r="J191" s="198">
        <f>BK191</f>
        <v>0</v>
      </c>
      <c r="K191" s="184"/>
      <c r="L191" s="189"/>
      <c r="M191" s="190"/>
      <c r="N191" s="191"/>
      <c r="O191" s="191"/>
      <c r="P191" s="192">
        <f>SUM(P192:P270)</f>
        <v>0</v>
      </c>
      <c r="Q191" s="191"/>
      <c r="R191" s="192">
        <f>SUM(R192:R270)</f>
        <v>31.980497809999996</v>
      </c>
      <c r="S191" s="191"/>
      <c r="T191" s="193">
        <f>SUM(T192:T270)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4" t="s">
        <v>79</v>
      </c>
      <c r="AT191" s="195" t="s">
        <v>73</v>
      </c>
      <c r="AU191" s="195" t="s">
        <v>79</v>
      </c>
      <c r="AY191" s="194" t="s">
        <v>131</v>
      </c>
      <c r="BK191" s="196">
        <f>SUM(BK192:BK270)</f>
        <v>0</v>
      </c>
    </row>
    <row r="192" s="2" customFormat="1" ht="37.8" customHeight="1">
      <c r="A192" s="39"/>
      <c r="B192" s="40"/>
      <c r="C192" s="199" t="s">
        <v>316</v>
      </c>
      <c r="D192" s="199" t="s">
        <v>133</v>
      </c>
      <c r="E192" s="200" t="s">
        <v>317</v>
      </c>
      <c r="F192" s="201" t="s">
        <v>318</v>
      </c>
      <c r="G192" s="202" t="s">
        <v>319</v>
      </c>
      <c r="H192" s="203">
        <v>2</v>
      </c>
      <c r="I192" s="204"/>
      <c r="J192" s="205">
        <f>ROUND(I192*H192,2)</f>
        <v>0</v>
      </c>
      <c r="K192" s="201" t="s">
        <v>137</v>
      </c>
      <c r="L192" s="45"/>
      <c r="M192" s="206" t="s">
        <v>19</v>
      </c>
      <c r="N192" s="207" t="s">
        <v>45</v>
      </c>
      <c r="O192" s="85"/>
      <c r="P192" s="208">
        <f>O192*H192</f>
        <v>0</v>
      </c>
      <c r="Q192" s="208">
        <v>0.041500000000000002</v>
      </c>
      <c r="R192" s="208">
        <f>Q192*H192</f>
        <v>0.083000000000000004</v>
      </c>
      <c r="S192" s="208">
        <v>0</v>
      </c>
      <c r="T192" s="20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0" t="s">
        <v>138</v>
      </c>
      <c r="AT192" s="210" t="s">
        <v>133</v>
      </c>
      <c r="AU192" s="210" t="s">
        <v>83</v>
      </c>
      <c r="AY192" s="18" t="s">
        <v>131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8" t="s">
        <v>79</v>
      </c>
      <c r="BK192" s="211">
        <f>ROUND(I192*H192,2)</f>
        <v>0</v>
      </c>
      <c r="BL192" s="18" t="s">
        <v>138</v>
      </c>
      <c r="BM192" s="210" t="s">
        <v>320</v>
      </c>
    </row>
    <row r="193" s="2" customFormat="1">
      <c r="A193" s="39"/>
      <c r="B193" s="40"/>
      <c r="C193" s="41"/>
      <c r="D193" s="212" t="s">
        <v>140</v>
      </c>
      <c r="E193" s="41"/>
      <c r="F193" s="213" t="s">
        <v>321</v>
      </c>
      <c r="G193" s="41"/>
      <c r="H193" s="41"/>
      <c r="I193" s="214"/>
      <c r="J193" s="41"/>
      <c r="K193" s="41"/>
      <c r="L193" s="45"/>
      <c r="M193" s="215"/>
      <c r="N193" s="216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140</v>
      </c>
      <c r="AU193" s="18" t="s">
        <v>83</v>
      </c>
    </row>
    <row r="194" s="13" customFormat="1">
      <c r="A194" s="13"/>
      <c r="B194" s="217"/>
      <c r="C194" s="218"/>
      <c r="D194" s="219" t="s">
        <v>146</v>
      </c>
      <c r="E194" s="220" t="s">
        <v>19</v>
      </c>
      <c r="F194" s="221" t="s">
        <v>322</v>
      </c>
      <c r="G194" s="218"/>
      <c r="H194" s="222">
        <v>2</v>
      </c>
      <c r="I194" s="223"/>
      <c r="J194" s="218"/>
      <c r="K194" s="218"/>
      <c r="L194" s="224"/>
      <c r="M194" s="225"/>
      <c r="N194" s="226"/>
      <c r="O194" s="226"/>
      <c r="P194" s="226"/>
      <c r="Q194" s="226"/>
      <c r="R194" s="226"/>
      <c r="S194" s="226"/>
      <c r="T194" s="22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8" t="s">
        <v>146</v>
      </c>
      <c r="AU194" s="228" t="s">
        <v>83</v>
      </c>
      <c r="AV194" s="13" t="s">
        <v>83</v>
      </c>
      <c r="AW194" s="13" t="s">
        <v>36</v>
      </c>
      <c r="AX194" s="13" t="s">
        <v>79</v>
      </c>
      <c r="AY194" s="228" t="s">
        <v>131</v>
      </c>
    </row>
    <row r="195" s="2" customFormat="1" ht="24.15" customHeight="1">
      <c r="A195" s="39"/>
      <c r="B195" s="40"/>
      <c r="C195" s="199" t="s">
        <v>323</v>
      </c>
      <c r="D195" s="199" t="s">
        <v>133</v>
      </c>
      <c r="E195" s="200" t="s">
        <v>324</v>
      </c>
      <c r="F195" s="201" t="s">
        <v>325</v>
      </c>
      <c r="G195" s="202" t="s">
        <v>136</v>
      </c>
      <c r="H195" s="203">
        <v>23</v>
      </c>
      <c r="I195" s="204"/>
      <c r="J195" s="205">
        <f>ROUND(I195*H195,2)</f>
        <v>0</v>
      </c>
      <c r="K195" s="201" t="s">
        <v>137</v>
      </c>
      <c r="L195" s="45"/>
      <c r="M195" s="206" t="s">
        <v>19</v>
      </c>
      <c r="N195" s="207" t="s">
        <v>45</v>
      </c>
      <c r="O195" s="85"/>
      <c r="P195" s="208">
        <f>O195*H195</f>
        <v>0</v>
      </c>
      <c r="Q195" s="208">
        <v>0.00025999999999999998</v>
      </c>
      <c r="R195" s="208">
        <f>Q195*H195</f>
        <v>0.0059799999999999992</v>
      </c>
      <c r="S195" s="208">
        <v>0</v>
      </c>
      <c r="T195" s="20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0" t="s">
        <v>138</v>
      </c>
      <c r="AT195" s="210" t="s">
        <v>133</v>
      </c>
      <c r="AU195" s="210" t="s">
        <v>83</v>
      </c>
      <c r="AY195" s="18" t="s">
        <v>131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8" t="s">
        <v>79</v>
      </c>
      <c r="BK195" s="211">
        <f>ROUND(I195*H195,2)</f>
        <v>0</v>
      </c>
      <c r="BL195" s="18" t="s">
        <v>138</v>
      </c>
      <c r="BM195" s="210" t="s">
        <v>326</v>
      </c>
    </row>
    <row r="196" s="2" customFormat="1">
      <c r="A196" s="39"/>
      <c r="B196" s="40"/>
      <c r="C196" s="41"/>
      <c r="D196" s="212" t="s">
        <v>140</v>
      </c>
      <c r="E196" s="41"/>
      <c r="F196" s="213" t="s">
        <v>327</v>
      </c>
      <c r="G196" s="41"/>
      <c r="H196" s="41"/>
      <c r="I196" s="214"/>
      <c r="J196" s="41"/>
      <c r="K196" s="41"/>
      <c r="L196" s="45"/>
      <c r="M196" s="215"/>
      <c r="N196" s="216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140</v>
      </c>
      <c r="AU196" s="18" t="s">
        <v>83</v>
      </c>
    </row>
    <row r="197" s="2" customFormat="1" ht="24.15" customHeight="1">
      <c r="A197" s="39"/>
      <c r="B197" s="40"/>
      <c r="C197" s="199" t="s">
        <v>328</v>
      </c>
      <c r="D197" s="199" t="s">
        <v>133</v>
      </c>
      <c r="E197" s="200" t="s">
        <v>329</v>
      </c>
      <c r="F197" s="201" t="s">
        <v>330</v>
      </c>
      <c r="G197" s="202" t="s">
        <v>136</v>
      </c>
      <c r="H197" s="203">
        <v>23</v>
      </c>
      <c r="I197" s="204"/>
      <c r="J197" s="205">
        <f>ROUND(I197*H197,2)</f>
        <v>0</v>
      </c>
      <c r="K197" s="201" t="s">
        <v>137</v>
      </c>
      <c r="L197" s="45"/>
      <c r="M197" s="206" t="s">
        <v>19</v>
      </c>
      <c r="N197" s="207" t="s">
        <v>45</v>
      </c>
      <c r="O197" s="85"/>
      <c r="P197" s="208">
        <f>O197*H197</f>
        <v>0</v>
      </c>
      <c r="Q197" s="208">
        <v>0.00013999999999999999</v>
      </c>
      <c r="R197" s="208">
        <f>Q197*H197</f>
        <v>0.0032199999999999998</v>
      </c>
      <c r="S197" s="208">
        <v>0</v>
      </c>
      <c r="T197" s="20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0" t="s">
        <v>138</v>
      </c>
      <c r="AT197" s="210" t="s">
        <v>133</v>
      </c>
      <c r="AU197" s="210" t="s">
        <v>83</v>
      </c>
      <c r="AY197" s="18" t="s">
        <v>131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8" t="s">
        <v>79</v>
      </c>
      <c r="BK197" s="211">
        <f>ROUND(I197*H197,2)</f>
        <v>0</v>
      </c>
      <c r="BL197" s="18" t="s">
        <v>138</v>
      </c>
      <c r="BM197" s="210" t="s">
        <v>331</v>
      </c>
    </row>
    <row r="198" s="2" customFormat="1">
      <c r="A198" s="39"/>
      <c r="B198" s="40"/>
      <c r="C198" s="41"/>
      <c r="D198" s="212" t="s">
        <v>140</v>
      </c>
      <c r="E198" s="41"/>
      <c r="F198" s="213" t="s">
        <v>332</v>
      </c>
      <c r="G198" s="41"/>
      <c r="H198" s="41"/>
      <c r="I198" s="214"/>
      <c r="J198" s="41"/>
      <c r="K198" s="41"/>
      <c r="L198" s="45"/>
      <c r="M198" s="215"/>
      <c r="N198" s="216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140</v>
      </c>
      <c r="AU198" s="18" t="s">
        <v>83</v>
      </c>
    </row>
    <row r="199" s="2" customFormat="1" ht="66.75" customHeight="1">
      <c r="A199" s="39"/>
      <c r="B199" s="40"/>
      <c r="C199" s="199" t="s">
        <v>333</v>
      </c>
      <c r="D199" s="199" t="s">
        <v>133</v>
      </c>
      <c r="E199" s="200" t="s">
        <v>334</v>
      </c>
      <c r="F199" s="201" t="s">
        <v>335</v>
      </c>
      <c r="G199" s="202" t="s">
        <v>136</v>
      </c>
      <c r="H199" s="203">
        <v>103</v>
      </c>
      <c r="I199" s="204"/>
      <c r="J199" s="205">
        <f>ROUND(I199*H199,2)</f>
        <v>0</v>
      </c>
      <c r="K199" s="201" t="s">
        <v>137</v>
      </c>
      <c r="L199" s="45"/>
      <c r="M199" s="206" t="s">
        <v>19</v>
      </c>
      <c r="N199" s="207" t="s">
        <v>45</v>
      </c>
      <c r="O199" s="85"/>
      <c r="P199" s="208">
        <f>O199*H199</f>
        <v>0</v>
      </c>
      <c r="Q199" s="208">
        <v>0.0083899999999999999</v>
      </c>
      <c r="R199" s="208">
        <f>Q199*H199</f>
        <v>0.86416999999999999</v>
      </c>
      <c r="S199" s="208">
        <v>0</v>
      </c>
      <c r="T199" s="20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0" t="s">
        <v>138</v>
      </c>
      <c r="AT199" s="210" t="s">
        <v>133</v>
      </c>
      <c r="AU199" s="210" t="s">
        <v>83</v>
      </c>
      <c r="AY199" s="18" t="s">
        <v>131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8" t="s">
        <v>79</v>
      </c>
      <c r="BK199" s="211">
        <f>ROUND(I199*H199,2)</f>
        <v>0</v>
      </c>
      <c r="BL199" s="18" t="s">
        <v>138</v>
      </c>
      <c r="BM199" s="210" t="s">
        <v>336</v>
      </c>
    </row>
    <row r="200" s="2" customFormat="1">
      <c r="A200" s="39"/>
      <c r="B200" s="40"/>
      <c r="C200" s="41"/>
      <c r="D200" s="212" t="s">
        <v>140</v>
      </c>
      <c r="E200" s="41"/>
      <c r="F200" s="213" t="s">
        <v>337</v>
      </c>
      <c r="G200" s="41"/>
      <c r="H200" s="41"/>
      <c r="I200" s="214"/>
      <c r="J200" s="41"/>
      <c r="K200" s="41"/>
      <c r="L200" s="45"/>
      <c r="M200" s="215"/>
      <c r="N200" s="216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140</v>
      </c>
      <c r="AU200" s="18" t="s">
        <v>83</v>
      </c>
    </row>
    <row r="201" s="13" customFormat="1">
      <c r="A201" s="13"/>
      <c r="B201" s="217"/>
      <c r="C201" s="218"/>
      <c r="D201" s="219" t="s">
        <v>146</v>
      </c>
      <c r="E201" s="220" t="s">
        <v>19</v>
      </c>
      <c r="F201" s="221" t="s">
        <v>338</v>
      </c>
      <c r="G201" s="218"/>
      <c r="H201" s="222">
        <v>103</v>
      </c>
      <c r="I201" s="223"/>
      <c r="J201" s="218"/>
      <c r="K201" s="218"/>
      <c r="L201" s="224"/>
      <c r="M201" s="225"/>
      <c r="N201" s="226"/>
      <c r="O201" s="226"/>
      <c r="P201" s="226"/>
      <c r="Q201" s="226"/>
      <c r="R201" s="226"/>
      <c r="S201" s="226"/>
      <c r="T201" s="22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8" t="s">
        <v>146</v>
      </c>
      <c r="AU201" s="228" t="s">
        <v>83</v>
      </c>
      <c r="AV201" s="13" t="s">
        <v>83</v>
      </c>
      <c r="AW201" s="13" t="s">
        <v>36</v>
      </c>
      <c r="AX201" s="13" t="s">
        <v>79</v>
      </c>
      <c r="AY201" s="228" t="s">
        <v>131</v>
      </c>
    </row>
    <row r="202" s="2" customFormat="1" ht="24.15" customHeight="1">
      <c r="A202" s="39"/>
      <c r="B202" s="40"/>
      <c r="C202" s="229" t="s">
        <v>339</v>
      </c>
      <c r="D202" s="229" t="s">
        <v>181</v>
      </c>
      <c r="E202" s="230" t="s">
        <v>340</v>
      </c>
      <c r="F202" s="231" t="s">
        <v>341</v>
      </c>
      <c r="G202" s="232" t="s">
        <v>136</v>
      </c>
      <c r="H202" s="233">
        <v>25.300000000000001</v>
      </c>
      <c r="I202" s="234"/>
      <c r="J202" s="235">
        <f>ROUND(I202*H202,2)</f>
        <v>0</v>
      </c>
      <c r="K202" s="231" t="s">
        <v>137</v>
      </c>
      <c r="L202" s="236"/>
      <c r="M202" s="237" t="s">
        <v>19</v>
      </c>
      <c r="N202" s="238" t="s">
        <v>45</v>
      </c>
      <c r="O202" s="85"/>
      <c r="P202" s="208">
        <f>O202*H202</f>
        <v>0</v>
      </c>
      <c r="Q202" s="208">
        <v>0.00075000000000000002</v>
      </c>
      <c r="R202" s="208">
        <f>Q202*H202</f>
        <v>0.018975000000000002</v>
      </c>
      <c r="S202" s="208">
        <v>0</v>
      </c>
      <c r="T202" s="20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0" t="s">
        <v>175</v>
      </c>
      <c r="AT202" s="210" t="s">
        <v>181</v>
      </c>
      <c r="AU202" s="210" t="s">
        <v>83</v>
      </c>
      <c r="AY202" s="18" t="s">
        <v>131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8" t="s">
        <v>79</v>
      </c>
      <c r="BK202" s="211">
        <f>ROUND(I202*H202,2)</f>
        <v>0</v>
      </c>
      <c r="BL202" s="18" t="s">
        <v>138</v>
      </c>
      <c r="BM202" s="210" t="s">
        <v>342</v>
      </c>
    </row>
    <row r="203" s="13" customFormat="1">
      <c r="A203" s="13"/>
      <c r="B203" s="217"/>
      <c r="C203" s="218"/>
      <c r="D203" s="219" t="s">
        <v>146</v>
      </c>
      <c r="E203" s="218"/>
      <c r="F203" s="221" t="s">
        <v>343</v>
      </c>
      <c r="G203" s="218"/>
      <c r="H203" s="222">
        <v>25.300000000000001</v>
      </c>
      <c r="I203" s="223"/>
      <c r="J203" s="218"/>
      <c r="K203" s="218"/>
      <c r="L203" s="224"/>
      <c r="M203" s="225"/>
      <c r="N203" s="226"/>
      <c r="O203" s="226"/>
      <c r="P203" s="226"/>
      <c r="Q203" s="226"/>
      <c r="R203" s="226"/>
      <c r="S203" s="226"/>
      <c r="T203" s="22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8" t="s">
        <v>146</v>
      </c>
      <c r="AU203" s="228" t="s">
        <v>83</v>
      </c>
      <c r="AV203" s="13" t="s">
        <v>83</v>
      </c>
      <c r="AW203" s="13" t="s">
        <v>4</v>
      </c>
      <c r="AX203" s="13" t="s">
        <v>79</v>
      </c>
      <c r="AY203" s="228" t="s">
        <v>131</v>
      </c>
    </row>
    <row r="204" s="2" customFormat="1" ht="21.75" customHeight="1">
      <c r="A204" s="39"/>
      <c r="B204" s="40"/>
      <c r="C204" s="229" t="s">
        <v>344</v>
      </c>
      <c r="D204" s="229" t="s">
        <v>181</v>
      </c>
      <c r="E204" s="230" t="s">
        <v>345</v>
      </c>
      <c r="F204" s="231" t="s">
        <v>346</v>
      </c>
      <c r="G204" s="232" t="s">
        <v>136</v>
      </c>
      <c r="H204" s="233">
        <v>92</v>
      </c>
      <c r="I204" s="234"/>
      <c r="J204" s="235">
        <f>ROUND(I204*H204,2)</f>
        <v>0</v>
      </c>
      <c r="K204" s="231" t="s">
        <v>137</v>
      </c>
      <c r="L204" s="236"/>
      <c r="M204" s="237" t="s">
        <v>19</v>
      </c>
      <c r="N204" s="238" t="s">
        <v>45</v>
      </c>
      <c r="O204" s="85"/>
      <c r="P204" s="208">
        <f>O204*H204</f>
        <v>0</v>
      </c>
      <c r="Q204" s="208">
        <v>0.00044999999999999999</v>
      </c>
      <c r="R204" s="208">
        <f>Q204*H204</f>
        <v>0.041399999999999999</v>
      </c>
      <c r="S204" s="208">
        <v>0</v>
      </c>
      <c r="T204" s="20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0" t="s">
        <v>175</v>
      </c>
      <c r="AT204" s="210" t="s">
        <v>181</v>
      </c>
      <c r="AU204" s="210" t="s">
        <v>83</v>
      </c>
      <c r="AY204" s="18" t="s">
        <v>131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8" t="s">
        <v>79</v>
      </c>
      <c r="BK204" s="211">
        <f>ROUND(I204*H204,2)</f>
        <v>0</v>
      </c>
      <c r="BL204" s="18" t="s">
        <v>138</v>
      </c>
      <c r="BM204" s="210" t="s">
        <v>347</v>
      </c>
    </row>
    <row r="205" s="13" customFormat="1">
      <c r="A205" s="13"/>
      <c r="B205" s="217"/>
      <c r="C205" s="218"/>
      <c r="D205" s="219" t="s">
        <v>146</v>
      </c>
      <c r="E205" s="218"/>
      <c r="F205" s="221" t="s">
        <v>348</v>
      </c>
      <c r="G205" s="218"/>
      <c r="H205" s="222">
        <v>92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8" t="s">
        <v>146</v>
      </c>
      <c r="AU205" s="228" t="s">
        <v>83</v>
      </c>
      <c r="AV205" s="13" t="s">
        <v>83</v>
      </c>
      <c r="AW205" s="13" t="s">
        <v>4</v>
      </c>
      <c r="AX205" s="13" t="s">
        <v>79</v>
      </c>
      <c r="AY205" s="228" t="s">
        <v>131</v>
      </c>
    </row>
    <row r="206" s="2" customFormat="1" ht="37.8" customHeight="1">
      <c r="A206" s="39"/>
      <c r="B206" s="40"/>
      <c r="C206" s="199" t="s">
        <v>349</v>
      </c>
      <c r="D206" s="199" t="s">
        <v>133</v>
      </c>
      <c r="E206" s="200" t="s">
        <v>350</v>
      </c>
      <c r="F206" s="201" t="s">
        <v>351</v>
      </c>
      <c r="G206" s="202" t="s">
        <v>136</v>
      </c>
      <c r="H206" s="203">
        <v>23</v>
      </c>
      <c r="I206" s="204"/>
      <c r="J206" s="205">
        <f>ROUND(I206*H206,2)</f>
        <v>0</v>
      </c>
      <c r="K206" s="201" t="s">
        <v>137</v>
      </c>
      <c r="L206" s="45"/>
      <c r="M206" s="206" t="s">
        <v>19</v>
      </c>
      <c r="N206" s="207" t="s">
        <v>45</v>
      </c>
      <c r="O206" s="85"/>
      <c r="P206" s="208">
        <f>O206*H206</f>
        <v>0</v>
      </c>
      <c r="Q206" s="208">
        <v>0.0027499999999999998</v>
      </c>
      <c r="R206" s="208">
        <f>Q206*H206</f>
        <v>0.063250000000000001</v>
      </c>
      <c r="S206" s="208">
        <v>0</v>
      </c>
      <c r="T206" s="20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0" t="s">
        <v>138</v>
      </c>
      <c r="AT206" s="210" t="s">
        <v>133</v>
      </c>
      <c r="AU206" s="210" t="s">
        <v>83</v>
      </c>
      <c r="AY206" s="18" t="s">
        <v>131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8" t="s">
        <v>79</v>
      </c>
      <c r="BK206" s="211">
        <f>ROUND(I206*H206,2)</f>
        <v>0</v>
      </c>
      <c r="BL206" s="18" t="s">
        <v>138</v>
      </c>
      <c r="BM206" s="210" t="s">
        <v>352</v>
      </c>
    </row>
    <row r="207" s="2" customFormat="1">
      <c r="A207" s="39"/>
      <c r="B207" s="40"/>
      <c r="C207" s="41"/>
      <c r="D207" s="212" t="s">
        <v>140</v>
      </c>
      <c r="E207" s="41"/>
      <c r="F207" s="213" t="s">
        <v>353</v>
      </c>
      <c r="G207" s="41"/>
      <c r="H207" s="41"/>
      <c r="I207" s="214"/>
      <c r="J207" s="41"/>
      <c r="K207" s="41"/>
      <c r="L207" s="45"/>
      <c r="M207" s="215"/>
      <c r="N207" s="216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140</v>
      </c>
      <c r="AU207" s="18" t="s">
        <v>83</v>
      </c>
    </row>
    <row r="208" s="2" customFormat="1" ht="24.15" customHeight="1">
      <c r="A208" s="39"/>
      <c r="B208" s="40"/>
      <c r="C208" s="199" t="s">
        <v>354</v>
      </c>
      <c r="D208" s="199" t="s">
        <v>133</v>
      </c>
      <c r="E208" s="200" t="s">
        <v>355</v>
      </c>
      <c r="F208" s="201" t="s">
        <v>356</v>
      </c>
      <c r="G208" s="202" t="s">
        <v>136</v>
      </c>
      <c r="H208" s="203">
        <v>1171</v>
      </c>
      <c r="I208" s="204"/>
      <c r="J208" s="205">
        <f>ROUND(I208*H208,2)</f>
        <v>0</v>
      </c>
      <c r="K208" s="201" t="s">
        <v>137</v>
      </c>
      <c r="L208" s="45"/>
      <c r="M208" s="206" t="s">
        <v>19</v>
      </c>
      <c r="N208" s="207" t="s">
        <v>45</v>
      </c>
      <c r="O208" s="85"/>
      <c r="P208" s="208">
        <f>O208*H208</f>
        <v>0</v>
      </c>
      <c r="Q208" s="208">
        <v>0.00025999999999999998</v>
      </c>
      <c r="R208" s="208">
        <f>Q208*H208</f>
        <v>0.30445999999999995</v>
      </c>
      <c r="S208" s="208">
        <v>0</v>
      </c>
      <c r="T208" s="20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0" t="s">
        <v>138</v>
      </c>
      <c r="AT208" s="210" t="s">
        <v>133</v>
      </c>
      <c r="AU208" s="210" t="s">
        <v>83</v>
      </c>
      <c r="AY208" s="18" t="s">
        <v>131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8" t="s">
        <v>79</v>
      </c>
      <c r="BK208" s="211">
        <f>ROUND(I208*H208,2)</f>
        <v>0</v>
      </c>
      <c r="BL208" s="18" t="s">
        <v>138</v>
      </c>
      <c r="BM208" s="210" t="s">
        <v>357</v>
      </c>
    </row>
    <row r="209" s="2" customFormat="1">
      <c r="A209" s="39"/>
      <c r="B209" s="40"/>
      <c r="C209" s="41"/>
      <c r="D209" s="212" t="s">
        <v>140</v>
      </c>
      <c r="E209" s="41"/>
      <c r="F209" s="213" t="s">
        <v>358</v>
      </c>
      <c r="G209" s="41"/>
      <c r="H209" s="41"/>
      <c r="I209" s="214"/>
      <c r="J209" s="41"/>
      <c r="K209" s="41"/>
      <c r="L209" s="45"/>
      <c r="M209" s="215"/>
      <c r="N209" s="216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140</v>
      </c>
      <c r="AU209" s="18" t="s">
        <v>83</v>
      </c>
    </row>
    <row r="210" s="2" customFormat="1" ht="44.25" customHeight="1">
      <c r="A210" s="39"/>
      <c r="B210" s="40"/>
      <c r="C210" s="199" t="s">
        <v>359</v>
      </c>
      <c r="D210" s="199" t="s">
        <v>133</v>
      </c>
      <c r="E210" s="200" t="s">
        <v>360</v>
      </c>
      <c r="F210" s="201" t="s">
        <v>361</v>
      </c>
      <c r="G210" s="202" t="s">
        <v>362</v>
      </c>
      <c r="H210" s="203">
        <v>1</v>
      </c>
      <c r="I210" s="204"/>
      <c r="J210" s="205">
        <f>ROUND(I210*H210,2)</f>
        <v>0</v>
      </c>
      <c r="K210" s="201" t="s">
        <v>19</v>
      </c>
      <c r="L210" s="45"/>
      <c r="M210" s="206" t="s">
        <v>19</v>
      </c>
      <c r="N210" s="207" t="s">
        <v>45</v>
      </c>
      <c r="O210" s="85"/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0" t="s">
        <v>138</v>
      </c>
      <c r="AT210" s="210" t="s">
        <v>133</v>
      </c>
      <c r="AU210" s="210" t="s">
        <v>83</v>
      </c>
      <c r="AY210" s="18" t="s">
        <v>131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8" t="s">
        <v>79</v>
      </c>
      <c r="BK210" s="211">
        <f>ROUND(I210*H210,2)</f>
        <v>0</v>
      </c>
      <c r="BL210" s="18" t="s">
        <v>138</v>
      </c>
      <c r="BM210" s="210" t="s">
        <v>363</v>
      </c>
    </row>
    <row r="211" s="2" customFormat="1" ht="24.15" customHeight="1">
      <c r="A211" s="39"/>
      <c r="B211" s="40"/>
      <c r="C211" s="199" t="s">
        <v>364</v>
      </c>
      <c r="D211" s="199" t="s">
        <v>133</v>
      </c>
      <c r="E211" s="200" t="s">
        <v>365</v>
      </c>
      <c r="F211" s="201" t="s">
        <v>366</v>
      </c>
      <c r="G211" s="202" t="s">
        <v>136</v>
      </c>
      <c r="H211" s="203">
        <v>439</v>
      </c>
      <c r="I211" s="204"/>
      <c r="J211" s="205">
        <f>ROUND(I211*H211,2)</f>
        <v>0</v>
      </c>
      <c r="K211" s="201" t="s">
        <v>137</v>
      </c>
      <c r="L211" s="45"/>
      <c r="M211" s="206" t="s">
        <v>19</v>
      </c>
      <c r="N211" s="207" t="s">
        <v>45</v>
      </c>
      <c r="O211" s="85"/>
      <c r="P211" s="208">
        <f>O211*H211</f>
        <v>0</v>
      </c>
      <c r="Q211" s="208">
        <v>0.00013999999999999999</v>
      </c>
      <c r="R211" s="208">
        <f>Q211*H211</f>
        <v>0.061459999999999994</v>
      </c>
      <c r="S211" s="208">
        <v>0</v>
      </c>
      <c r="T211" s="20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0" t="s">
        <v>138</v>
      </c>
      <c r="AT211" s="210" t="s">
        <v>133</v>
      </c>
      <c r="AU211" s="210" t="s">
        <v>83</v>
      </c>
      <c r="AY211" s="18" t="s">
        <v>131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8" t="s">
        <v>79</v>
      </c>
      <c r="BK211" s="211">
        <f>ROUND(I211*H211,2)</f>
        <v>0</v>
      </c>
      <c r="BL211" s="18" t="s">
        <v>138</v>
      </c>
      <c r="BM211" s="210" t="s">
        <v>367</v>
      </c>
    </row>
    <row r="212" s="2" customFormat="1">
      <c r="A212" s="39"/>
      <c r="B212" s="40"/>
      <c r="C212" s="41"/>
      <c r="D212" s="212" t="s">
        <v>140</v>
      </c>
      <c r="E212" s="41"/>
      <c r="F212" s="213" t="s">
        <v>368</v>
      </c>
      <c r="G212" s="41"/>
      <c r="H212" s="41"/>
      <c r="I212" s="214"/>
      <c r="J212" s="41"/>
      <c r="K212" s="41"/>
      <c r="L212" s="45"/>
      <c r="M212" s="215"/>
      <c r="N212" s="216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140</v>
      </c>
      <c r="AU212" s="18" t="s">
        <v>83</v>
      </c>
    </row>
    <row r="213" s="2" customFormat="1" ht="66.75" customHeight="1">
      <c r="A213" s="39"/>
      <c r="B213" s="40"/>
      <c r="C213" s="199" t="s">
        <v>369</v>
      </c>
      <c r="D213" s="199" t="s">
        <v>133</v>
      </c>
      <c r="E213" s="200" t="s">
        <v>370</v>
      </c>
      <c r="F213" s="201" t="s">
        <v>371</v>
      </c>
      <c r="G213" s="202" t="s">
        <v>136</v>
      </c>
      <c r="H213" s="203">
        <v>93</v>
      </c>
      <c r="I213" s="204"/>
      <c r="J213" s="205">
        <f>ROUND(I213*H213,2)</f>
        <v>0</v>
      </c>
      <c r="K213" s="201" t="s">
        <v>137</v>
      </c>
      <c r="L213" s="45"/>
      <c r="M213" s="206" t="s">
        <v>19</v>
      </c>
      <c r="N213" s="207" t="s">
        <v>45</v>
      </c>
      <c r="O213" s="85"/>
      <c r="P213" s="208">
        <f>O213*H213</f>
        <v>0</v>
      </c>
      <c r="Q213" s="208">
        <v>0.0083499999999999998</v>
      </c>
      <c r="R213" s="208">
        <f>Q213*H213</f>
        <v>0.77654999999999996</v>
      </c>
      <c r="S213" s="208">
        <v>0</v>
      </c>
      <c r="T213" s="20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0" t="s">
        <v>138</v>
      </c>
      <c r="AT213" s="210" t="s">
        <v>133</v>
      </c>
      <c r="AU213" s="210" t="s">
        <v>83</v>
      </c>
      <c r="AY213" s="18" t="s">
        <v>131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8" t="s">
        <v>79</v>
      </c>
      <c r="BK213" s="211">
        <f>ROUND(I213*H213,2)</f>
        <v>0</v>
      </c>
      <c r="BL213" s="18" t="s">
        <v>138</v>
      </c>
      <c r="BM213" s="210" t="s">
        <v>372</v>
      </c>
    </row>
    <row r="214" s="2" customFormat="1">
      <c r="A214" s="39"/>
      <c r="B214" s="40"/>
      <c r="C214" s="41"/>
      <c r="D214" s="212" t="s">
        <v>140</v>
      </c>
      <c r="E214" s="41"/>
      <c r="F214" s="213" t="s">
        <v>373</v>
      </c>
      <c r="G214" s="41"/>
      <c r="H214" s="41"/>
      <c r="I214" s="214"/>
      <c r="J214" s="41"/>
      <c r="K214" s="41"/>
      <c r="L214" s="45"/>
      <c r="M214" s="215"/>
      <c r="N214" s="216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140</v>
      </c>
      <c r="AU214" s="18" t="s">
        <v>83</v>
      </c>
    </row>
    <row r="215" s="13" customFormat="1">
      <c r="A215" s="13"/>
      <c r="B215" s="217"/>
      <c r="C215" s="218"/>
      <c r="D215" s="219" t="s">
        <v>146</v>
      </c>
      <c r="E215" s="220" t="s">
        <v>19</v>
      </c>
      <c r="F215" s="221" t="s">
        <v>374</v>
      </c>
      <c r="G215" s="218"/>
      <c r="H215" s="222">
        <v>93</v>
      </c>
      <c r="I215" s="223"/>
      <c r="J215" s="218"/>
      <c r="K215" s="218"/>
      <c r="L215" s="224"/>
      <c r="M215" s="225"/>
      <c r="N215" s="226"/>
      <c r="O215" s="226"/>
      <c r="P215" s="226"/>
      <c r="Q215" s="226"/>
      <c r="R215" s="226"/>
      <c r="S215" s="226"/>
      <c r="T215" s="22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8" t="s">
        <v>146</v>
      </c>
      <c r="AU215" s="228" t="s">
        <v>83</v>
      </c>
      <c r="AV215" s="13" t="s">
        <v>83</v>
      </c>
      <c r="AW215" s="13" t="s">
        <v>36</v>
      </c>
      <c r="AX215" s="13" t="s">
        <v>79</v>
      </c>
      <c r="AY215" s="228" t="s">
        <v>131</v>
      </c>
    </row>
    <row r="216" s="2" customFormat="1" ht="24.15" customHeight="1">
      <c r="A216" s="39"/>
      <c r="B216" s="40"/>
      <c r="C216" s="229" t="s">
        <v>375</v>
      </c>
      <c r="D216" s="229" t="s">
        <v>181</v>
      </c>
      <c r="E216" s="230" t="s">
        <v>340</v>
      </c>
      <c r="F216" s="231" t="s">
        <v>341</v>
      </c>
      <c r="G216" s="232" t="s">
        <v>136</v>
      </c>
      <c r="H216" s="233">
        <v>97.650000000000006</v>
      </c>
      <c r="I216" s="234"/>
      <c r="J216" s="235">
        <f>ROUND(I216*H216,2)</f>
        <v>0</v>
      </c>
      <c r="K216" s="231" t="s">
        <v>137</v>
      </c>
      <c r="L216" s="236"/>
      <c r="M216" s="237" t="s">
        <v>19</v>
      </c>
      <c r="N216" s="238" t="s">
        <v>45</v>
      </c>
      <c r="O216" s="85"/>
      <c r="P216" s="208">
        <f>O216*H216</f>
        <v>0</v>
      </c>
      <c r="Q216" s="208">
        <v>0.00075000000000000002</v>
      </c>
      <c r="R216" s="208">
        <f>Q216*H216</f>
        <v>0.073237500000000011</v>
      </c>
      <c r="S216" s="208">
        <v>0</v>
      </c>
      <c r="T216" s="20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0" t="s">
        <v>175</v>
      </c>
      <c r="AT216" s="210" t="s">
        <v>181</v>
      </c>
      <c r="AU216" s="210" t="s">
        <v>83</v>
      </c>
      <c r="AY216" s="18" t="s">
        <v>131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8" t="s">
        <v>79</v>
      </c>
      <c r="BK216" s="211">
        <f>ROUND(I216*H216,2)</f>
        <v>0</v>
      </c>
      <c r="BL216" s="18" t="s">
        <v>138</v>
      </c>
      <c r="BM216" s="210" t="s">
        <v>376</v>
      </c>
    </row>
    <row r="217" s="13" customFormat="1">
      <c r="A217" s="13"/>
      <c r="B217" s="217"/>
      <c r="C217" s="218"/>
      <c r="D217" s="219" t="s">
        <v>146</v>
      </c>
      <c r="E217" s="218"/>
      <c r="F217" s="221" t="s">
        <v>377</v>
      </c>
      <c r="G217" s="218"/>
      <c r="H217" s="222">
        <v>97.650000000000006</v>
      </c>
      <c r="I217" s="223"/>
      <c r="J217" s="218"/>
      <c r="K217" s="218"/>
      <c r="L217" s="224"/>
      <c r="M217" s="225"/>
      <c r="N217" s="226"/>
      <c r="O217" s="226"/>
      <c r="P217" s="226"/>
      <c r="Q217" s="226"/>
      <c r="R217" s="226"/>
      <c r="S217" s="226"/>
      <c r="T217" s="22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8" t="s">
        <v>146</v>
      </c>
      <c r="AU217" s="228" t="s">
        <v>83</v>
      </c>
      <c r="AV217" s="13" t="s">
        <v>83</v>
      </c>
      <c r="AW217" s="13" t="s">
        <v>4</v>
      </c>
      <c r="AX217" s="13" t="s">
        <v>79</v>
      </c>
      <c r="AY217" s="228" t="s">
        <v>131</v>
      </c>
    </row>
    <row r="218" s="2" customFormat="1" ht="66.75" customHeight="1">
      <c r="A218" s="39"/>
      <c r="B218" s="40"/>
      <c r="C218" s="199" t="s">
        <v>378</v>
      </c>
      <c r="D218" s="199" t="s">
        <v>133</v>
      </c>
      <c r="E218" s="200" t="s">
        <v>379</v>
      </c>
      <c r="F218" s="201" t="s">
        <v>380</v>
      </c>
      <c r="G218" s="202" t="s">
        <v>136</v>
      </c>
      <c r="H218" s="203">
        <v>10</v>
      </c>
      <c r="I218" s="204"/>
      <c r="J218" s="205">
        <f>ROUND(I218*H218,2)</f>
        <v>0</v>
      </c>
      <c r="K218" s="201" t="s">
        <v>137</v>
      </c>
      <c r="L218" s="45"/>
      <c r="M218" s="206" t="s">
        <v>19</v>
      </c>
      <c r="N218" s="207" t="s">
        <v>45</v>
      </c>
      <c r="O218" s="85"/>
      <c r="P218" s="208">
        <f>O218*H218</f>
        <v>0</v>
      </c>
      <c r="Q218" s="208">
        <v>0.0085199999999999998</v>
      </c>
      <c r="R218" s="208">
        <f>Q218*H218</f>
        <v>0.085199999999999998</v>
      </c>
      <c r="S218" s="208">
        <v>0</v>
      </c>
      <c r="T218" s="20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0" t="s">
        <v>138</v>
      </c>
      <c r="AT218" s="210" t="s">
        <v>133</v>
      </c>
      <c r="AU218" s="210" t="s">
        <v>83</v>
      </c>
      <c r="AY218" s="18" t="s">
        <v>131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8" t="s">
        <v>79</v>
      </c>
      <c r="BK218" s="211">
        <f>ROUND(I218*H218,2)</f>
        <v>0</v>
      </c>
      <c r="BL218" s="18" t="s">
        <v>138</v>
      </c>
      <c r="BM218" s="210" t="s">
        <v>381</v>
      </c>
    </row>
    <row r="219" s="2" customFormat="1">
      <c r="A219" s="39"/>
      <c r="B219" s="40"/>
      <c r="C219" s="41"/>
      <c r="D219" s="212" t="s">
        <v>140</v>
      </c>
      <c r="E219" s="41"/>
      <c r="F219" s="213" t="s">
        <v>382</v>
      </c>
      <c r="G219" s="41"/>
      <c r="H219" s="41"/>
      <c r="I219" s="214"/>
      <c r="J219" s="41"/>
      <c r="K219" s="41"/>
      <c r="L219" s="45"/>
      <c r="M219" s="215"/>
      <c r="N219" s="216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140</v>
      </c>
      <c r="AU219" s="18" t="s">
        <v>83</v>
      </c>
    </row>
    <row r="220" s="13" customFormat="1">
      <c r="A220" s="13"/>
      <c r="B220" s="217"/>
      <c r="C220" s="218"/>
      <c r="D220" s="219" t="s">
        <v>146</v>
      </c>
      <c r="E220" s="220" t="s">
        <v>19</v>
      </c>
      <c r="F220" s="221" t="s">
        <v>383</v>
      </c>
      <c r="G220" s="218"/>
      <c r="H220" s="222">
        <v>10</v>
      </c>
      <c r="I220" s="223"/>
      <c r="J220" s="218"/>
      <c r="K220" s="218"/>
      <c r="L220" s="224"/>
      <c r="M220" s="225"/>
      <c r="N220" s="226"/>
      <c r="O220" s="226"/>
      <c r="P220" s="226"/>
      <c r="Q220" s="226"/>
      <c r="R220" s="226"/>
      <c r="S220" s="226"/>
      <c r="T220" s="22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8" t="s">
        <v>146</v>
      </c>
      <c r="AU220" s="228" t="s">
        <v>83</v>
      </c>
      <c r="AV220" s="13" t="s">
        <v>83</v>
      </c>
      <c r="AW220" s="13" t="s">
        <v>36</v>
      </c>
      <c r="AX220" s="13" t="s">
        <v>79</v>
      </c>
      <c r="AY220" s="228" t="s">
        <v>131</v>
      </c>
    </row>
    <row r="221" s="2" customFormat="1" ht="21.75" customHeight="1">
      <c r="A221" s="39"/>
      <c r="B221" s="40"/>
      <c r="C221" s="229" t="s">
        <v>384</v>
      </c>
      <c r="D221" s="229" t="s">
        <v>181</v>
      </c>
      <c r="E221" s="230" t="s">
        <v>385</v>
      </c>
      <c r="F221" s="231" t="s">
        <v>386</v>
      </c>
      <c r="G221" s="232" t="s">
        <v>136</v>
      </c>
      <c r="H221" s="233">
        <v>8.4000000000000004</v>
      </c>
      <c r="I221" s="234"/>
      <c r="J221" s="235">
        <f>ROUND(I221*H221,2)</f>
        <v>0</v>
      </c>
      <c r="K221" s="231" t="s">
        <v>137</v>
      </c>
      <c r="L221" s="236"/>
      <c r="M221" s="237" t="s">
        <v>19</v>
      </c>
      <c r="N221" s="238" t="s">
        <v>45</v>
      </c>
      <c r="O221" s="85"/>
      <c r="P221" s="208">
        <f>O221*H221</f>
        <v>0</v>
      </c>
      <c r="Q221" s="208">
        <v>0.0015</v>
      </c>
      <c r="R221" s="208">
        <f>Q221*H221</f>
        <v>0.0126</v>
      </c>
      <c r="S221" s="208">
        <v>0</v>
      </c>
      <c r="T221" s="20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0" t="s">
        <v>175</v>
      </c>
      <c r="AT221" s="210" t="s">
        <v>181</v>
      </c>
      <c r="AU221" s="210" t="s">
        <v>83</v>
      </c>
      <c r="AY221" s="18" t="s">
        <v>131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8" t="s">
        <v>79</v>
      </c>
      <c r="BK221" s="211">
        <f>ROUND(I221*H221,2)</f>
        <v>0</v>
      </c>
      <c r="BL221" s="18" t="s">
        <v>138</v>
      </c>
      <c r="BM221" s="210" t="s">
        <v>387</v>
      </c>
    </row>
    <row r="222" s="13" customFormat="1">
      <c r="A222" s="13"/>
      <c r="B222" s="217"/>
      <c r="C222" s="218"/>
      <c r="D222" s="219" t="s">
        <v>146</v>
      </c>
      <c r="E222" s="218"/>
      <c r="F222" s="221" t="s">
        <v>388</v>
      </c>
      <c r="G222" s="218"/>
      <c r="H222" s="222">
        <v>8.4000000000000004</v>
      </c>
      <c r="I222" s="223"/>
      <c r="J222" s="218"/>
      <c r="K222" s="218"/>
      <c r="L222" s="224"/>
      <c r="M222" s="225"/>
      <c r="N222" s="226"/>
      <c r="O222" s="226"/>
      <c r="P222" s="226"/>
      <c r="Q222" s="226"/>
      <c r="R222" s="226"/>
      <c r="S222" s="226"/>
      <c r="T222" s="22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8" t="s">
        <v>146</v>
      </c>
      <c r="AU222" s="228" t="s">
        <v>83</v>
      </c>
      <c r="AV222" s="13" t="s">
        <v>83</v>
      </c>
      <c r="AW222" s="13" t="s">
        <v>4</v>
      </c>
      <c r="AX222" s="13" t="s">
        <v>79</v>
      </c>
      <c r="AY222" s="228" t="s">
        <v>131</v>
      </c>
    </row>
    <row r="223" s="2" customFormat="1" ht="24.15" customHeight="1">
      <c r="A223" s="39"/>
      <c r="B223" s="40"/>
      <c r="C223" s="229" t="s">
        <v>389</v>
      </c>
      <c r="D223" s="229" t="s">
        <v>181</v>
      </c>
      <c r="E223" s="230" t="s">
        <v>390</v>
      </c>
      <c r="F223" s="231" t="s">
        <v>391</v>
      </c>
      <c r="G223" s="232" t="s">
        <v>136</v>
      </c>
      <c r="H223" s="233">
        <v>2.2000000000000002</v>
      </c>
      <c r="I223" s="234"/>
      <c r="J223" s="235">
        <f>ROUND(I223*H223,2)</f>
        <v>0</v>
      </c>
      <c r="K223" s="231" t="s">
        <v>137</v>
      </c>
      <c r="L223" s="236"/>
      <c r="M223" s="237" t="s">
        <v>19</v>
      </c>
      <c r="N223" s="238" t="s">
        <v>45</v>
      </c>
      <c r="O223" s="85"/>
      <c r="P223" s="208">
        <f>O223*H223</f>
        <v>0</v>
      </c>
      <c r="Q223" s="208">
        <v>0.0030000000000000001</v>
      </c>
      <c r="R223" s="208">
        <f>Q223*H223</f>
        <v>0.0066000000000000008</v>
      </c>
      <c r="S223" s="208">
        <v>0</v>
      </c>
      <c r="T223" s="20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0" t="s">
        <v>175</v>
      </c>
      <c r="AT223" s="210" t="s">
        <v>181</v>
      </c>
      <c r="AU223" s="210" t="s">
        <v>83</v>
      </c>
      <c r="AY223" s="18" t="s">
        <v>131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8" t="s">
        <v>79</v>
      </c>
      <c r="BK223" s="211">
        <f>ROUND(I223*H223,2)</f>
        <v>0</v>
      </c>
      <c r="BL223" s="18" t="s">
        <v>138</v>
      </c>
      <c r="BM223" s="210" t="s">
        <v>392</v>
      </c>
    </row>
    <row r="224" s="13" customFormat="1">
      <c r="A224" s="13"/>
      <c r="B224" s="217"/>
      <c r="C224" s="218"/>
      <c r="D224" s="219" t="s">
        <v>146</v>
      </c>
      <c r="E224" s="218"/>
      <c r="F224" s="221" t="s">
        <v>393</v>
      </c>
      <c r="G224" s="218"/>
      <c r="H224" s="222">
        <v>2.2000000000000002</v>
      </c>
      <c r="I224" s="223"/>
      <c r="J224" s="218"/>
      <c r="K224" s="218"/>
      <c r="L224" s="224"/>
      <c r="M224" s="225"/>
      <c r="N224" s="226"/>
      <c r="O224" s="226"/>
      <c r="P224" s="226"/>
      <c r="Q224" s="226"/>
      <c r="R224" s="226"/>
      <c r="S224" s="226"/>
      <c r="T224" s="22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8" t="s">
        <v>146</v>
      </c>
      <c r="AU224" s="228" t="s">
        <v>83</v>
      </c>
      <c r="AV224" s="13" t="s">
        <v>83</v>
      </c>
      <c r="AW224" s="13" t="s">
        <v>4</v>
      </c>
      <c r="AX224" s="13" t="s">
        <v>79</v>
      </c>
      <c r="AY224" s="228" t="s">
        <v>131</v>
      </c>
    </row>
    <row r="225" s="2" customFormat="1" ht="66.75" customHeight="1">
      <c r="A225" s="39"/>
      <c r="B225" s="40"/>
      <c r="C225" s="199" t="s">
        <v>394</v>
      </c>
      <c r="D225" s="199" t="s">
        <v>133</v>
      </c>
      <c r="E225" s="200" t="s">
        <v>395</v>
      </c>
      <c r="F225" s="201" t="s">
        <v>396</v>
      </c>
      <c r="G225" s="202" t="s">
        <v>136</v>
      </c>
      <c r="H225" s="203">
        <v>996</v>
      </c>
      <c r="I225" s="204"/>
      <c r="J225" s="205">
        <f>ROUND(I225*H225,2)</f>
        <v>0</v>
      </c>
      <c r="K225" s="201" t="s">
        <v>137</v>
      </c>
      <c r="L225" s="45"/>
      <c r="M225" s="206" t="s">
        <v>19</v>
      </c>
      <c r="N225" s="207" t="s">
        <v>45</v>
      </c>
      <c r="O225" s="85"/>
      <c r="P225" s="208">
        <f>O225*H225</f>
        <v>0</v>
      </c>
      <c r="Q225" s="208">
        <v>0.0086</v>
      </c>
      <c r="R225" s="208">
        <f>Q225*H225</f>
        <v>8.5655999999999999</v>
      </c>
      <c r="S225" s="208">
        <v>0</v>
      </c>
      <c r="T225" s="20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0" t="s">
        <v>138</v>
      </c>
      <c r="AT225" s="210" t="s">
        <v>133</v>
      </c>
      <c r="AU225" s="210" t="s">
        <v>83</v>
      </c>
      <c r="AY225" s="18" t="s">
        <v>131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8" t="s">
        <v>79</v>
      </c>
      <c r="BK225" s="211">
        <f>ROUND(I225*H225,2)</f>
        <v>0</v>
      </c>
      <c r="BL225" s="18" t="s">
        <v>138</v>
      </c>
      <c r="BM225" s="210" t="s">
        <v>397</v>
      </c>
    </row>
    <row r="226" s="2" customFormat="1">
      <c r="A226" s="39"/>
      <c r="B226" s="40"/>
      <c r="C226" s="41"/>
      <c r="D226" s="212" t="s">
        <v>140</v>
      </c>
      <c r="E226" s="41"/>
      <c r="F226" s="213" t="s">
        <v>398</v>
      </c>
      <c r="G226" s="41"/>
      <c r="H226" s="41"/>
      <c r="I226" s="214"/>
      <c r="J226" s="41"/>
      <c r="K226" s="41"/>
      <c r="L226" s="45"/>
      <c r="M226" s="215"/>
      <c r="N226" s="216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140</v>
      </c>
      <c r="AU226" s="18" t="s">
        <v>83</v>
      </c>
    </row>
    <row r="227" s="13" customFormat="1">
      <c r="A227" s="13"/>
      <c r="B227" s="217"/>
      <c r="C227" s="218"/>
      <c r="D227" s="219" t="s">
        <v>146</v>
      </c>
      <c r="E227" s="220" t="s">
        <v>19</v>
      </c>
      <c r="F227" s="221" t="s">
        <v>399</v>
      </c>
      <c r="G227" s="218"/>
      <c r="H227" s="222">
        <v>996</v>
      </c>
      <c r="I227" s="223"/>
      <c r="J227" s="218"/>
      <c r="K227" s="218"/>
      <c r="L227" s="224"/>
      <c r="M227" s="225"/>
      <c r="N227" s="226"/>
      <c r="O227" s="226"/>
      <c r="P227" s="226"/>
      <c r="Q227" s="226"/>
      <c r="R227" s="226"/>
      <c r="S227" s="226"/>
      <c r="T227" s="22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8" t="s">
        <v>146</v>
      </c>
      <c r="AU227" s="228" t="s">
        <v>83</v>
      </c>
      <c r="AV227" s="13" t="s">
        <v>83</v>
      </c>
      <c r="AW227" s="13" t="s">
        <v>36</v>
      </c>
      <c r="AX227" s="13" t="s">
        <v>79</v>
      </c>
      <c r="AY227" s="228" t="s">
        <v>131</v>
      </c>
    </row>
    <row r="228" s="2" customFormat="1" ht="16.5" customHeight="1">
      <c r="A228" s="39"/>
      <c r="B228" s="40"/>
      <c r="C228" s="229" t="s">
        <v>400</v>
      </c>
      <c r="D228" s="229" t="s">
        <v>181</v>
      </c>
      <c r="E228" s="230" t="s">
        <v>401</v>
      </c>
      <c r="F228" s="231" t="s">
        <v>402</v>
      </c>
      <c r="G228" s="232" t="s">
        <v>136</v>
      </c>
      <c r="H228" s="233">
        <v>918.75</v>
      </c>
      <c r="I228" s="234"/>
      <c r="J228" s="235">
        <f>ROUND(I228*H228,2)</f>
        <v>0</v>
      </c>
      <c r="K228" s="231" t="s">
        <v>137</v>
      </c>
      <c r="L228" s="236"/>
      <c r="M228" s="237" t="s">
        <v>19</v>
      </c>
      <c r="N228" s="238" t="s">
        <v>45</v>
      </c>
      <c r="O228" s="85"/>
      <c r="P228" s="208">
        <f>O228*H228</f>
        <v>0</v>
      </c>
      <c r="Q228" s="208">
        <v>0.0023999999999999998</v>
      </c>
      <c r="R228" s="208">
        <f>Q228*H228</f>
        <v>2.2049999999999996</v>
      </c>
      <c r="S228" s="208">
        <v>0</v>
      </c>
      <c r="T228" s="20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0" t="s">
        <v>175</v>
      </c>
      <c r="AT228" s="210" t="s">
        <v>181</v>
      </c>
      <c r="AU228" s="210" t="s">
        <v>83</v>
      </c>
      <c r="AY228" s="18" t="s">
        <v>131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8" t="s">
        <v>79</v>
      </c>
      <c r="BK228" s="211">
        <f>ROUND(I228*H228,2)</f>
        <v>0</v>
      </c>
      <c r="BL228" s="18" t="s">
        <v>138</v>
      </c>
      <c r="BM228" s="210" t="s">
        <v>403</v>
      </c>
    </row>
    <row r="229" s="13" customFormat="1">
      <c r="A229" s="13"/>
      <c r="B229" s="217"/>
      <c r="C229" s="218"/>
      <c r="D229" s="219" t="s">
        <v>146</v>
      </c>
      <c r="E229" s="218"/>
      <c r="F229" s="221" t="s">
        <v>404</v>
      </c>
      <c r="G229" s="218"/>
      <c r="H229" s="222">
        <v>918.75</v>
      </c>
      <c r="I229" s="223"/>
      <c r="J229" s="218"/>
      <c r="K229" s="218"/>
      <c r="L229" s="224"/>
      <c r="M229" s="225"/>
      <c r="N229" s="226"/>
      <c r="O229" s="226"/>
      <c r="P229" s="226"/>
      <c r="Q229" s="226"/>
      <c r="R229" s="226"/>
      <c r="S229" s="226"/>
      <c r="T229" s="22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8" t="s">
        <v>146</v>
      </c>
      <c r="AU229" s="228" t="s">
        <v>83</v>
      </c>
      <c r="AV229" s="13" t="s">
        <v>83</v>
      </c>
      <c r="AW229" s="13" t="s">
        <v>4</v>
      </c>
      <c r="AX229" s="13" t="s">
        <v>79</v>
      </c>
      <c r="AY229" s="228" t="s">
        <v>131</v>
      </c>
    </row>
    <row r="230" s="2" customFormat="1" ht="24.15" customHeight="1">
      <c r="A230" s="39"/>
      <c r="B230" s="40"/>
      <c r="C230" s="229" t="s">
        <v>405</v>
      </c>
      <c r="D230" s="229" t="s">
        <v>181</v>
      </c>
      <c r="E230" s="230" t="s">
        <v>406</v>
      </c>
      <c r="F230" s="231" t="s">
        <v>407</v>
      </c>
      <c r="G230" s="232" t="s">
        <v>136</v>
      </c>
      <c r="H230" s="233">
        <v>89.099999999999994</v>
      </c>
      <c r="I230" s="234"/>
      <c r="J230" s="235">
        <f>ROUND(I230*H230,2)</f>
        <v>0</v>
      </c>
      <c r="K230" s="231" t="s">
        <v>137</v>
      </c>
      <c r="L230" s="236"/>
      <c r="M230" s="237" t="s">
        <v>19</v>
      </c>
      <c r="N230" s="238" t="s">
        <v>45</v>
      </c>
      <c r="O230" s="85"/>
      <c r="P230" s="208">
        <f>O230*H230</f>
        <v>0</v>
      </c>
      <c r="Q230" s="208">
        <v>0.0035999999999999999</v>
      </c>
      <c r="R230" s="208">
        <f>Q230*H230</f>
        <v>0.32075999999999999</v>
      </c>
      <c r="S230" s="208">
        <v>0</v>
      </c>
      <c r="T230" s="20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0" t="s">
        <v>175</v>
      </c>
      <c r="AT230" s="210" t="s">
        <v>181</v>
      </c>
      <c r="AU230" s="210" t="s">
        <v>83</v>
      </c>
      <c r="AY230" s="18" t="s">
        <v>131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18" t="s">
        <v>79</v>
      </c>
      <c r="BK230" s="211">
        <f>ROUND(I230*H230,2)</f>
        <v>0</v>
      </c>
      <c r="BL230" s="18" t="s">
        <v>138</v>
      </c>
      <c r="BM230" s="210" t="s">
        <v>408</v>
      </c>
    </row>
    <row r="231" s="13" customFormat="1">
      <c r="A231" s="13"/>
      <c r="B231" s="217"/>
      <c r="C231" s="218"/>
      <c r="D231" s="219" t="s">
        <v>146</v>
      </c>
      <c r="E231" s="218"/>
      <c r="F231" s="221" t="s">
        <v>409</v>
      </c>
      <c r="G231" s="218"/>
      <c r="H231" s="222">
        <v>89.099999999999994</v>
      </c>
      <c r="I231" s="223"/>
      <c r="J231" s="218"/>
      <c r="K231" s="218"/>
      <c r="L231" s="224"/>
      <c r="M231" s="225"/>
      <c r="N231" s="226"/>
      <c r="O231" s="226"/>
      <c r="P231" s="226"/>
      <c r="Q231" s="226"/>
      <c r="R231" s="226"/>
      <c r="S231" s="226"/>
      <c r="T231" s="22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8" t="s">
        <v>146</v>
      </c>
      <c r="AU231" s="228" t="s">
        <v>83</v>
      </c>
      <c r="AV231" s="13" t="s">
        <v>83</v>
      </c>
      <c r="AW231" s="13" t="s">
        <v>4</v>
      </c>
      <c r="AX231" s="13" t="s">
        <v>79</v>
      </c>
      <c r="AY231" s="228" t="s">
        <v>131</v>
      </c>
    </row>
    <row r="232" s="2" customFormat="1" ht="24.15" customHeight="1">
      <c r="A232" s="39"/>
      <c r="B232" s="40"/>
      <c r="C232" s="229" t="s">
        <v>410</v>
      </c>
      <c r="D232" s="229" t="s">
        <v>181</v>
      </c>
      <c r="E232" s="230" t="s">
        <v>411</v>
      </c>
      <c r="F232" s="231" t="s">
        <v>412</v>
      </c>
      <c r="G232" s="232" t="s">
        <v>136</v>
      </c>
      <c r="H232" s="233">
        <v>44</v>
      </c>
      <c r="I232" s="234"/>
      <c r="J232" s="235">
        <f>ROUND(I232*H232,2)</f>
        <v>0</v>
      </c>
      <c r="K232" s="231" t="s">
        <v>137</v>
      </c>
      <c r="L232" s="236"/>
      <c r="M232" s="237" t="s">
        <v>19</v>
      </c>
      <c r="N232" s="238" t="s">
        <v>45</v>
      </c>
      <c r="O232" s="85"/>
      <c r="P232" s="208">
        <f>O232*H232</f>
        <v>0</v>
      </c>
      <c r="Q232" s="208">
        <v>0.0047999999999999996</v>
      </c>
      <c r="R232" s="208">
        <f>Q232*H232</f>
        <v>0.21119999999999997</v>
      </c>
      <c r="S232" s="208">
        <v>0</v>
      </c>
      <c r="T232" s="20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0" t="s">
        <v>175</v>
      </c>
      <c r="AT232" s="210" t="s">
        <v>181</v>
      </c>
      <c r="AU232" s="210" t="s">
        <v>83</v>
      </c>
      <c r="AY232" s="18" t="s">
        <v>131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8" t="s">
        <v>79</v>
      </c>
      <c r="BK232" s="211">
        <f>ROUND(I232*H232,2)</f>
        <v>0</v>
      </c>
      <c r="BL232" s="18" t="s">
        <v>138</v>
      </c>
      <c r="BM232" s="210" t="s">
        <v>413</v>
      </c>
    </row>
    <row r="233" s="13" customFormat="1">
      <c r="A233" s="13"/>
      <c r="B233" s="217"/>
      <c r="C233" s="218"/>
      <c r="D233" s="219" t="s">
        <v>146</v>
      </c>
      <c r="E233" s="218"/>
      <c r="F233" s="221" t="s">
        <v>414</v>
      </c>
      <c r="G233" s="218"/>
      <c r="H233" s="222">
        <v>44</v>
      </c>
      <c r="I233" s="223"/>
      <c r="J233" s="218"/>
      <c r="K233" s="218"/>
      <c r="L233" s="224"/>
      <c r="M233" s="225"/>
      <c r="N233" s="226"/>
      <c r="O233" s="226"/>
      <c r="P233" s="226"/>
      <c r="Q233" s="226"/>
      <c r="R233" s="226"/>
      <c r="S233" s="226"/>
      <c r="T233" s="22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8" t="s">
        <v>146</v>
      </c>
      <c r="AU233" s="228" t="s">
        <v>83</v>
      </c>
      <c r="AV233" s="13" t="s">
        <v>83</v>
      </c>
      <c r="AW233" s="13" t="s">
        <v>4</v>
      </c>
      <c r="AX233" s="13" t="s">
        <v>79</v>
      </c>
      <c r="AY233" s="228" t="s">
        <v>131</v>
      </c>
    </row>
    <row r="234" s="2" customFormat="1" ht="55.5" customHeight="1">
      <c r="A234" s="39"/>
      <c r="B234" s="40"/>
      <c r="C234" s="199" t="s">
        <v>415</v>
      </c>
      <c r="D234" s="199" t="s">
        <v>133</v>
      </c>
      <c r="E234" s="200" t="s">
        <v>416</v>
      </c>
      <c r="F234" s="201" t="s">
        <v>417</v>
      </c>
      <c r="G234" s="202" t="s">
        <v>136</v>
      </c>
      <c r="H234" s="203">
        <v>875</v>
      </c>
      <c r="I234" s="204"/>
      <c r="J234" s="205">
        <f>ROUND(I234*H234,2)</f>
        <v>0</v>
      </c>
      <c r="K234" s="201" t="s">
        <v>137</v>
      </c>
      <c r="L234" s="45"/>
      <c r="M234" s="206" t="s">
        <v>19</v>
      </c>
      <c r="N234" s="207" t="s">
        <v>45</v>
      </c>
      <c r="O234" s="85"/>
      <c r="P234" s="208">
        <f>O234*H234</f>
        <v>0</v>
      </c>
      <c r="Q234" s="208">
        <v>8.0000000000000007E-05</v>
      </c>
      <c r="R234" s="208">
        <f>Q234*H234</f>
        <v>0.070000000000000007</v>
      </c>
      <c r="S234" s="208">
        <v>0</v>
      </c>
      <c r="T234" s="20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0" t="s">
        <v>138</v>
      </c>
      <c r="AT234" s="210" t="s">
        <v>133</v>
      </c>
      <c r="AU234" s="210" t="s">
        <v>83</v>
      </c>
      <c r="AY234" s="18" t="s">
        <v>131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8" t="s">
        <v>79</v>
      </c>
      <c r="BK234" s="211">
        <f>ROUND(I234*H234,2)</f>
        <v>0</v>
      </c>
      <c r="BL234" s="18" t="s">
        <v>138</v>
      </c>
      <c r="BM234" s="210" t="s">
        <v>418</v>
      </c>
    </row>
    <row r="235" s="2" customFormat="1">
      <c r="A235" s="39"/>
      <c r="B235" s="40"/>
      <c r="C235" s="41"/>
      <c r="D235" s="212" t="s">
        <v>140</v>
      </c>
      <c r="E235" s="41"/>
      <c r="F235" s="213" t="s">
        <v>419</v>
      </c>
      <c r="G235" s="41"/>
      <c r="H235" s="41"/>
      <c r="I235" s="214"/>
      <c r="J235" s="41"/>
      <c r="K235" s="41"/>
      <c r="L235" s="45"/>
      <c r="M235" s="215"/>
      <c r="N235" s="216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140</v>
      </c>
      <c r="AU235" s="18" t="s">
        <v>83</v>
      </c>
    </row>
    <row r="236" s="2" customFormat="1" ht="44.25" customHeight="1">
      <c r="A236" s="39"/>
      <c r="B236" s="40"/>
      <c r="C236" s="199" t="s">
        <v>420</v>
      </c>
      <c r="D236" s="199" t="s">
        <v>133</v>
      </c>
      <c r="E236" s="200" t="s">
        <v>421</v>
      </c>
      <c r="F236" s="201" t="s">
        <v>422</v>
      </c>
      <c r="G236" s="202" t="s">
        <v>136</v>
      </c>
      <c r="H236" s="203">
        <v>595</v>
      </c>
      <c r="I236" s="204"/>
      <c r="J236" s="205">
        <f>ROUND(I236*H236,2)</f>
        <v>0</v>
      </c>
      <c r="K236" s="201" t="s">
        <v>137</v>
      </c>
      <c r="L236" s="45"/>
      <c r="M236" s="206" t="s">
        <v>19</v>
      </c>
      <c r="N236" s="207" t="s">
        <v>45</v>
      </c>
      <c r="O236" s="85"/>
      <c r="P236" s="208">
        <f>O236*H236</f>
        <v>0</v>
      </c>
      <c r="Q236" s="208">
        <v>0.0037799999999999999</v>
      </c>
      <c r="R236" s="208">
        <f>Q236*H236</f>
        <v>2.2490999999999999</v>
      </c>
      <c r="S236" s="208">
        <v>0</v>
      </c>
      <c r="T236" s="20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0" t="s">
        <v>138</v>
      </c>
      <c r="AT236" s="210" t="s">
        <v>133</v>
      </c>
      <c r="AU236" s="210" t="s">
        <v>83</v>
      </c>
      <c r="AY236" s="18" t="s">
        <v>131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8" t="s">
        <v>79</v>
      </c>
      <c r="BK236" s="211">
        <f>ROUND(I236*H236,2)</f>
        <v>0</v>
      </c>
      <c r="BL236" s="18" t="s">
        <v>138</v>
      </c>
      <c r="BM236" s="210" t="s">
        <v>423</v>
      </c>
    </row>
    <row r="237" s="2" customFormat="1">
      <c r="A237" s="39"/>
      <c r="B237" s="40"/>
      <c r="C237" s="41"/>
      <c r="D237" s="212" t="s">
        <v>140</v>
      </c>
      <c r="E237" s="41"/>
      <c r="F237" s="213" t="s">
        <v>424</v>
      </c>
      <c r="G237" s="41"/>
      <c r="H237" s="41"/>
      <c r="I237" s="214"/>
      <c r="J237" s="41"/>
      <c r="K237" s="41"/>
      <c r="L237" s="45"/>
      <c r="M237" s="215"/>
      <c r="N237" s="216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140</v>
      </c>
      <c r="AU237" s="18" t="s">
        <v>83</v>
      </c>
    </row>
    <row r="238" s="13" customFormat="1">
      <c r="A238" s="13"/>
      <c r="B238" s="217"/>
      <c r="C238" s="218"/>
      <c r="D238" s="219" t="s">
        <v>146</v>
      </c>
      <c r="E238" s="220" t="s">
        <v>19</v>
      </c>
      <c r="F238" s="221" t="s">
        <v>425</v>
      </c>
      <c r="G238" s="218"/>
      <c r="H238" s="222">
        <v>595</v>
      </c>
      <c r="I238" s="223"/>
      <c r="J238" s="218"/>
      <c r="K238" s="218"/>
      <c r="L238" s="224"/>
      <c r="M238" s="225"/>
      <c r="N238" s="226"/>
      <c r="O238" s="226"/>
      <c r="P238" s="226"/>
      <c r="Q238" s="226"/>
      <c r="R238" s="226"/>
      <c r="S238" s="226"/>
      <c r="T238" s="22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8" t="s">
        <v>146</v>
      </c>
      <c r="AU238" s="228" t="s">
        <v>83</v>
      </c>
      <c r="AV238" s="13" t="s">
        <v>83</v>
      </c>
      <c r="AW238" s="13" t="s">
        <v>36</v>
      </c>
      <c r="AX238" s="13" t="s">
        <v>79</v>
      </c>
      <c r="AY238" s="228" t="s">
        <v>131</v>
      </c>
    </row>
    <row r="239" s="2" customFormat="1" ht="37.8" customHeight="1">
      <c r="A239" s="39"/>
      <c r="B239" s="40"/>
      <c r="C239" s="199" t="s">
        <v>426</v>
      </c>
      <c r="D239" s="199" t="s">
        <v>133</v>
      </c>
      <c r="E239" s="200" t="s">
        <v>427</v>
      </c>
      <c r="F239" s="201" t="s">
        <v>428</v>
      </c>
      <c r="G239" s="202" t="s">
        <v>136</v>
      </c>
      <c r="H239" s="203">
        <v>439</v>
      </c>
      <c r="I239" s="204"/>
      <c r="J239" s="205">
        <f>ROUND(I239*H239,2)</f>
        <v>0</v>
      </c>
      <c r="K239" s="201" t="s">
        <v>137</v>
      </c>
      <c r="L239" s="45"/>
      <c r="M239" s="206" t="s">
        <v>19</v>
      </c>
      <c r="N239" s="207" t="s">
        <v>45</v>
      </c>
      <c r="O239" s="85"/>
      <c r="P239" s="208">
        <f>O239*H239</f>
        <v>0</v>
      </c>
      <c r="Q239" s="208">
        <v>0.0027499999999999998</v>
      </c>
      <c r="R239" s="208">
        <f>Q239*H239</f>
        <v>1.2072499999999999</v>
      </c>
      <c r="S239" s="208">
        <v>0</v>
      </c>
      <c r="T239" s="20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0" t="s">
        <v>138</v>
      </c>
      <c r="AT239" s="210" t="s">
        <v>133</v>
      </c>
      <c r="AU239" s="210" t="s">
        <v>83</v>
      </c>
      <c r="AY239" s="18" t="s">
        <v>131</v>
      </c>
      <c r="BE239" s="211">
        <f>IF(N239="základní",J239,0)</f>
        <v>0</v>
      </c>
      <c r="BF239" s="211">
        <f>IF(N239="snížená",J239,0)</f>
        <v>0</v>
      </c>
      <c r="BG239" s="211">
        <f>IF(N239="zákl. přenesená",J239,0)</f>
        <v>0</v>
      </c>
      <c r="BH239" s="211">
        <f>IF(N239="sníž. přenesená",J239,0)</f>
        <v>0</v>
      </c>
      <c r="BI239" s="211">
        <f>IF(N239="nulová",J239,0)</f>
        <v>0</v>
      </c>
      <c r="BJ239" s="18" t="s">
        <v>79</v>
      </c>
      <c r="BK239" s="211">
        <f>ROUND(I239*H239,2)</f>
        <v>0</v>
      </c>
      <c r="BL239" s="18" t="s">
        <v>138</v>
      </c>
      <c r="BM239" s="210" t="s">
        <v>429</v>
      </c>
    </row>
    <row r="240" s="2" customFormat="1">
      <c r="A240" s="39"/>
      <c r="B240" s="40"/>
      <c r="C240" s="41"/>
      <c r="D240" s="212" t="s">
        <v>140</v>
      </c>
      <c r="E240" s="41"/>
      <c r="F240" s="213" t="s">
        <v>430</v>
      </c>
      <c r="G240" s="41"/>
      <c r="H240" s="41"/>
      <c r="I240" s="214"/>
      <c r="J240" s="41"/>
      <c r="K240" s="41"/>
      <c r="L240" s="45"/>
      <c r="M240" s="215"/>
      <c r="N240" s="216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140</v>
      </c>
      <c r="AU240" s="18" t="s">
        <v>83</v>
      </c>
    </row>
    <row r="241" s="2" customFormat="1" ht="33" customHeight="1">
      <c r="A241" s="39"/>
      <c r="B241" s="40"/>
      <c r="C241" s="199" t="s">
        <v>431</v>
      </c>
      <c r="D241" s="199" t="s">
        <v>133</v>
      </c>
      <c r="E241" s="200" t="s">
        <v>432</v>
      </c>
      <c r="F241" s="201" t="s">
        <v>433</v>
      </c>
      <c r="G241" s="202" t="s">
        <v>136</v>
      </c>
      <c r="H241" s="203">
        <v>8</v>
      </c>
      <c r="I241" s="204"/>
      <c r="J241" s="205">
        <f>ROUND(I241*H241,2)</f>
        <v>0</v>
      </c>
      <c r="K241" s="201" t="s">
        <v>137</v>
      </c>
      <c r="L241" s="45"/>
      <c r="M241" s="206" t="s">
        <v>19</v>
      </c>
      <c r="N241" s="207" t="s">
        <v>45</v>
      </c>
      <c r="O241" s="85"/>
      <c r="P241" s="208">
        <f>O241*H241</f>
        <v>0</v>
      </c>
      <c r="Q241" s="208">
        <v>0.00025999999999999998</v>
      </c>
      <c r="R241" s="208">
        <f>Q241*H241</f>
        <v>0.0020799999999999998</v>
      </c>
      <c r="S241" s="208">
        <v>0</v>
      </c>
      <c r="T241" s="20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0" t="s">
        <v>138</v>
      </c>
      <c r="AT241" s="210" t="s">
        <v>133</v>
      </c>
      <c r="AU241" s="210" t="s">
        <v>83</v>
      </c>
      <c r="AY241" s="18" t="s">
        <v>131</v>
      </c>
      <c r="BE241" s="211">
        <f>IF(N241="základní",J241,0)</f>
        <v>0</v>
      </c>
      <c r="BF241" s="211">
        <f>IF(N241="snížená",J241,0)</f>
        <v>0</v>
      </c>
      <c r="BG241" s="211">
        <f>IF(N241="zákl. přenesená",J241,0)</f>
        <v>0</v>
      </c>
      <c r="BH241" s="211">
        <f>IF(N241="sníž. přenesená",J241,0)</f>
        <v>0</v>
      </c>
      <c r="BI241" s="211">
        <f>IF(N241="nulová",J241,0)</f>
        <v>0</v>
      </c>
      <c r="BJ241" s="18" t="s">
        <v>79</v>
      </c>
      <c r="BK241" s="211">
        <f>ROUND(I241*H241,2)</f>
        <v>0</v>
      </c>
      <c r="BL241" s="18" t="s">
        <v>138</v>
      </c>
      <c r="BM241" s="210" t="s">
        <v>434</v>
      </c>
    </row>
    <row r="242" s="2" customFormat="1">
      <c r="A242" s="39"/>
      <c r="B242" s="40"/>
      <c r="C242" s="41"/>
      <c r="D242" s="212" t="s">
        <v>140</v>
      </c>
      <c r="E242" s="41"/>
      <c r="F242" s="213" t="s">
        <v>435</v>
      </c>
      <c r="G242" s="41"/>
      <c r="H242" s="41"/>
      <c r="I242" s="214"/>
      <c r="J242" s="41"/>
      <c r="K242" s="41"/>
      <c r="L242" s="45"/>
      <c r="M242" s="215"/>
      <c r="N242" s="216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140</v>
      </c>
      <c r="AU242" s="18" t="s">
        <v>83</v>
      </c>
    </row>
    <row r="243" s="2" customFormat="1" ht="24.15" customHeight="1">
      <c r="A243" s="39"/>
      <c r="B243" s="40"/>
      <c r="C243" s="199" t="s">
        <v>436</v>
      </c>
      <c r="D243" s="199" t="s">
        <v>133</v>
      </c>
      <c r="E243" s="200" t="s">
        <v>437</v>
      </c>
      <c r="F243" s="201" t="s">
        <v>438</v>
      </c>
      <c r="G243" s="202" t="s">
        <v>136</v>
      </c>
      <c r="H243" s="203">
        <v>8</v>
      </c>
      <c r="I243" s="204"/>
      <c r="J243" s="205">
        <f>ROUND(I243*H243,2)</f>
        <v>0</v>
      </c>
      <c r="K243" s="201" t="s">
        <v>137</v>
      </c>
      <c r="L243" s="45"/>
      <c r="M243" s="206" t="s">
        <v>19</v>
      </c>
      <c r="N243" s="207" t="s">
        <v>45</v>
      </c>
      <c r="O243" s="85"/>
      <c r="P243" s="208">
        <f>O243*H243</f>
        <v>0</v>
      </c>
      <c r="Q243" s="208">
        <v>0.00013999999999999999</v>
      </c>
      <c r="R243" s="208">
        <f>Q243*H243</f>
        <v>0.0011199999999999999</v>
      </c>
      <c r="S243" s="208">
        <v>0</v>
      </c>
      <c r="T243" s="20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0" t="s">
        <v>138</v>
      </c>
      <c r="AT243" s="210" t="s">
        <v>133</v>
      </c>
      <c r="AU243" s="210" t="s">
        <v>83</v>
      </c>
      <c r="AY243" s="18" t="s">
        <v>131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8" t="s">
        <v>79</v>
      </c>
      <c r="BK243" s="211">
        <f>ROUND(I243*H243,2)</f>
        <v>0</v>
      </c>
      <c r="BL243" s="18" t="s">
        <v>138</v>
      </c>
      <c r="BM243" s="210" t="s">
        <v>439</v>
      </c>
    </row>
    <row r="244" s="2" customFormat="1">
      <c r="A244" s="39"/>
      <c r="B244" s="40"/>
      <c r="C244" s="41"/>
      <c r="D244" s="212" t="s">
        <v>140</v>
      </c>
      <c r="E244" s="41"/>
      <c r="F244" s="213" t="s">
        <v>440</v>
      </c>
      <c r="G244" s="41"/>
      <c r="H244" s="41"/>
      <c r="I244" s="214"/>
      <c r="J244" s="41"/>
      <c r="K244" s="41"/>
      <c r="L244" s="45"/>
      <c r="M244" s="215"/>
      <c r="N244" s="216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140</v>
      </c>
      <c r="AU244" s="18" t="s">
        <v>83</v>
      </c>
    </row>
    <row r="245" s="2" customFormat="1" ht="37.8" customHeight="1">
      <c r="A245" s="39"/>
      <c r="B245" s="40"/>
      <c r="C245" s="199" t="s">
        <v>441</v>
      </c>
      <c r="D245" s="199" t="s">
        <v>133</v>
      </c>
      <c r="E245" s="200" t="s">
        <v>442</v>
      </c>
      <c r="F245" s="201" t="s">
        <v>443</v>
      </c>
      <c r="G245" s="202" t="s">
        <v>136</v>
      </c>
      <c r="H245" s="203">
        <v>8</v>
      </c>
      <c r="I245" s="204"/>
      <c r="J245" s="205">
        <f>ROUND(I245*H245,2)</f>
        <v>0</v>
      </c>
      <c r="K245" s="201" t="s">
        <v>137</v>
      </c>
      <c r="L245" s="45"/>
      <c r="M245" s="206" t="s">
        <v>19</v>
      </c>
      <c r="N245" s="207" t="s">
        <v>45</v>
      </c>
      <c r="O245" s="85"/>
      <c r="P245" s="208">
        <f>O245*H245</f>
        <v>0</v>
      </c>
      <c r="Q245" s="208">
        <v>0.0027499999999999998</v>
      </c>
      <c r="R245" s="208">
        <f>Q245*H245</f>
        <v>0.021999999999999999</v>
      </c>
      <c r="S245" s="208">
        <v>0</v>
      </c>
      <c r="T245" s="20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0" t="s">
        <v>138</v>
      </c>
      <c r="AT245" s="210" t="s">
        <v>133</v>
      </c>
      <c r="AU245" s="210" t="s">
        <v>83</v>
      </c>
      <c r="AY245" s="18" t="s">
        <v>131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8" t="s">
        <v>79</v>
      </c>
      <c r="BK245" s="211">
        <f>ROUND(I245*H245,2)</f>
        <v>0</v>
      </c>
      <c r="BL245" s="18" t="s">
        <v>138</v>
      </c>
      <c r="BM245" s="210" t="s">
        <v>444</v>
      </c>
    </row>
    <row r="246" s="2" customFormat="1">
      <c r="A246" s="39"/>
      <c r="B246" s="40"/>
      <c r="C246" s="41"/>
      <c r="D246" s="212" t="s">
        <v>140</v>
      </c>
      <c r="E246" s="41"/>
      <c r="F246" s="213" t="s">
        <v>445</v>
      </c>
      <c r="G246" s="41"/>
      <c r="H246" s="41"/>
      <c r="I246" s="214"/>
      <c r="J246" s="41"/>
      <c r="K246" s="41"/>
      <c r="L246" s="45"/>
      <c r="M246" s="215"/>
      <c r="N246" s="216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140</v>
      </c>
      <c r="AU246" s="18" t="s">
        <v>83</v>
      </c>
    </row>
    <row r="247" s="2" customFormat="1" ht="24.15" customHeight="1">
      <c r="A247" s="39"/>
      <c r="B247" s="40"/>
      <c r="C247" s="199" t="s">
        <v>446</v>
      </c>
      <c r="D247" s="199" t="s">
        <v>133</v>
      </c>
      <c r="E247" s="200" t="s">
        <v>447</v>
      </c>
      <c r="F247" s="201" t="s">
        <v>448</v>
      </c>
      <c r="G247" s="202" t="s">
        <v>254</v>
      </c>
      <c r="H247" s="203">
        <v>16.5</v>
      </c>
      <c r="I247" s="204"/>
      <c r="J247" s="205">
        <f>ROUND(I247*H247,2)</f>
        <v>0</v>
      </c>
      <c r="K247" s="201" t="s">
        <v>137</v>
      </c>
      <c r="L247" s="45"/>
      <c r="M247" s="206" t="s">
        <v>19</v>
      </c>
      <c r="N247" s="207" t="s">
        <v>45</v>
      </c>
      <c r="O247" s="85"/>
      <c r="P247" s="208">
        <f>O247*H247</f>
        <v>0</v>
      </c>
      <c r="Q247" s="208">
        <v>0.020650000000000002</v>
      </c>
      <c r="R247" s="208">
        <f>Q247*H247</f>
        <v>0.34072500000000006</v>
      </c>
      <c r="S247" s="208">
        <v>0</v>
      </c>
      <c r="T247" s="20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0" t="s">
        <v>138</v>
      </c>
      <c r="AT247" s="210" t="s">
        <v>133</v>
      </c>
      <c r="AU247" s="210" t="s">
        <v>83</v>
      </c>
      <c r="AY247" s="18" t="s">
        <v>131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8" t="s">
        <v>79</v>
      </c>
      <c r="BK247" s="211">
        <f>ROUND(I247*H247,2)</f>
        <v>0</v>
      </c>
      <c r="BL247" s="18" t="s">
        <v>138</v>
      </c>
      <c r="BM247" s="210" t="s">
        <v>449</v>
      </c>
    </row>
    <row r="248" s="2" customFormat="1">
      <c r="A248" s="39"/>
      <c r="B248" s="40"/>
      <c r="C248" s="41"/>
      <c r="D248" s="212" t="s">
        <v>140</v>
      </c>
      <c r="E248" s="41"/>
      <c r="F248" s="213" t="s">
        <v>450</v>
      </c>
      <c r="G248" s="41"/>
      <c r="H248" s="41"/>
      <c r="I248" s="214"/>
      <c r="J248" s="41"/>
      <c r="K248" s="41"/>
      <c r="L248" s="45"/>
      <c r="M248" s="215"/>
      <c r="N248" s="216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140</v>
      </c>
      <c r="AU248" s="18" t="s">
        <v>83</v>
      </c>
    </row>
    <row r="249" s="13" customFormat="1">
      <c r="A249" s="13"/>
      <c r="B249" s="217"/>
      <c r="C249" s="218"/>
      <c r="D249" s="219" t="s">
        <v>146</v>
      </c>
      <c r="E249" s="220" t="s">
        <v>19</v>
      </c>
      <c r="F249" s="221" t="s">
        <v>451</v>
      </c>
      <c r="G249" s="218"/>
      <c r="H249" s="222">
        <v>16.5</v>
      </c>
      <c r="I249" s="223"/>
      <c r="J249" s="218"/>
      <c r="K249" s="218"/>
      <c r="L249" s="224"/>
      <c r="M249" s="225"/>
      <c r="N249" s="226"/>
      <c r="O249" s="226"/>
      <c r="P249" s="226"/>
      <c r="Q249" s="226"/>
      <c r="R249" s="226"/>
      <c r="S249" s="226"/>
      <c r="T249" s="22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8" t="s">
        <v>146</v>
      </c>
      <c r="AU249" s="228" t="s">
        <v>83</v>
      </c>
      <c r="AV249" s="13" t="s">
        <v>83</v>
      </c>
      <c r="AW249" s="13" t="s">
        <v>36</v>
      </c>
      <c r="AX249" s="13" t="s">
        <v>79</v>
      </c>
      <c r="AY249" s="228" t="s">
        <v>131</v>
      </c>
    </row>
    <row r="250" s="2" customFormat="1" ht="16.5" customHeight="1">
      <c r="A250" s="39"/>
      <c r="B250" s="40"/>
      <c r="C250" s="199" t="s">
        <v>452</v>
      </c>
      <c r="D250" s="199" t="s">
        <v>133</v>
      </c>
      <c r="E250" s="200" t="s">
        <v>453</v>
      </c>
      <c r="F250" s="201" t="s">
        <v>454</v>
      </c>
      <c r="G250" s="202" t="s">
        <v>136</v>
      </c>
      <c r="H250" s="203">
        <v>1202</v>
      </c>
      <c r="I250" s="204"/>
      <c r="J250" s="205">
        <f>ROUND(I250*H250,2)</f>
        <v>0</v>
      </c>
      <c r="K250" s="201" t="s">
        <v>137</v>
      </c>
      <c r="L250" s="45"/>
      <c r="M250" s="206" t="s">
        <v>19</v>
      </c>
      <c r="N250" s="207" t="s">
        <v>45</v>
      </c>
      <c r="O250" s="85"/>
      <c r="P250" s="208">
        <f>O250*H250</f>
        <v>0</v>
      </c>
      <c r="Q250" s="208">
        <v>0</v>
      </c>
      <c r="R250" s="208">
        <f>Q250*H250</f>
        <v>0</v>
      </c>
      <c r="S250" s="208">
        <v>0</v>
      </c>
      <c r="T250" s="20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0" t="s">
        <v>138</v>
      </c>
      <c r="AT250" s="210" t="s">
        <v>133</v>
      </c>
      <c r="AU250" s="210" t="s">
        <v>83</v>
      </c>
      <c r="AY250" s="18" t="s">
        <v>131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8" t="s">
        <v>79</v>
      </c>
      <c r="BK250" s="211">
        <f>ROUND(I250*H250,2)</f>
        <v>0</v>
      </c>
      <c r="BL250" s="18" t="s">
        <v>138</v>
      </c>
      <c r="BM250" s="210" t="s">
        <v>455</v>
      </c>
    </row>
    <row r="251" s="2" customFormat="1">
      <c r="A251" s="39"/>
      <c r="B251" s="40"/>
      <c r="C251" s="41"/>
      <c r="D251" s="212" t="s">
        <v>140</v>
      </c>
      <c r="E251" s="41"/>
      <c r="F251" s="213" t="s">
        <v>456</v>
      </c>
      <c r="G251" s="41"/>
      <c r="H251" s="41"/>
      <c r="I251" s="214"/>
      <c r="J251" s="41"/>
      <c r="K251" s="41"/>
      <c r="L251" s="45"/>
      <c r="M251" s="215"/>
      <c r="N251" s="216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140</v>
      </c>
      <c r="AU251" s="18" t="s">
        <v>83</v>
      </c>
    </row>
    <row r="252" s="13" customFormat="1">
      <c r="A252" s="13"/>
      <c r="B252" s="217"/>
      <c r="C252" s="218"/>
      <c r="D252" s="219" t="s">
        <v>146</v>
      </c>
      <c r="E252" s="220" t="s">
        <v>19</v>
      </c>
      <c r="F252" s="221" t="s">
        <v>457</v>
      </c>
      <c r="G252" s="218"/>
      <c r="H252" s="222">
        <v>1202</v>
      </c>
      <c r="I252" s="223"/>
      <c r="J252" s="218"/>
      <c r="K252" s="218"/>
      <c r="L252" s="224"/>
      <c r="M252" s="225"/>
      <c r="N252" s="226"/>
      <c r="O252" s="226"/>
      <c r="P252" s="226"/>
      <c r="Q252" s="226"/>
      <c r="R252" s="226"/>
      <c r="S252" s="226"/>
      <c r="T252" s="22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28" t="s">
        <v>146</v>
      </c>
      <c r="AU252" s="228" t="s">
        <v>83</v>
      </c>
      <c r="AV252" s="13" t="s">
        <v>83</v>
      </c>
      <c r="AW252" s="13" t="s">
        <v>36</v>
      </c>
      <c r="AX252" s="13" t="s">
        <v>79</v>
      </c>
      <c r="AY252" s="228" t="s">
        <v>131</v>
      </c>
    </row>
    <row r="253" s="2" customFormat="1" ht="33" customHeight="1">
      <c r="A253" s="39"/>
      <c r="B253" s="40"/>
      <c r="C253" s="199" t="s">
        <v>458</v>
      </c>
      <c r="D253" s="199" t="s">
        <v>133</v>
      </c>
      <c r="E253" s="200" t="s">
        <v>459</v>
      </c>
      <c r="F253" s="201" t="s">
        <v>460</v>
      </c>
      <c r="G253" s="202" t="s">
        <v>156</v>
      </c>
      <c r="H253" s="203">
        <v>2.5379999999999998</v>
      </c>
      <c r="I253" s="204"/>
      <c r="J253" s="205">
        <f>ROUND(I253*H253,2)</f>
        <v>0</v>
      </c>
      <c r="K253" s="201" t="s">
        <v>137</v>
      </c>
      <c r="L253" s="45"/>
      <c r="M253" s="206" t="s">
        <v>19</v>
      </c>
      <c r="N253" s="207" t="s">
        <v>45</v>
      </c>
      <c r="O253" s="85"/>
      <c r="P253" s="208">
        <f>O253*H253</f>
        <v>0</v>
      </c>
      <c r="Q253" s="208">
        <v>2.5018699999999998</v>
      </c>
      <c r="R253" s="208">
        <f>Q253*H253</f>
        <v>6.3497460599999993</v>
      </c>
      <c r="S253" s="208">
        <v>0</v>
      </c>
      <c r="T253" s="20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0" t="s">
        <v>138</v>
      </c>
      <c r="AT253" s="210" t="s">
        <v>133</v>
      </c>
      <c r="AU253" s="210" t="s">
        <v>83</v>
      </c>
      <c r="AY253" s="18" t="s">
        <v>131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8" t="s">
        <v>79</v>
      </c>
      <c r="BK253" s="211">
        <f>ROUND(I253*H253,2)</f>
        <v>0</v>
      </c>
      <c r="BL253" s="18" t="s">
        <v>138</v>
      </c>
      <c r="BM253" s="210" t="s">
        <v>461</v>
      </c>
    </row>
    <row r="254" s="2" customFormat="1">
      <c r="A254" s="39"/>
      <c r="B254" s="40"/>
      <c r="C254" s="41"/>
      <c r="D254" s="212" t="s">
        <v>140</v>
      </c>
      <c r="E254" s="41"/>
      <c r="F254" s="213" t="s">
        <v>462</v>
      </c>
      <c r="G254" s="41"/>
      <c r="H254" s="41"/>
      <c r="I254" s="214"/>
      <c r="J254" s="41"/>
      <c r="K254" s="41"/>
      <c r="L254" s="45"/>
      <c r="M254" s="215"/>
      <c r="N254" s="216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140</v>
      </c>
      <c r="AU254" s="18" t="s">
        <v>83</v>
      </c>
    </row>
    <row r="255" s="13" customFormat="1">
      <c r="A255" s="13"/>
      <c r="B255" s="217"/>
      <c r="C255" s="218"/>
      <c r="D255" s="219" t="s">
        <v>146</v>
      </c>
      <c r="E255" s="220" t="s">
        <v>19</v>
      </c>
      <c r="F255" s="221" t="s">
        <v>463</v>
      </c>
      <c r="G255" s="218"/>
      <c r="H255" s="222">
        <v>2.5379999999999998</v>
      </c>
      <c r="I255" s="223"/>
      <c r="J255" s="218"/>
      <c r="K255" s="218"/>
      <c r="L255" s="224"/>
      <c r="M255" s="225"/>
      <c r="N255" s="226"/>
      <c r="O255" s="226"/>
      <c r="P255" s="226"/>
      <c r="Q255" s="226"/>
      <c r="R255" s="226"/>
      <c r="S255" s="226"/>
      <c r="T255" s="22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8" t="s">
        <v>146</v>
      </c>
      <c r="AU255" s="228" t="s">
        <v>83</v>
      </c>
      <c r="AV255" s="13" t="s">
        <v>83</v>
      </c>
      <c r="AW255" s="13" t="s">
        <v>36</v>
      </c>
      <c r="AX255" s="13" t="s">
        <v>79</v>
      </c>
      <c r="AY255" s="228" t="s">
        <v>131</v>
      </c>
    </row>
    <row r="256" s="2" customFormat="1" ht="21.75" customHeight="1">
      <c r="A256" s="39"/>
      <c r="B256" s="40"/>
      <c r="C256" s="199" t="s">
        <v>464</v>
      </c>
      <c r="D256" s="199" t="s">
        <v>133</v>
      </c>
      <c r="E256" s="200" t="s">
        <v>465</v>
      </c>
      <c r="F256" s="201" t="s">
        <v>466</v>
      </c>
      <c r="G256" s="202" t="s">
        <v>240</v>
      </c>
      <c r="H256" s="203">
        <v>0.085000000000000006</v>
      </c>
      <c r="I256" s="204"/>
      <c r="J256" s="205">
        <f>ROUND(I256*H256,2)</f>
        <v>0</v>
      </c>
      <c r="K256" s="201" t="s">
        <v>137</v>
      </c>
      <c r="L256" s="45"/>
      <c r="M256" s="206" t="s">
        <v>19</v>
      </c>
      <c r="N256" s="207" t="s">
        <v>45</v>
      </c>
      <c r="O256" s="85"/>
      <c r="P256" s="208">
        <f>O256*H256</f>
        <v>0</v>
      </c>
      <c r="Q256" s="208">
        <v>1.06277</v>
      </c>
      <c r="R256" s="208">
        <f>Q256*H256</f>
        <v>0.090335450000000012</v>
      </c>
      <c r="S256" s="208">
        <v>0</v>
      </c>
      <c r="T256" s="20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0" t="s">
        <v>138</v>
      </c>
      <c r="AT256" s="210" t="s">
        <v>133</v>
      </c>
      <c r="AU256" s="210" t="s">
        <v>83</v>
      </c>
      <c r="AY256" s="18" t="s">
        <v>131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8" t="s">
        <v>79</v>
      </c>
      <c r="BK256" s="211">
        <f>ROUND(I256*H256,2)</f>
        <v>0</v>
      </c>
      <c r="BL256" s="18" t="s">
        <v>138</v>
      </c>
      <c r="BM256" s="210" t="s">
        <v>467</v>
      </c>
    </row>
    <row r="257" s="2" customFormat="1">
      <c r="A257" s="39"/>
      <c r="B257" s="40"/>
      <c r="C257" s="41"/>
      <c r="D257" s="212" t="s">
        <v>140</v>
      </c>
      <c r="E257" s="41"/>
      <c r="F257" s="213" t="s">
        <v>468</v>
      </c>
      <c r="G257" s="41"/>
      <c r="H257" s="41"/>
      <c r="I257" s="214"/>
      <c r="J257" s="41"/>
      <c r="K257" s="41"/>
      <c r="L257" s="45"/>
      <c r="M257" s="215"/>
      <c r="N257" s="216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140</v>
      </c>
      <c r="AU257" s="18" t="s">
        <v>83</v>
      </c>
    </row>
    <row r="258" s="13" customFormat="1">
      <c r="A258" s="13"/>
      <c r="B258" s="217"/>
      <c r="C258" s="218"/>
      <c r="D258" s="219" t="s">
        <v>146</v>
      </c>
      <c r="E258" s="220" t="s">
        <v>19</v>
      </c>
      <c r="F258" s="221" t="s">
        <v>469</v>
      </c>
      <c r="G258" s="218"/>
      <c r="H258" s="222">
        <v>0.085000000000000006</v>
      </c>
      <c r="I258" s="223"/>
      <c r="J258" s="218"/>
      <c r="K258" s="218"/>
      <c r="L258" s="224"/>
      <c r="M258" s="225"/>
      <c r="N258" s="226"/>
      <c r="O258" s="226"/>
      <c r="P258" s="226"/>
      <c r="Q258" s="226"/>
      <c r="R258" s="226"/>
      <c r="S258" s="226"/>
      <c r="T258" s="22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8" t="s">
        <v>146</v>
      </c>
      <c r="AU258" s="228" t="s">
        <v>83</v>
      </c>
      <c r="AV258" s="13" t="s">
        <v>83</v>
      </c>
      <c r="AW258" s="13" t="s">
        <v>36</v>
      </c>
      <c r="AX258" s="13" t="s">
        <v>79</v>
      </c>
      <c r="AY258" s="228" t="s">
        <v>131</v>
      </c>
    </row>
    <row r="259" s="2" customFormat="1" ht="33" customHeight="1">
      <c r="A259" s="39"/>
      <c r="B259" s="40"/>
      <c r="C259" s="199" t="s">
        <v>470</v>
      </c>
      <c r="D259" s="199" t="s">
        <v>133</v>
      </c>
      <c r="E259" s="200" t="s">
        <v>471</v>
      </c>
      <c r="F259" s="201" t="s">
        <v>472</v>
      </c>
      <c r="G259" s="202" t="s">
        <v>136</v>
      </c>
      <c r="H259" s="203">
        <v>29.75</v>
      </c>
      <c r="I259" s="204"/>
      <c r="J259" s="205">
        <f>ROUND(I259*H259,2)</f>
        <v>0</v>
      </c>
      <c r="K259" s="201" t="s">
        <v>137</v>
      </c>
      <c r="L259" s="45"/>
      <c r="M259" s="206" t="s">
        <v>19</v>
      </c>
      <c r="N259" s="207" t="s">
        <v>45</v>
      </c>
      <c r="O259" s="85"/>
      <c r="P259" s="208">
        <f>O259*H259</f>
        <v>0</v>
      </c>
      <c r="Q259" s="208">
        <v>0.063</v>
      </c>
      <c r="R259" s="208">
        <f>Q259*H259</f>
        <v>1.87425</v>
      </c>
      <c r="S259" s="208">
        <v>0</v>
      </c>
      <c r="T259" s="20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0" t="s">
        <v>138</v>
      </c>
      <c r="AT259" s="210" t="s">
        <v>133</v>
      </c>
      <c r="AU259" s="210" t="s">
        <v>83</v>
      </c>
      <c r="AY259" s="18" t="s">
        <v>131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8" t="s">
        <v>79</v>
      </c>
      <c r="BK259" s="211">
        <f>ROUND(I259*H259,2)</f>
        <v>0</v>
      </c>
      <c r="BL259" s="18" t="s">
        <v>138</v>
      </c>
      <c r="BM259" s="210" t="s">
        <v>473</v>
      </c>
    </row>
    <row r="260" s="2" customFormat="1">
      <c r="A260" s="39"/>
      <c r="B260" s="40"/>
      <c r="C260" s="41"/>
      <c r="D260" s="212" t="s">
        <v>140</v>
      </c>
      <c r="E260" s="41"/>
      <c r="F260" s="213" t="s">
        <v>474</v>
      </c>
      <c r="G260" s="41"/>
      <c r="H260" s="41"/>
      <c r="I260" s="214"/>
      <c r="J260" s="41"/>
      <c r="K260" s="41"/>
      <c r="L260" s="45"/>
      <c r="M260" s="215"/>
      <c r="N260" s="216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140</v>
      </c>
      <c r="AU260" s="18" t="s">
        <v>83</v>
      </c>
    </row>
    <row r="261" s="13" customFormat="1">
      <c r="A261" s="13"/>
      <c r="B261" s="217"/>
      <c r="C261" s="218"/>
      <c r="D261" s="219" t="s">
        <v>146</v>
      </c>
      <c r="E261" s="220" t="s">
        <v>19</v>
      </c>
      <c r="F261" s="221" t="s">
        <v>475</v>
      </c>
      <c r="G261" s="218"/>
      <c r="H261" s="222">
        <v>29.75</v>
      </c>
      <c r="I261" s="223"/>
      <c r="J261" s="218"/>
      <c r="K261" s="218"/>
      <c r="L261" s="224"/>
      <c r="M261" s="225"/>
      <c r="N261" s="226"/>
      <c r="O261" s="226"/>
      <c r="P261" s="226"/>
      <c r="Q261" s="226"/>
      <c r="R261" s="226"/>
      <c r="S261" s="226"/>
      <c r="T261" s="22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8" t="s">
        <v>146</v>
      </c>
      <c r="AU261" s="228" t="s">
        <v>83</v>
      </c>
      <c r="AV261" s="13" t="s">
        <v>83</v>
      </c>
      <c r="AW261" s="13" t="s">
        <v>36</v>
      </c>
      <c r="AX261" s="13" t="s">
        <v>79</v>
      </c>
      <c r="AY261" s="228" t="s">
        <v>131</v>
      </c>
    </row>
    <row r="262" s="2" customFormat="1" ht="33" customHeight="1">
      <c r="A262" s="39"/>
      <c r="B262" s="40"/>
      <c r="C262" s="199" t="s">
        <v>476</v>
      </c>
      <c r="D262" s="199" t="s">
        <v>133</v>
      </c>
      <c r="E262" s="200" t="s">
        <v>477</v>
      </c>
      <c r="F262" s="201" t="s">
        <v>478</v>
      </c>
      <c r="G262" s="202" t="s">
        <v>136</v>
      </c>
      <c r="H262" s="203">
        <v>2.8799999999999999</v>
      </c>
      <c r="I262" s="204"/>
      <c r="J262" s="205">
        <f>ROUND(I262*H262,2)</f>
        <v>0</v>
      </c>
      <c r="K262" s="201" t="s">
        <v>137</v>
      </c>
      <c r="L262" s="45"/>
      <c r="M262" s="206" t="s">
        <v>19</v>
      </c>
      <c r="N262" s="207" t="s">
        <v>45</v>
      </c>
      <c r="O262" s="85"/>
      <c r="P262" s="208">
        <f>O262*H262</f>
        <v>0</v>
      </c>
      <c r="Q262" s="208">
        <v>0.105</v>
      </c>
      <c r="R262" s="208">
        <f>Q262*H262</f>
        <v>0.3024</v>
      </c>
      <c r="S262" s="208">
        <v>0</v>
      </c>
      <c r="T262" s="20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0" t="s">
        <v>138</v>
      </c>
      <c r="AT262" s="210" t="s">
        <v>133</v>
      </c>
      <c r="AU262" s="210" t="s">
        <v>83</v>
      </c>
      <c r="AY262" s="18" t="s">
        <v>131</v>
      </c>
      <c r="BE262" s="211">
        <f>IF(N262="základní",J262,0)</f>
        <v>0</v>
      </c>
      <c r="BF262" s="211">
        <f>IF(N262="snížená",J262,0)</f>
        <v>0</v>
      </c>
      <c r="BG262" s="211">
        <f>IF(N262="zákl. přenesená",J262,0)</f>
        <v>0</v>
      </c>
      <c r="BH262" s="211">
        <f>IF(N262="sníž. přenesená",J262,0)</f>
        <v>0</v>
      </c>
      <c r="BI262" s="211">
        <f>IF(N262="nulová",J262,0)</f>
        <v>0</v>
      </c>
      <c r="BJ262" s="18" t="s">
        <v>79</v>
      </c>
      <c r="BK262" s="211">
        <f>ROUND(I262*H262,2)</f>
        <v>0</v>
      </c>
      <c r="BL262" s="18" t="s">
        <v>138</v>
      </c>
      <c r="BM262" s="210" t="s">
        <v>479</v>
      </c>
    </row>
    <row r="263" s="2" customFormat="1">
      <c r="A263" s="39"/>
      <c r="B263" s="40"/>
      <c r="C263" s="41"/>
      <c r="D263" s="212" t="s">
        <v>140</v>
      </c>
      <c r="E263" s="41"/>
      <c r="F263" s="213" t="s">
        <v>480</v>
      </c>
      <c r="G263" s="41"/>
      <c r="H263" s="41"/>
      <c r="I263" s="214"/>
      <c r="J263" s="41"/>
      <c r="K263" s="41"/>
      <c r="L263" s="45"/>
      <c r="M263" s="215"/>
      <c r="N263" s="216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140</v>
      </c>
      <c r="AU263" s="18" t="s">
        <v>83</v>
      </c>
    </row>
    <row r="264" s="13" customFormat="1">
      <c r="A264" s="13"/>
      <c r="B264" s="217"/>
      <c r="C264" s="218"/>
      <c r="D264" s="219" t="s">
        <v>146</v>
      </c>
      <c r="E264" s="220" t="s">
        <v>19</v>
      </c>
      <c r="F264" s="221" t="s">
        <v>481</v>
      </c>
      <c r="G264" s="218"/>
      <c r="H264" s="222">
        <v>2.8799999999999999</v>
      </c>
      <c r="I264" s="223"/>
      <c r="J264" s="218"/>
      <c r="K264" s="218"/>
      <c r="L264" s="224"/>
      <c r="M264" s="225"/>
      <c r="N264" s="226"/>
      <c r="O264" s="226"/>
      <c r="P264" s="226"/>
      <c r="Q264" s="226"/>
      <c r="R264" s="226"/>
      <c r="S264" s="226"/>
      <c r="T264" s="22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8" t="s">
        <v>146</v>
      </c>
      <c r="AU264" s="228" t="s">
        <v>83</v>
      </c>
      <c r="AV264" s="13" t="s">
        <v>83</v>
      </c>
      <c r="AW264" s="13" t="s">
        <v>36</v>
      </c>
      <c r="AX264" s="13" t="s">
        <v>79</v>
      </c>
      <c r="AY264" s="228" t="s">
        <v>131</v>
      </c>
    </row>
    <row r="265" s="2" customFormat="1" ht="33" customHeight="1">
      <c r="A265" s="39"/>
      <c r="B265" s="40"/>
      <c r="C265" s="199" t="s">
        <v>482</v>
      </c>
      <c r="D265" s="199" t="s">
        <v>133</v>
      </c>
      <c r="E265" s="200" t="s">
        <v>483</v>
      </c>
      <c r="F265" s="201" t="s">
        <v>484</v>
      </c>
      <c r="G265" s="202" t="s">
        <v>136</v>
      </c>
      <c r="H265" s="203">
        <v>12.08</v>
      </c>
      <c r="I265" s="204"/>
      <c r="J265" s="205">
        <f>ROUND(I265*H265,2)</f>
        <v>0</v>
      </c>
      <c r="K265" s="201" t="s">
        <v>137</v>
      </c>
      <c r="L265" s="45"/>
      <c r="M265" s="206" t="s">
        <v>19</v>
      </c>
      <c r="N265" s="207" t="s">
        <v>45</v>
      </c>
      <c r="O265" s="85"/>
      <c r="P265" s="208">
        <f>O265*H265</f>
        <v>0</v>
      </c>
      <c r="Q265" s="208">
        <v>0.22136</v>
      </c>
      <c r="R265" s="208">
        <f>Q265*H265</f>
        <v>2.6740287999999999</v>
      </c>
      <c r="S265" s="208">
        <v>0</v>
      </c>
      <c r="T265" s="20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0" t="s">
        <v>138</v>
      </c>
      <c r="AT265" s="210" t="s">
        <v>133</v>
      </c>
      <c r="AU265" s="210" t="s">
        <v>83</v>
      </c>
      <c r="AY265" s="18" t="s">
        <v>131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8" t="s">
        <v>79</v>
      </c>
      <c r="BK265" s="211">
        <f>ROUND(I265*H265,2)</f>
        <v>0</v>
      </c>
      <c r="BL265" s="18" t="s">
        <v>138</v>
      </c>
      <c r="BM265" s="210" t="s">
        <v>485</v>
      </c>
    </row>
    <row r="266" s="2" customFormat="1">
      <c r="A266" s="39"/>
      <c r="B266" s="40"/>
      <c r="C266" s="41"/>
      <c r="D266" s="212" t="s">
        <v>140</v>
      </c>
      <c r="E266" s="41"/>
      <c r="F266" s="213" t="s">
        <v>486</v>
      </c>
      <c r="G266" s="41"/>
      <c r="H266" s="41"/>
      <c r="I266" s="214"/>
      <c r="J266" s="41"/>
      <c r="K266" s="41"/>
      <c r="L266" s="45"/>
      <c r="M266" s="215"/>
      <c r="N266" s="216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140</v>
      </c>
      <c r="AU266" s="18" t="s">
        <v>83</v>
      </c>
    </row>
    <row r="267" s="13" customFormat="1">
      <c r="A267" s="13"/>
      <c r="B267" s="217"/>
      <c r="C267" s="218"/>
      <c r="D267" s="219" t="s">
        <v>146</v>
      </c>
      <c r="E267" s="220" t="s">
        <v>19</v>
      </c>
      <c r="F267" s="221" t="s">
        <v>487</v>
      </c>
      <c r="G267" s="218"/>
      <c r="H267" s="222">
        <v>12.08</v>
      </c>
      <c r="I267" s="223"/>
      <c r="J267" s="218"/>
      <c r="K267" s="218"/>
      <c r="L267" s="224"/>
      <c r="M267" s="225"/>
      <c r="N267" s="226"/>
      <c r="O267" s="226"/>
      <c r="P267" s="226"/>
      <c r="Q267" s="226"/>
      <c r="R267" s="226"/>
      <c r="S267" s="226"/>
      <c r="T267" s="22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8" t="s">
        <v>146</v>
      </c>
      <c r="AU267" s="228" t="s">
        <v>83</v>
      </c>
      <c r="AV267" s="13" t="s">
        <v>83</v>
      </c>
      <c r="AW267" s="13" t="s">
        <v>36</v>
      </c>
      <c r="AX267" s="13" t="s">
        <v>79</v>
      </c>
      <c r="AY267" s="228" t="s">
        <v>131</v>
      </c>
    </row>
    <row r="268" s="2" customFormat="1" ht="37.8" customHeight="1">
      <c r="A268" s="39"/>
      <c r="B268" s="40"/>
      <c r="C268" s="199" t="s">
        <v>488</v>
      </c>
      <c r="D268" s="199" t="s">
        <v>133</v>
      </c>
      <c r="E268" s="200" t="s">
        <v>489</v>
      </c>
      <c r="F268" s="201" t="s">
        <v>490</v>
      </c>
      <c r="G268" s="202" t="s">
        <v>254</v>
      </c>
      <c r="H268" s="203">
        <v>24</v>
      </c>
      <c r="I268" s="204"/>
      <c r="J268" s="205">
        <f>ROUND(I268*H268,2)</f>
        <v>0</v>
      </c>
      <c r="K268" s="201" t="s">
        <v>137</v>
      </c>
      <c r="L268" s="45"/>
      <c r="M268" s="206" t="s">
        <v>19</v>
      </c>
      <c r="N268" s="207" t="s">
        <v>45</v>
      </c>
      <c r="O268" s="85"/>
      <c r="P268" s="208">
        <f>O268*H268</f>
        <v>0</v>
      </c>
      <c r="Q268" s="208">
        <v>0.12895000000000001</v>
      </c>
      <c r="R268" s="208">
        <f>Q268*H268</f>
        <v>3.0948000000000002</v>
      </c>
      <c r="S268" s="208">
        <v>0</v>
      </c>
      <c r="T268" s="20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0" t="s">
        <v>138</v>
      </c>
      <c r="AT268" s="210" t="s">
        <v>133</v>
      </c>
      <c r="AU268" s="210" t="s">
        <v>83</v>
      </c>
      <c r="AY268" s="18" t="s">
        <v>131</v>
      </c>
      <c r="BE268" s="211">
        <f>IF(N268="základní",J268,0)</f>
        <v>0</v>
      </c>
      <c r="BF268" s="211">
        <f>IF(N268="snížená",J268,0)</f>
        <v>0</v>
      </c>
      <c r="BG268" s="211">
        <f>IF(N268="zákl. přenesená",J268,0)</f>
        <v>0</v>
      </c>
      <c r="BH268" s="211">
        <f>IF(N268="sníž. přenesená",J268,0)</f>
        <v>0</v>
      </c>
      <c r="BI268" s="211">
        <f>IF(N268="nulová",J268,0)</f>
        <v>0</v>
      </c>
      <c r="BJ268" s="18" t="s">
        <v>79</v>
      </c>
      <c r="BK268" s="211">
        <f>ROUND(I268*H268,2)</f>
        <v>0</v>
      </c>
      <c r="BL268" s="18" t="s">
        <v>138</v>
      </c>
      <c r="BM268" s="210" t="s">
        <v>491</v>
      </c>
    </row>
    <row r="269" s="2" customFormat="1">
      <c r="A269" s="39"/>
      <c r="B269" s="40"/>
      <c r="C269" s="41"/>
      <c r="D269" s="212" t="s">
        <v>140</v>
      </c>
      <c r="E269" s="41"/>
      <c r="F269" s="213" t="s">
        <v>492</v>
      </c>
      <c r="G269" s="41"/>
      <c r="H269" s="41"/>
      <c r="I269" s="214"/>
      <c r="J269" s="41"/>
      <c r="K269" s="41"/>
      <c r="L269" s="45"/>
      <c r="M269" s="215"/>
      <c r="N269" s="216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140</v>
      </c>
      <c r="AU269" s="18" t="s">
        <v>83</v>
      </c>
    </row>
    <row r="270" s="13" customFormat="1">
      <c r="A270" s="13"/>
      <c r="B270" s="217"/>
      <c r="C270" s="218"/>
      <c r="D270" s="219" t="s">
        <v>146</v>
      </c>
      <c r="E270" s="220" t="s">
        <v>19</v>
      </c>
      <c r="F270" s="221" t="s">
        <v>493</v>
      </c>
      <c r="G270" s="218"/>
      <c r="H270" s="222">
        <v>24</v>
      </c>
      <c r="I270" s="223"/>
      <c r="J270" s="218"/>
      <c r="K270" s="218"/>
      <c r="L270" s="224"/>
      <c r="M270" s="225"/>
      <c r="N270" s="226"/>
      <c r="O270" s="226"/>
      <c r="P270" s="226"/>
      <c r="Q270" s="226"/>
      <c r="R270" s="226"/>
      <c r="S270" s="226"/>
      <c r="T270" s="22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28" t="s">
        <v>146</v>
      </c>
      <c r="AU270" s="228" t="s">
        <v>83</v>
      </c>
      <c r="AV270" s="13" t="s">
        <v>83</v>
      </c>
      <c r="AW270" s="13" t="s">
        <v>36</v>
      </c>
      <c r="AX270" s="13" t="s">
        <v>79</v>
      </c>
      <c r="AY270" s="228" t="s">
        <v>131</v>
      </c>
    </row>
    <row r="271" s="12" customFormat="1" ht="22.8" customHeight="1">
      <c r="A271" s="12"/>
      <c r="B271" s="183"/>
      <c r="C271" s="184"/>
      <c r="D271" s="185" t="s">
        <v>73</v>
      </c>
      <c r="E271" s="197" t="s">
        <v>180</v>
      </c>
      <c r="F271" s="197" t="s">
        <v>494</v>
      </c>
      <c r="G271" s="184"/>
      <c r="H271" s="184"/>
      <c r="I271" s="187"/>
      <c r="J271" s="198">
        <f>BK271</f>
        <v>0</v>
      </c>
      <c r="K271" s="184"/>
      <c r="L271" s="189"/>
      <c r="M271" s="190"/>
      <c r="N271" s="191"/>
      <c r="O271" s="191"/>
      <c r="P271" s="192">
        <f>SUM(P272:P352)</f>
        <v>0</v>
      </c>
      <c r="Q271" s="191"/>
      <c r="R271" s="192">
        <f>SUM(R272:R352)</f>
        <v>18.125713999999999</v>
      </c>
      <c r="S271" s="191"/>
      <c r="T271" s="193">
        <f>SUM(T272:T352)</f>
        <v>35.7868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94" t="s">
        <v>79</v>
      </c>
      <c r="AT271" s="195" t="s">
        <v>73</v>
      </c>
      <c r="AU271" s="195" t="s">
        <v>79</v>
      </c>
      <c r="AY271" s="194" t="s">
        <v>131</v>
      </c>
      <c r="BK271" s="196">
        <f>SUM(BK272:BK352)</f>
        <v>0</v>
      </c>
    </row>
    <row r="272" s="2" customFormat="1" ht="49.05" customHeight="1">
      <c r="A272" s="39"/>
      <c r="B272" s="40"/>
      <c r="C272" s="199" t="s">
        <v>495</v>
      </c>
      <c r="D272" s="199" t="s">
        <v>133</v>
      </c>
      <c r="E272" s="200" t="s">
        <v>496</v>
      </c>
      <c r="F272" s="201" t="s">
        <v>497</v>
      </c>
      <c r="G272" s="202" t="s">
        <v>254</v>
      </c>
      <c r="H272" s="203">
        <v>12.800000000000001</v>
      </c>
      <c r="I272" s="204"/>
      <c r="J272" s="205">
        <f>ROUND(I272*H272,2)</f>
        <v>0</v>
      </c>
      <c r="K272" s="201" t="s">
        <v>137</v>
      </c>
      <c r="L272" s="45"/>
      <c r="M272" s="206" t="s">
        <v>19</v>
      </c>
      <c r="N272" s="207" t="s">
        <v>45</v>
      </c>
      <c r="O272" s="85"/>
      <c r="P272" s="208">
        <f>O272*H272</f>
        <v>0</v>
      </c>
      <c r="Q272" s="208">
        <v>0.15540000000000001</v>
      </c>
      <c r="R272" s="208">
        <f>Q272*H272</f>
        <v>1.9891200000000002</v>
      </c>
      <c r="S272" s="208">
        <v>0</v>
      </c>
      <c r="T272" s="20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0" t="s">
        <v>138</v>
      </c>
      <c r="AT272" s="210" t="s">
        <v>133</v>
      </c>
      <c r="AU272" s="210" t="s">
        <v>83</v>
      </c>
      <c r="AY272" s="18" t="s">
        <v>131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8" t="s">
        <v>79</v>
      </c>
      <c r="BK272" s="211">
        <f>ROUND(I272*H272,2)</f>
        <v>0</v>
      </c>
      <c r="BL272" s="18" t="s">
        <v>138</v>
      </c>
      <c r="BM272" s="210" t="s">
        <v>498</v>
      </c>
    </row>
    <row r="273" s="2" customFormat="1">
      <c r="A273" s="39"/>
      <c r="B273" s="40"/>
      <c r="C273" s="41"/>
      <c r="D273" s="212" t="s">
        <v>140</v>
      </c>
      <c r="E273" s="41"/>
      <c r="F273" s="213" t="s">
        <v>499</v>
      </c>
      <c r="G273" s="41"/>
      <c r="H273" s="41"/>
      <c r="I273" s="214"/>
      <c r="J273" s="41"/>
      <c r="K273" s="41"/>
      <c r="L273" s="45"/>
      <c r="M273" s="215"/>
      <c r="N273" s="216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140</v>
      </c>
      <c r="AU273" s="18" t="s">
        <v>83</v>
      </c>
    </row>
    <row r="274" s="2" customFormat="1" ht="16.5" customHeight="1">
      <c r="A274" s="39"/>
      <c r="B274" s="40"/>
      <c r="C274" s="229" t="s">
        <v>500</v>
      </c>
      <c r="D274" s="229" t="s">
        <v>181</v>
      </c>
      <c r="E274" s="230" t="s">
        <v>501</v>
      </c>
      <c r="F274" s="231" t="s">
        <v>502</v>
      </c>
      <c r="G274" s="232" t="s">
        <v>254</v>
      </c>
      <c r="H274" s="233">
        <v>13.055999999999999</v>
      </c>
      <c r="I274" s="234"/>
      <c r="J274" s="235">
        <f>ROUND(I274*H274,2)</f>
        <v>0</v>
      </c>
      <c r="K274" s="231" t="s">
        <v>137</v>
      </c>
      <c r="L274" s="236"/>
      <c r="M274" s="237" t="s">
        <v>19</v>
      </c>
      <c r="N274" s="238" t="s">
        <v>45</v>
      </c>
      <c r="O274" s="85"/>
      <c r="P274" s="208">
        <f>O274*H274</f>
        <v>0</v>
      </c>
      <c r="Q274" s="208">
        <v>0.080000000000000002</v>
      </c>
      <c r="R274" s="208">
        <f>Q274*H274</f>
        <v>1.0444799999999999</v>
      </c>
      <c r="S274" s="208">
        <v>0</v>
      </c>
      <c r="T274" s="20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0" t="s">
        <v>175</v>
      </c>
      <c r="AT274" s="210" t="s">
        <v>181</v>
      </c>
      <c r="AU274" s="210" t="s">
        <v>83</v>
      </c>
      <c r="AY274" s="18" t="s">
        <v>131</v>
      </c>
      <c r="BE274" s="211">
        <f>IF(N274="základní",J274,0)</f>
        <v>0</v>
      </c>
      <c r="BF274" s="211">
        <f>IF(N274="snížená",J274,0)</f>
        <v>0</v>
      </c>
      <c r="BG274" s="211">
        <f>IF(N274="zákl. přenesená",J274,0)</f>
        <v>0</v>
      </c>
      <c r="BH274" s="211">
        <f>IF(N274="sníž. přenesená",J274,0)</f>
        <v>0</v>
      </c>
      <c r="BI274" s="211">
        <f>IF(N274="nulová",J274,0)</f>
        <v>0</v>
      </c>
      <c r="BJ274" s="18" t="s">
        <v>79</v>
      </c>
      <c r="BK274" s="211">
        <f>ROUND(I274*H274,2)</f>
        <v>0</v>
      </c>
      <c r="BL274" s="18" t="s">
        <v>138</v>
      </c>
      <c r="BM274" s="210" t="s">
        <v>503</v>
      </c>
    </row>
    <row r="275" s="13" customFormat="1">
      <c r="A275" s="13"/>
      <c r="B275" s="217"/>
      <c r="C275" s="218"/>
      <c r="D275" s="219" t="s">
        <v>146</v>
      </c>
      <c r="E275" s="218"/>
      <c r="F275" s="221" t="s">
        <v>504</v>
      </c>
      <c r="G275" s="218"/>
      <c r="H275" s="222">
        <v>13.055999999999999</v>
      </c>
      <c r="I275" s="223"/>
      <c r="J275" s="218"/>
      <c r="K275" s="218"/>
      <c r="L275" s="224"/>
      <c r="M275" s="225"/>
      <c r="N275" s="226"/>
      <c r="O275" s="226"/>
      <c r="P275" s="226"/>
      <c r="Q275" s="226"/>
      <c r="R275" s="226"/>
      <c r="S275" s="226"/>
      <c r="T275" s="22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28" t="s">
        <v>146</v>
      </c>
      <c r="AU275" s="228" t="s">
        <v>83</v>
      </c>
      <c r="AV275" s="13" t="s">
        <v>83</v>
      </c>
      <c r="AW275" s="13" t="s">
        <v>4</v>
      </c>
      <c r="AX275" s="13" t="s">
        <v>79</v>
      </c>
      <c r="AY275" s="228" t="s">
        <v>131</v>
      </c>
    </row>
    <row r="276" s="2" customFormat="1" ht="55.5" customHeight="1">
      <c r="A276" s="39"/>
      <c r="B276" s="40"/>
      <c r="C276" s="199" t="s">
        <v>505</v>
      </c>
      <c r="D276" s="199" t="s">
        <v>133</v>
      </c>
      <c r="E276" s="200" t="s">
        <v>506</v>
      </c>
      <c r="F276" s="201" t="s">
        <v>507</v>
      </c>
      <c r="G276" s="202" t="s">
        <v>254</v>
      </c>
      <c r="H276" s="203">
        <v>84</v>
      </c>
      <c r="I276" s="204"/>
      <c r="J276" s="205">
        <f>ROUND(I276*H276,2)</f>
        <v>0</v>
      </c>
      <c r="K276" s="201" t="s">
        <v>137</v>
      </c>
      <c r="L276" s="45"/>
      <c r="M276" s="206" t="s">
        <v>19</v>
      </c>
      <c r="N276" s="207" t="s">
        <v>45</v>
      </c>
      <c r="O276" s="85"/>
      <c r="P276" s="208">
        <f>O276*H276</f>
        <v>0</v>
      </c>
      <c r="Q276" s="208">
        <v>0.12095</v>
      </c>
      <c r="R276" s="208">
        <f>Q276*H276</f>
        <v>10.159800000000001</v>
      </c>
      <c r="S276" s="208">
        <v>0</v>
      </c>
      <c r="T276" s="20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0" t="s">
        <v>138</v>
      </c>
      <c r="AT276" s="210" t="s">
        <v>133</v>
      </c>
      <c r="AU276" s="210" t="s">
        <v>83</v>
      </c>
      <c r="AY276" s="18" t="s">
        <v>131</v>
      </c>
      <c r="BE276" s="211">
        <f>IF(N276="základní",J276,0)</f>
        <v>0</v>
      </c>
      <c r="BF276" s="211">
        <f>IF(N276="snížená",J276,0)</f>
        <v>0</v>
      </c>
      <c r="BG276" s="211">
        <f>IF(N276="zákl. přenesená",J276,0)</f>
        <v>0</v>
      </c>
      <c r="BH276" s="211">
        <f>IF(N276="sníž. přenesená",J276,0)</f>
        <v>0</v>
      </c>
      <c r="BI276" s="211">
        <f>IF(N276="nulová",J276,0)</f>
        <v>0</v>
      </c>
      <c r="BJ276" s="18" t="s">
        <v>79</v>
      </c>
      <c r="BK276" s="211">
        <f>ROUND(I276*H276,2)</f>
        <v>0</v>
      </c>
      <c r="BL276" s="18" t="s">
        <v>138</v>
      </c>
      <c r="BM276" s="210" t="s">
        <v>508</v>
      </c>
    </row>
    <row r="277" s="2" customFormat="1">
      <c r="A277" s="39"/>
      <c r="B277" s="40"/>
      <c r="C277" s="41"/>
      <c r="D277" s="212" t="s">
        <v>140</v>
      </c>
      <c r="E277" s="41"/>
      <c r="F277" s="213" t="s">
        <v>509</v>
      </c>
      <c r="G277" s="41"/>
      <c r="H277" s="41"/>
      <c r="I277" s="214"/>
      <c r="J277" s="41"/>
      <c r="K277" s="41"/>
      <c r="L277" s="45"/>
      <c r="M277" s="215"/>
      <c r="N277" s="216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140</v>
      </c>
      <c r="AU277" s="18" t="s">
        <v>83</v>
      </c>
    </row>
    <row r="278" s="13" customFormat="1">
      <c r="A278" s="13"/>
      <c r="B278" s="217"/>
      <c r="C278" s="218"/>
      <c r="D278" s="219" t="s">
        <v>146</v>
      </c>
      <c r="E278" s="220" t="s">
        <v>19</v>
      </c>
      <c r="F278" s="221" t="s">
        <v>510</v>
      </c>
      <c r="G278" s="218"/>
      <c r="H278" s="222">
        <v>84</v>
      </c>
      <c r="I278" s="223"/>
      <c r="J278" s="218"/>
      <c r="K278" s="218"/>
      <c r="L278" s="224"/>
      <c r="M278" s="225"/>
      <c r="N278" s="226"/>
      <c r="O278" s="226"/>
      <c r="P278" s="226"/>
      <c r="Q278" s="226"/>
      <c r="R278" s="226"/>
      <c r="S278" s="226"/>
      <c r="T278" s="22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28" t="s">
        <v>146</v>
      </c>
      <c r="AU278" s="228" t="s">
        <v>83</v>
      </c>
      <c r="AV278" s="13" t="s">
        <v>83</v>
      </c>
      <c r="AW278" s="13" t="s">
        <v>36</v>
      </c>
      <c r="AX278" s="13" t="s">
        <v>79</v>
      </c>
      <c r="AY278" s="228" t="s">
        <v>131</v>
      </c>
    </row>
    <row r="279" s="2" customFormat="1" ht="16.5" customHeight="1">
      <c r="A279" s="39"/>
      <c r="B279" s="40"/>
      <c r="C279" s="229" t="s">
        <v>511</v>
      </c>
      <c r="D279" s="229" t="s">
        <v>181</v>
      </c>
      <c r="E279" s="230" t="s">
        <v>512</v>
      </c>
      <c r="F279" s="231" t="s">
        <v>513</v>
      </c>
      <c r="G279" s="232" t="s">
        <v>254</v>
      </c>
      <c r="H279" s="233">
        <v>85.680000000000007</v>
      </c>
      <c r="I279" s="234"/>
      <c r="J279" s="235">
        <f>ROUND(I279*H279,2)</f>
        <v>0</v>
      </c>
      <c r="K279" s="231" t="s">
        <v>137</v>
      </c>
      <c r="L279" s="236"/>
      <c r="M279" s="237" t="s">
        <v>19</v>
      </c>
      <c r="N279" s="238" t="s">
        <v>45</v>
      </c>
      <c r="O279" s="85"/>
      <c r="P279" s="208">
        <f>O279*H279</f>
        <v>0</v>
      </c>
      <c r="Q279" s="208">
        <v>0.045999999999999999</v>
      </c>
      <c r="R279" s="208">
        <f>Q279*H279</f>
        <v>3.9412800000000003</v>
      </c>
      <c r="S279" s="208">
        <v>0</v>
      </c>
      <c r="T279" s="20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0" t="s">
        <v>175</v>
      </c>
      <c r="AT279" s="210" t="s">
        <v>181</v>
      </c>
      <c r="AU279" s="210" t="s">
        <v>83</v>
      </c>
      <c r="AY279" s="18" t="s">
        <v>131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8" t="s">
        <v>79</v>
      </c>
      <c r="BK279" s="211">
        <f>ROUND(I279*H279,2)</f>
        <v>0</v>
      </c>
      <c r="BL279" s="18" t="s">
        <v>138</v>
      </c>
      <c r="BM279" s="210" t="s">
        <v>514</v>
      </c>
    </row>
    <row r="280" s="13" customFormat="1">
      <c r="A280" s="13"/>
      <c r="B280" s="217"/>
      <c r="C280" s="218"/>
      <c r="D280" s="219" t="s">
        <v>146</v>
      </c>
      <c r="E280" s="218"/>
      <c r="F280" s="221" t="s">
        <v>515</v>
      </c>
      <c r="G280" s="218"/>
      <c r="H280" s="222">
        <v>85.680000000000007</v>
      </c>
      <c r="I280" s="223"/>
      <c r="J280" s="218"/>
      <c r="K280" s="218"/>
      <c r="L280" s="224"/>
      <c r="M280" s="225"/>
      <c r="N280" s="226"/>
      <c r="O280" s="226"/>
      <c r="P280" s="226"/>
      <c r="Q280" s="226"/>
      <c r="R280" s="226"/>
      <c r="S280" s="226"/>
      <c r="T280" s="22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28" t="s">
        <v>146</v>
      </c>
      <c r="AU280" s="228" t="s">
        <v>83</v>
      </c>
      <c r="AV280" s="13" t="s">
        <v>83</v>
      </c>
      <c r="AW280" s="13" t="s">
        <v>4</v>
      </c>
      <c r="AX280" s="13" t="s">
        <v>79</v>
      </c>
      <c r="AY280" s="228" t="s">
        <v>131</v>
      </c>
    </row>
    <row r="281" s="2" customFormat="1" ht="55.5" customHeight="1">
      <c r="A281" s="39"/>
      <c r="B281" s="40"/>
      <c r="C281" s="199" t="s">
        <v>516</v>
      </c>
      <c r="D281" s="199" t="s">
        <v>133</v>
      </c>
      <c r="E281" s="200" t="s">
        <v>517</v>
      </c>
      <c r="F281" s="201" t="s">
        <v>518</v>
      </c>
      <c r="G281" s="202" t="s">
        <v>254</v>
      </c>
      <c r="H281" s="203">
        <v>178.59999999999999</v>
      </c>
      <c r="I281" s="204"/>
      <c r="J281" s="205">
        <f>ROUND(I281*H281,2)</f>
        <v>0</v>
      </c>
      <c r="K281" s="201" t="s">
        <v>137</v>
      </c>
      <c r="L281" s="45"/>
      <c r="M281" s="206" t="s">
        <v>19</v>
      </c>
      <c r="N281" s="207" t="s">
        <v>45</v>
      </c>
      <c r="O281" s="85"/>
      <c r="P281" s="208">
        <f>O281*H281</f>
        <v>0</v>
      </c>
      <c r="Q281" s="208">
        <v>9.0000000000000006E-05</v>
      </c>
      <c r="R281" s="208">
        <f>Q281*H281</f>
        <v>0.016074000000000001</v>
      </c>
      <c r="S281" s="208">
        <v>0</v>
      </c>
      <c r="T281" s="20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0" t="s">
        <v>138</v>
      </c>
      <c r="AT281" s="210" t="s">
        <v>133</v>
      </c>
      <c r="AU281" s="210" t="s">
        <v>83</v>
      </c>
      <c r="AY281" s="18" t="s">
        <v>131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8" t="s">
        <v>79</v>
      </c>
      <c r="BK281" s="211">
        <f>ROUND(I281*H281,2)</f>
        <v>0</v>
      </c>
      <c r="BL281" s="18" t="s">
        <v>138</v>
      </c>
      <c r="BM281" s="210" t="s">
        <v>519</v>
      </c>
    </row>
    <row r="282" s="2" customFormat="1">
      <c r="A282" s="39"/>
      <c r="B282" s="40"/>
      <c r="C282" s="41"/>
      <c r="D282" s="212" t="s">
        <v>140</v>
      </c>
      <c r="E282" s="41"/>
      <c r="F282" s="213" t="s">
        <v>520</v>
      </c>
      <c r="G282" s="41"/>
      <c r="H282" s="41"/>
      <c r="I282" s="214"/>
      <c r="J282" s="41"/>
      <c r="K282" s="41"/>
      <c r="L282" s="45"/>
      <c r="M282" s="215"/>
      <c r="N282" s="216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140</v>
      </c>
      <c r="AU282" s="18" t="s">
        <v>83</v>
      </c>
    </row>
    <row r="283" s="13" customFormat="1">
      <c r="A283" s="13"/>
      <c r="B283" s="217"/>
      <c r="C283" s="218"/>
      <c r="D283" s="219" t="s">
        <v>146</v>
      </c>
      <c r="E283" s="220" t="s">
        <v>19</v>
      </c>
      <c r="F283" s="221" t="s">
        <v>521</v>
      </c>
      <c r="G283" s="218"/>
      <c r="H283" s="222">
        <v>178.59999999999999</v>
      </c>
      <c r="I283" s="223"/>
      <c r="J283" s="218"/>
      <c r="K283" s="218"/>
      <c r="L283" s="224"/>
      <c r="M283" s="225"/>
      <c r="N283" s="226"/>
      <c r="O283" s="226"/>
      <c r="P283" s="226"/>
      <c r="Q283" s="226"/>
      <c r="R283" s="226"/>
      <c r="S283" s="226"/>
      <c r="T283" s="22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28" t="s">
        <v>146</v>
      </c>
      <c r="AU283" s="228" t="s">
        <v>83</v>
      </c>
      <c r="AV283" s="13" t="s">
        <v>83</v>
      </c>
      <c r="AW283" s="13" t="s">
        <v>36</v>
      </c>
      <c r="AX283" s="13" t="s">
        <v>79</v>
      </c>
      <c r="AY283" s="228" t="s">
        <v>131</v>
      </c>
    </row>
    <row r="284" s="2" customFormat="1" ht="24.15" customHeight="1">
      <c r="A284" s="39"/>
      <c r="B284" s="40"/>
      <c r="C284" s="199" t="s">
        <v>522</v>
      </c>
      <c r="D284" s="199" t="s">
        <v>133</v>
      </c>
      <c r="E284" s="200" t="s">
        <v>523</v>
      </c>
      <c r="F284" s="201" t="s">
        <v>524</v>
      </c>
      <c r="G284" s="202" t="s">
        <v>254</v>
      </c>
      <c r="H284" s="203">
        <v>76</v>
      </c>
      <c r="I284" s="204"/>
      <c r="J284" s="205">
        <f>ROUND(I284*H284,2)</f>
        <v>0</v>
      </c>
      <c r="K284" s="201" t="s">
        <v>137</v>
      </c>
      <c r="L284" s="45"/>
      <c r="M284" s="206" t="s">
        <v>19</v>
      </c>
      <c r="N284" s="207" t="s">
        <v>45</v>
      </c>
      <c r="O284" s="85"/>
      <c r="P284" s="208">
        <f>O284*H284</f>
        <v>0</v>
      </c>
      <c r="Q284" s="208">
        <v>0</v>
      </c>
      <c r="R284" s="208">
        <f>Q284*H284</f>
        <v>0</v>
      </c>
      <c r="S284" s="208">
        <v>0</v>
      </c>
      <c r="T284" s="20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0" t="s">
        <v>138</v>
      </c>
      <c r="AT284" s="210" t="s">
        <v>133</v>
      </c>
      <c r="AU284" s="210" t="s">
        <v>83</v>
      </c>
      <c r="AY284" s="18" t="s">
        <v>131</v>
      </c>
      <c r="BE284" s="211">
        <f>IF(N284="základní",J284,0)</f>
        <v>0</v>
      </c>
      <c r="BF284" s="211">
        <f>IF(N284="snížená",J284,0)</f>
        <v>0</v>
      </c>
      <c r="BG284" s="211">
        <f>IF(N284="zákl. přenesená",J284,0)</f>
        <v>0</v>
      </c>
      <c r="BH284" s="211">
        <f>IF(N284="sníž. přenesená",J284,0)</f>
        <v>0</v>
      </c>
      <c r="BI284" s="211">
        <f>IF(N284="nulová",J284,0)</f>
        <v>0</v>
      </c>
      <c r="BJ284" s="18" t="s">
        <v>79</v>
      </c>
      <c r="BK284" s="211">
        <f>ROUND(I284*H284,2)</f>
        <v>0</v>
      </c>
      <c r="BL284" s="18" t="s">
        <v>138</v>
      </c>
      <c r="BM284" s="210" t="s">
        <v>525</v>
      </c>
    </row>
    <row r="285" s="2" customFormat="1">
      <c r="A285" s="39"/>
      <c r="B285" s="40"/>
      <c r="C285" s="41"/>
      <c r="D285" s="212" t="s">
        <v>140</v>
      </c>
      <c r="E285" s="41"/>
      <c r="F285" s="213" t="s">
        <v>526</v>
      </c>
      <c r="G285" s="41"/>
      <c r="H285" s="41"/>
      <c r="I285" s="214"/>
      <c r="J285" s="41"/>
      <c r="K285" s="41"/>
      <c r="L285" s="45"/>
      <c r="M285" s="215"/>
      <c r="N285" s="216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140</v>
      </c>
      <c r="AU285" s="18" t="s">
        <v>83</v>
      </c>
    </row>
    <row r="286" s="13" customFormat="1">
      <c r="A286" s="13"/>
      <c r="B286" s="217"/>
      <c r="C286" s="218"/>
      <c r="D286" s="219" t="s">
        <v>146</v>
      </c>
      <c r="E286" s="220" t="s">
        <v>19</v>
      </c>
      <c r="F286" s="221" t="s">
        <v>527</v>
      </c>
      <c r="G286" s="218"/>
      <c r="H286" s="222">
        <v>76</v>
      </c>
      <c r="I286" s="223"/>
      <c r="J286" s="218"/>
      <c r="K286" s="218"/>
      <c r="L286" s="224"/>
      <c r="M286" s="225"/>
      <c r="N286" s="226"/>
      <c r="O286" s="226"/>
      <c r="P286" s="226"/>
      <c r="Q286" s="226"/>
      <c r="R286" s="226"/>
      <c r="S286" s="226"/>
      <c r="T286" s="22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28" t="s">
        <v>146</v>
      </c>
      <c r="AU286" s="228" t="s">
        <v>83</v>
      </c>
      <c r="AV286" s="13" t="s">
        <v>83</v>
      </c>
      <c r="AW286" s="13" t="s">
        <v>36</v>
      </c>
      <c r="AX286" s="13" t="s">
        <v>79</v>
      </c>
      <c r="AY286" s="228" t="s">
        <v>131</v>
      </c>
    </row>
    <row r="287" s="2" customFormat="1" ht="44.25" customHeight="1">
      <c r="A287" s="39"/>
      <c r="B287" s="40"/>
      <c r="C287" s="199" t="s">
        <v>528</v>
      </c>
      <c r="D287" s="199" t="s">
        <v>133</v>
      </c>
      <c r="E287" s="200" t="s">
        <v>529</v>
      </c>
      <c r="F287" s="201" t="s">
        <v>530</v>
      </c>
      <c r="G287" s="202" t="s">
        <v>136</v>
      </c>
      <c r="H287" s="203">
        <v>1280</v>
      </c>
      <c r="I287" s="204"/>
      <c r="J287" s="205">
        <f>ROUND(I287*H287,2)</f>
        <v>0</v>
      </c>
      <c r="K287" s="201" t="s">
        <v>137</v>
      </c>
      <c r="L287" s="45"/>
      <c r="M287" s="206" t="s">
        <v>19</v>
      </c>
      <c r="N287" s="207" t="s">
        <v>45</v>
      </c>
      <c r="O287" s="85"/>
      <c r="P287" s="208">
        <f>O287*H287</f>
        <v>0</v>
      </c>
      <c r="Q287" s="208">
        <v>0</v>
      </c>
      <c r="R287" s="208">
        <f>Q287*H287</f>
        <v>0</v>
      </c>
      <c r="S287" s="208">
        <v>0</v>
      </c>
      <c r="T287" s="20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0" t="s">
        <v>138</v>
      </c>
      <c r="AT287" s="210" t="s">
        <v>133</v>
      </c>
      <c r="AU287" s="210" t="s">
        <v>83</v>
      </c>
      <c r="AY287" s="18" t="s">
        <v>131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8" t="s">
        <v>79</v>
      </c>
      <c r="BK287" s="211">
        <f>ROUND(I287*H287,2)</f>
        <v>0</v>
      </c>
      <c r="BL287" s="18" t="s">
        <v>138</v>
      </c>
      <c r="BM287" s="210" t="s">
        <v>531</v>
      </c>
    </row>
    <row r="288" s="2" customFormat="1">
      <c r="A288" s="39"/>
      <c r="B288" s="40"/>
      <c r="C288" s="41"/>
      <c r="D288" s="212" t="s">
        <v>140</v>
      </c>
      <c r="E288" s="41"/>
      <c r="F288" s="213" t="s">
        <v>532</v>
      </c>
      <c r="G288" s="41"/>
      <c r="H288" s="41"/>
      <c r="I288" s="214"/>
      <c r="J288" s="41"/>
      <c r="K288" s="41"/>
      <c r="L288" s="45"/>
      <c r="M288" s="215"/>
      <c r="N288" s="216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140</v>
      </c>
      <c r="AU288" s="18" t="s">
        <v>83</v>
      </c>
    </row>
    <row r="289" s="2" customFormat="1" ht="49.05" customHeight="1">
      <c r="A289" s="39"/>
      <c r="B289" s="40"/>
      <c r="C289" s="199" t="s">
        <v>533</v>
      </c>
      <c r="D289" s="199" t="s">
        <v>133</v>
      </c>
      <c r="E289" s="200" t="s">
        <v>534</v>
      </c>
      <c r="F289" s="201" t="s">
        <v>535</v>
      </c>
      <c r="G289" s="202" t="s">
        <v>136</v>
      </c>
      <c r="H289" s="203">
        <v>76800</v>
      </c>
      <c r="I289" s="204"/>
      <c r="J289" s="205">
        <f>ROUND(I289*H289,2)</f>
        <v>0</v>
      </c>
      <c r="K289" s="201" t="s">
        <v>137</v>
      </c>
      <c r="L289" s="45"/>
      <c r="M289" s="206" t="s">
        <v>19</v>
      </c>
      <c r="N289" s="207" t="s">
        <v>45</v>
      </c>
      <c r="O289" s="85"/>
      <c r="P289" s="208">
        <f>O289*H289</f>
        <v>0</v>
      </c>
      <c r="Q289" s="208">
        <v>0</v>
      </c>
      <c r="R289" s="208">
        <f>Q289*H289</f>
        <v>0</v>
      </c>
      <c r="S289" s="208">
        <v>0</v>
      </c>
      <c r="T289" s="20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0" t="s">
        <v>138</v>
      </c>
      <c r="AT289" s="210" t="s">
        <v>133</v>
      </c>
      <c r="AU289" s="210" t="s">
        <v>83</v>
      </c>
      <c r="AY289" s="18" t="s">
        <v>131</v>
      </c>
      <c r="BE289" s="211">
        <f>IF(N289="základní",J289,0)</f>
        <v>0</v>
      </c>
      <c r="BF289" s="211">
        <f>IF(N289="snížená",J289,0)</f>
        <v>0</v>
      </c>
      <c r="BG289" s="211">
        <f>IF(N289="zákl. přenesená",J289,0)</f>
        <v>0</v>
      </c>
      <c r="BH289" s="211">
        <f>IF(N289="sníž. přenesená",J289,0)</f>
        <v>0</v>
      </c>
      <c r="BI289" s="211">
        <f>IF(N289="nulová",J289,0)</f>
        <v>0</v>
      </c>
      <c r="BJ289" s="18" t="s">
        <v>79</v>
      </c>
      <c r="BK289" s="211">
        <f>ROUND(I289*H289,2)</f>
        <v>0</v>
      </c>
      <c r="BL289" s="18" t="s">
        <v>138</v>
      </c>
      <c r="BM289" s="210" t="s">
        <v>536</v>
      </c>
    </row>
    <row r="290" s="2" customFormat="1">
      <c r="A290" s="39"/>
      <c r="B290" s="40"/>
      <c r="C290" s="41"/>
      <c r="D290" s="212" t="s">
        <v>140</v>
      </c>
      <c r="E290" s="41"/>
      <c r="F290" s="213" t="s">
        <v>537</v>
      </c>
      <c r="G290" s="41"/>
      <c r="H290" s="41"/>
      <c r="I290" s="214"/>
      <c r="J290" s="41"/>
      <c r="K290" s="41"/>
      <c r="L290" s="45"/>
      <c r="M290" s="215"/>
      <c r="N290" s="216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140</v>
      </c>
      <c r="AU290" s="18" t="s">
        <v>83</v>
      </c>
    </row>
    <row r="291" s="13" customFormat="1">
      <c r="A291" s="13"/>
      <c r="B291" s="217"/>
      <c r="C291" s="218"/>
      <c r="D291" s="219" t="s">
        <v>146</v>
      </c>
      <c r="E291" s="218"/>
      <c r="F291" s="221" t="s">
        <v>538</v>
      </c>
      <c r="G291" s="218"/>
      <c r="H291" s="222">
        <v>76800</v>
      </c>
      <c r="I291" s="223"/>
      <c r="J291" s="218"/>
      <c r="K291" s="218"/>
      <c r="L291" s="224"/>
      <c r="M291" s="225"/>
      <c r="N291" s="226"/>
      <c r="O291" s="226"/>
      <c r="P291" s="226"/>
      <c r="Q291" s="226"/>
      <c r="R291" s="226"/>
      <c r="S291" s="226"/>
      <c r="T291" s="22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28" t="s">
        <v>146</v>
      </c>
      <c r="AU291" s="228" t="s">
        <v>83</v>
      </c>
      <c r="AV291" s="13" t="s">
        <v>83</v>
      </c>
      <c r="AW291" s="13" t="s">
        <v>4</v>
      </c>
      <c r="AX291" s="13" t="s">
        <v>79</v>
      </c>
      <c r="AY291" s="228" t="s">
        <v>131</v>
      </c>
    </row>
    <row r="292" s="2" customFormat="1" ht="44.25" customHeight="1">
      <c r="A292" s="39"/>
      <c r="B292" s="40"/>
      <c r="C292" s="199" t="s">
        <v>539</v>
      </c>
      <c r="D292" s="199" t="s">
        <v>133</v>
      </c>
      <c r="E292" s="200" t="s">
        <v>540</v>
      </c>
      <c r="F292" s="201" t="s">
        <v>541</v>
      </c>
      <c r="G292" s="202" t="s">
        <v>136</v>
      </c>
      <c r="H292" s="203">
        <v>1280</v>
      </c>
      <c r="I292" s="204"/>
      <c r="J292" s="205">
        <f>ROUND(I292*H292,2)</f>
        <v>0</v>
      </c>
      <c r="K292" s="201" t="s">
        <v>137</v>
      </c>
      <c r="L292" s="45"/>
      <c r="M292" s="206" t="s">
        <v>19</v>
      </c>
      <c r="N292" s="207" t="s">
        <v>45</v>
      </c>
      <c r="O292" s="85"/>
      <c r="P292" s="208">
        <f>O292*H292</f>
        <v>0</v>
      </c>
      <c r="Q292" s="208">
        <v>0</v>
      </c>
      <c r="R292" s="208">
        <f>Q292*H292</f>
        <v>0</v>
      </c>
      <c r="S292" s="208">
        <v>0</v>
      </c>
      <c r="T292" s="20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0" t="s">
        <v>138</v>
      </c>
      <c r="AT292" s="210" t="s">
        <v>133</v>
      </c>
      <c r="AU292" s="210" t="s">
        <v>83</v>
      </c>
      <c r="AY292" s="18" t="s">
        <v>131</v>
      </c>
      <c r="BE292" s="211">
        <f>IF(N292="základní",J292,0)</f>
        <v>0</v>
      </c>
      <c r="BF292" s="211">
        <f>IF(N292="snížená",J292,0)</f>
        <v>0</v>
      </c>
      <c r="BG292" s="211">
        <f>IF(N292="zákl. přenesená",J292,0)</f>
        <v>0</v>
      </c>
      <c r="BH292" s="211">
        <f>IF(N292="sníž. přenesená",J292,0)</f>
        <v>0</v>
      </c>
      <c r="BI292" s="211">
        <f>IF(N292="nulová",J292,0)</f>
        <v>0</v>
      </c>
      <c r="BJ292" s="18" t="s">
        <v>79</v>
      </c>
      <c r="BK292" s="211">
        <f>ROUND(I292*H292,2)</f>
        <v>0</v>
      </c>
      <c r="BL292" s="18" t="s">
        <v>138</v>
      </c>
      <c r="BM292" s="210" t="s">
        <v>542</v>
      </c>
    </row>
    <row r="293" s="2" customFormat="1">
      <c r="A293" s="39"/>
      <c r="B293" s="40"/>
      <c r="C293" s="41"/>
      <c r="D293" s="212" t="s">
        <v>140</v>
      </c>
      <c r="E293" s="41"/>
      <c r="F293" s="213" t="s">
        <v>543</v>
      </c>
      <c r="G293" s="41"/>
      <c r="H293" s="41"/>
      <c r="I293" s="214"/>
      <c r="J293" s="41"/>
      <c r="K293" s="41"/>
      <c r="L293" s="45"/>
      <c r="M293" s="215"/>
      <c r="N293" s="216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140</v>
      </c>
      <c r="AU293" s="18" t="s">
        <v>83</v>
      </c>
    </row>
    <row r="294" s="2" customFormat="1" ht="24.15" customHeight="1">
      <c r="A294" s="39"/>
      <c r="B294" s="40"/>
      <c r="C294" s="199" t="s">
        <v>544</v>
      </c>
      <c r="D294" s="199" t="s">
        <v>133</v>
      </c>
      <c r="E294" s="200" t="s">
        <v>545</v>
      </c>
      <c r="F294" s="201" t="s">
        <v>546</v>
      </c>
      <c r="G294" s="202" t="s">
        <v>136</v>
      </c>
      <c r="H294" s="203">
        <v>1280</v>
      </c>
      <c r="I294" s="204"/>
      <c r="J294" s="205">
        <f>ROUND(I294*H294,2)</f>
        <v>0</v>
      </c>
      <c r="K294" s="201" t="s">
        <v>137</v>
      </c>
      <c r="L294" s="45"/>
      <c r="M294" s="206" t="s">
        <v>19</v>
      </c>
      <c r="N294" s="207" t="s">
        <v>45</v>
      </c>
      <c r="O294" s="85"/>
      <c r="P294" s="208">
        <f>O294*H294</f>
        <v>0</v>
      </c>
      <c r="Q294" s="208">
        <v>0</v>
      </c>
      <c r="R294" s="208">
        <f>Q294*H294</f>
        <v>0</v>
      </c>
      <c r="S294" s="208">
        <v>0</v>
      </c>
      <c r="T294" s="20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0" t="s">
        <v>138</v>
      </c>
      <c r="AT294" s="210" t="s">
        <v>133</v>
      </c>
      <c r="AU294" s="210" t="s">
        <v>83</v>
      </c>
      <c r="AY294" s="18" t="s">
        <v>131</v>
      </c>
      <c r="BE294" s="211">
        <f>IF(N294="základní",J294,0)</f>
        <v>0</v>
      </c>
      <c r="BF294" s="211">
        <f>IF(N294="snížená",J294,0)</f>
        <v>0</v>
      </c>
      <c r="BG294" s="211">
        <f>IF(N294="zákl. přenesená",J294,0)</f>
        <v>0</v>
      </c>
      <c r="BH294" s="211">
        <f>IF(N294="sníž. přenesená",J294,0)</f>
        <v>0</v>
      </c>
      <c r="BI294" s="211">
        <f>IF(N294="nulová",J294,0)</f>
        <v>0</v>
      </c>
      <c r="BJ294" s="18" t="s">
        <v>79</v>
      </c>
      <c r="BK294" s="211">
        <f>ROUND(I294*H294,2)</f>
        <v>0</v>
      </c>
      <c r="BL294" s="18" t="s">
        <v>138</v>
      </c>
      <c r="BM294" s="210" t="s">
        <v>547</v>
      </c>
    </row>
    <row r="295" s="2" customFormat="1">
      <c r="A295" s="39"/>
      <c r="B295" s="40"/>
      <c r="C295" s="41"/>
      <c r="D295" s="212" t="s">
        <v>140</v>
      </c>
      <c r="E295" s="41"/>
      <c r="F295" s="213" t="s">
        <v>548</v>
      </c>
      <c r="G295" s="41"/>
      <c r="H295" s="41"/>
      <c r="I295" s="214"/>
      <c r="J295" s="41"/>
      <c r="K295" s="41"/>
      <c r="L295" s="45"/>
      <c r="M295" s="215"/>
      <c r="N295" s="216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140</v>
      </c>
      <c r="AU295" s="18" t="s">
        <v>83</v>
      </c>
    </row>
    <row r="296" s="2" customFormat="1" ht="33" customHeight="1">
      <c r="A296" s="39"/>
      <c r="B296" s="40"/>
      <c r="C296" s="199" t="s">
        <v>549</v>
      </c>
      <c r="D296" s="199" t="s">
        <v>133</v>
      </c>
      <c r="E296" s="200" t="s">
        <v>550</v>
      </c>
      <c r="F296" s="201" t="s">
        <v>551</v>
      </c>
      <c r="G296" s="202" t="s">
        <v>136</v>
      </c>
      <c r="H296" s="203">
        <v>76800</v>
      </c>
      <c r="I296" s="204"/>
      <c r="J296" s="205">
        <f>ROUND(I296*H296,2)</f>
        <v>0</v>
      </c>
      <c r="K296" s="201" t="s">
        <v>137</v>
      </c>
      <c r="L296" s="45"/>
      <c r="M296" s="206" t="s">
        <v>19</v>
      </c>
      <c r="N296" s="207" t="s">
        <v>45</v>
      </c>
      <c r="O296" s="85"/>
      <c r="P296" s="208">
        <f>O296*H296</f>
        <v>0</v>
      </c>
      <c r="Q296" s="208">
        <v>0</v>
      </c>
      <c r="R296" s="208">
        <f>Q296*H296</f>
        <v>0</v>
      </c>
      <c r="S296" s="208">
        <v>0</v>
      </c>
      <c r="T296" s="20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0" t="s">
        <v>138</v>
      </c>
      <c r="AT296" s="210" t="s">
        <v>133</v>
      </c>
      <c r="AU296" s="210" t="s">
        <v>83</v>
      </c>
      <c r="AY296" s="18" t="s">
        <v>131</v>
      </c>
      <c r="BE296" s="211">
        <f>IF(N296="základní",J296,0)</f>
        <v>0</v>
      </c>
      <c r="BF296" s="211">
        <f>IF(N296="snížená",J296,0)</f>
        <v>0</v>
      </c>
      <c r="BG296" s="211">
        <f>IF(N296="zákl. přenesená",J296,0)</f>
        <v>0</v>
      </c>
      <c r="BH296" s="211">
        <f>IF(N296="sníž. přenesená",J296,0)</f>
        <v>0</v>
      </c>
      <c r="BI296" s="211">
        <f>IF(N296="nulová",J296,0)</f>
        <v>0</v>
      </c>
      <c r="BJ296" s="18" t="s">
        <v>79</v>
      </c>
      <c r="BK296" s="211">
        <f>ROUND(I296*H296,2)</f>
        <v>0</v>
      </c>
      <c r="BL296" s="18" t="s">
        <v>138</v>
      </c>
      <c r="BM296" s="210" t="s">
        <v>552</v>
      </c>
    </row>
    <row r="297" s="2" customFormat="1">
      <c r="A297" s="39"/>
      <c r="B297" s="40"/>
      <c r="C297" s="41"/>
      <c r="D297" s="212" t="s">
        <v>140</v>
      </c>
      <c r="E297" s="41"/>
      <c r="F297" s="213" t="s">
        <v>553</v>
      </c>
      <c r="G297" s="41"/>
      <c r="H297" s="41"/>
      <c r="I297" s="214"/>
      <c r="J297" s="41"/>
      <c r="K297" s="41"/>
      <c r="L297" s="45"/>
      <c r="M297" s="215"/>
      <c r="N297" s="216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140</v>
      </c>
      <c r="AU297" s="18" t="s">
        <v>83</v>
      </c>
    </row>
    <row r="298" s="13" customFormat="1">
      <c r="A298" s="13"/>
      <c r="B298" s="217"/>
      <c r="C298" s="218"/>
      <c r="D298" s="219" t="s">
        <v>146</v>
      </c>
      <c r="E298" s="218"/>
      <c r="F298" s="221" t="s">
        <v>538</v>
      </c>
      <c r="G298" s="218"/>
      <c r="H298" s="222">
        <v>76800</v>
      </c>
      <c r="I298" s="223"/>
      <c r="J298" s="218"/>
      <c r="K298" s="218"/>
      <c r="L298" s="224"/>
      <c r="M298" s="225"/>
      <c r="N298" s="226"/>
      <c r="O298" s="226"/>
      <c r="P298" s="226"/>
      <c r="Q298" s="226"/>
      <c r="R298" s="226"/>
      <c r="S298" s="226"/>
      <c r="T298" s="22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28" t="s">
        <v>146</v>
      </c>
      <c r="AU298" s="228" t="s">
        <v>83</v>
      </c>
      <c r="AV298" s="13" t="s">
        <v>83</v>
      </c>
      <c r="AW298" s="13" t="s">
        <v>4</v>
      </c>
      <c r="AX298" s="13" t="s">
        <v>79</v>
      </c>
      <c r="AY298" s="228" t="s">
        <v>131</v>
      </c>
    </row>
    <row r="299" s="2" customFormat="1" ht="24.15" customHeight="1">
      <c r="A299" s="39"/>
      <c r="B299" s="40"/>
      <c r="C299" s="199" t="s">
        <v>554</v>
      </c>
      <c r="D299" s="199" t="s">
        <v>133</v>
      </c>
      <c r="E299" s="200" t="s">
        <v>555</v>
      </c>
      <c r="F299" s="201" t="s">
        <v>556</v>
      </c>
      <c r="G299" s="202" t="s">
        <v>136</v>
      </c>
      <c r="H299" s="203">
        <v>1280</v>
      </c>
      <c r="I299" s="204"/>
      <c r="J299" s="205">
        <f>ROUND(I299*H299,2)</f>
        <v>0</v>
      </c>
      <c r="K299" s="201" t="s">
        <v>137</v>
      </c>
      <c r="L299" s="45"/>
      <c r="M299" s="206" t="s">
        <v>19</v>
      </c>
      <c r="N299" s="207" t="s">
        <v>45</v>
      </c>
      <c r="O299" s="85"/>
      <c r="P299" s="208">
        <f>O299*H299</f>
        <v>0</v>
      </c>
      <c r="Q299" s="208">
        <v>0</v>
      </c>
      <c r="R299" s="208">
        <f>Q299*H299</f>
        <v>0</v>
      </c>
      <c r="S299" s="208">
        <v>0</v>
      </c>
      <c r="T299" s="20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0" t="s">
        <v>138</v>
      </c>
      <c r="AT299" s="210" t="s">
        <v>133</v>
      </c>
      <c r="AU299" s="210" t="s">
        <v>83</v>
      </c>
      <c r="AY299" s="18" t="s">
        <v>131</v>
      </c>
      <c r="BE299" s="211">
        <f>IF(N299="základní",J299,0)</f>
        <v>0</v>
      </c>
      <c r="BF299" s="211">
        <f>IF(N299="snížená",J299,0)</f>
        <v>0</v>
      </c>
      <c r="BG299" s="211">
        <f>IF(N299="zákl. přenesená",J299,0)</f>
        <v>0</v>
      </c>
      <c r="BH299" s="211">
        <f>IF(N299="sníž. přenesená",J299,0)</f>
        <v>0</v>
      </c>
      <c r="BI299" s="211">
        <f>IF(N299="nulová",J299,0)</f>
        <v>0</v>
      </c>
      <c r="BJ299" s="18" t="s">
        <v>79</v>
      </c>
      <c r="BK299" s="211">
        <f>ROUND(I299*H299,2)</f>
        <v>0</v>
      </c>
      <c r="BL299" s="18" t="s">
        <v>138</v>
      </c>
      <c r="BM299" s="210" t="s">
        <v>557</v>
      </c>
    </row>
    <row r="300" s="2" customFormat="1">
      <c r="A300" s="39"/>
      <c r="B300" s="40"/>
      <c r="C300" s="41"/>
      <c r="D300" s="212" t="s">
        <v>140</v>
      </c>
      <c r="E300" s="41"/>
      <c r="F300" s="213" t="s">
        <v>558</v>
      </c>
      <c r="G300" s="41"/>
      <c r="H300" s="41"/>
      <c r="I300" s="214"/>
      <c r="J300" s="41"/>
      <c r="K300" s="41"/>
      <c r="L300" s="45"/>
      <c r="M300" s="215"/>
      <c r="N300" s="216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140</v>
      </c>
      <c r="AU300" s="18" t="s">
        <v>83</v>
      </c>
    </row>
    <row r="301" s="2" customFormat="1" ht="24.15" customHeight="1">
      <c r="A301" s="39"/>
      <c r="B301" s="40"/>
      <c r="C301" s="199" t="s">
        <v>559</v>
      </c>
      <c r="D301" s="199" t="s">
        <v>133</v>
      </c>
      <c r="E301" s="200" t="s">
        <v>560</v>
      </c>
      <c r="F301" s="201" t="s">
        <v>561</v>
      </c>
      <c r="G301" s="202" t="s">
        <v>254</v>
      </c>
      <c r="H301" s="203">
        <v>10</v>
      </c>
      <c r="I301" s="204"/>
      <c r="J301" s="205">
        <f>ROUND(I301*H301,2)</f>
        <v>0</v>
      </c>
      <c r="K301" s="201" t="s">
        <v>137</v>
      </c>
      <c r="L301" s="45"/>
      <c r="M301" s="206" t="s">
        <v>19</v>
      </c>
      <c r="N301" s="207" t="s">
        <v>45</v>
      </c>
      <c r="O301" s="85"/>
      <c r="P301" s="208">
        <f>O301*H301</f>
        <v>0</v>
      </c>
      <c r="Q301" s="208">
        <v>0</v>
      </c>
      <c r="R301" s="208">
        <f>Q301*H301</f>
        <v>0</v>
      </c>
      <c r="S301" s="208">
        <v>0</v>
      </c>
      <c r="T301" s="20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0" t="s">
        <v>138</v>
      </c>
      <c r="AT301" s="210" t="s">
        <v>133</v>
      </c>
      <c r="AU301" s="210" t="s">
        <v>83</v>
      </c>
      <c r="AY301" s="18" t="s">
        <v>131</v>
      </c>
      <c r="BE301" s="211">
        <f>IF(N301="základní",J301,0)</f>
        <v>0</v>
      </c>
      <c r="BF301" s="211">
        <f>IF(N301="snížená",J301,0)</f>
        <v>0</v>
      </c>
      <c r="BG301" s="211">
        <f>IF(N301="zákl. přenesená",J301,0)</f>
        <v>0</v>
      </c>
      <c r="BH301" s="211">
        <f>IF(N301="sníž. přenesená",J301,0)</f>
        <v>0</v>
      </c>
      <c r="BI301" s="211">
        <f>IF(N301="nulová",J301,0)</f>
        <v>0</v>
      </c>
      <c r="BJ301" s="18" t="s">
        <v>79</v>
      </c>
      <c r="BK301" s="211">
        <f>ROUND(I301*H301,2)</f>
        <v>0</v>
      </c>
      <c r="BL301" s="18" t="s">
        <v>138</v>
      </c>
      <c r="BM301" s="210" t="s">
        <v>562</v>
      </c>
    </row>
    <row r="302" s="2" customFormat="1">
      <c r="A302" s="39"/>
      <c r="B302" s="40"/>
      <c r="C302" s="41"/>
      <c r="D302" s="212" t="s">
        <v>140</v>
      </c>
      <c r="E302" s="41"/>
      <c r="F302" s="213" t="s">
        <v>563</v>
      </c>
      <c r="G302" s="41"/>
      <c r="H302" s="41"/>
      <c r="I302" s="214"/>
      <c r="J302" s="41"/>
      <c r="K302" s="41"/>
      <c r="L302" s="45"/>
      <c r="M302" s="215"/>
      <c r="N302" s="216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140</v>
      </c>
      <c r="AU302" s="18" t="s">
        <v>83</v>
      </c>
    </row>
    <row r="303" s="2" customFormat="1" ht="37.8" customHeight="1">
      <c r="A303" s="39"/>
      <c r="B303" s="40"/>
      <c r="C303" s="199" t="s">
        <v>564</v>
      </c>
      <c r="D303" s="199" t="s">
        <v>133</v>
      </c>
      <c r="E303" s="200" t="s">
        <v>565</v>
      </c>
      <c r="F303" s="201" t="s">
        <v>566</v>
      </c>
      <c r="G303" s="202" t="s">
        <v>254</v>
      </c>
      <c r="H303" s="203">
        <v>600</v>
      </c>
      <c r="I303" s="204"/>
      <c r="J303" s="205">
        <f>ROUND(I303*H303,2)</f>
        <v>0</v>
      </c>
      <c r="K303" s="201" t="s">
        <v>137</v>
      </c>
      <c r="L303" s="45"/>
      <c r="M303" s="206" t="s">
        <v>19</v>
      </c>
      <c r="N303" s="207" t="s">
        <v>45</v>
      </c>
      <c r="O303" s="85"/>
      <c r="P303" s="208">
        <f>O303*H303</f>
        <v>0</v>
      </c>
      <c r="Q303" s="208">
        <v>0</v>
      </c>
      <c r="R303" s="208">
        <f>Q303*H303</f>
        <v>0</v>
      </c>
      <c r="S303" s="208">
        <v>0</v>
      </c>
      <c r="T303" s="20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0" t="s">
        <v>138</v>
      </c>
      <c r="AT303" s="210" t="s">
        <v>133</v>
      </c>
      <c r="AU303" s="210" t="s">
        <v>83</v>
      </c>
      <c r="AY303" s="18" t="s">
        <v>131</v>
      </c>
      <c r="BE303" s="211">
        <f>IF(N303="základní",J303,0)</f>
        <v>0</v>
      </c>
      <c r="BF303" s="211">
        <f>IF(N303="snížená",J303,0)</f>
        <v>0</v>
      </c>
      <c r="BG303" s="211">
        <f>IF(N303="zákl. přenesená",J303,0)</f>
        <v>0</v>
      </c>
      <c r="BH303" s="211">
        <f>IF(N303="sníž. přenesená",J303,0)</f>
        <v>0</v>
      </c>
      <c r="BI303" s="211">
        <f>IF(N303="nulová",J303,0)</f>
        <v>0</v>
      </c>
      <c r="BJ303" s="18" t="s">
        <v>79</v>
      </c>
      <c r="BK303" s="211">
        <f>ROUND(I303*H303,2)</f>
        <v>0</v>
      </c>
      <c r="BL303" s="18" t="s">
        <v>138</v>
      </c>
      <c r="BM303" s="210" t="s">
        <v>567</v>
      </c>
    </row>
    <row r="304" s="2" customFormat="1">
      <c r="A304" s="39"/>
      <c r="B304" s="40"/>
      <c r="C304" s="41"/>
      <c r="D304" s="212" t="s">
        <v>140</v>
      </c>
      <c r="E304" s="41"/>
      <c r="F304" s="213" t="s">
        <v>568</v>
      </c>
      <c r="G304" s="41"/>
      <c r="H304" s="41"/>
      <c r="I304" s="214"/>
      <c r="J304" s="41"/>
      <c r="K304" s="41"/>
      <c r="L304" s="45"/>
      <c r="M304" s="215"/>
      <c r="N304" s="216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140</v>
      </c>
      <c r="AU304" s="18" t="s">
        <v>83</v>
      </c>
    </row>
    <row r="305" s="13" customFormat="1">
      <c r="A305" s="13"/>
      <c r="B305" s="217"/>
      <c r="C305" s="218"/>
      <c r="D305" s="219" t="s">
        <v>146</v>
      </c>
      <c r="E305" s="218"/>
      <c r="F305" s="221" t="s">
        <v>569</v>
      </c>
      <c r="G305" s="218"/>
      <c r="H305" s="222">
        <v>600</v>
      </c>
      <c r="I305" s="223"/>
      <c r="J305" s="218"/>
      <c r="K305" s="218"/>
      <c r="L305" s="224"/>
      <c r="M305" s="225"/>
      <c r="N305" s="226"/>
      <c r="O305" s="226"/>
      <c r="P305" s="226"/>
      <c r="Q305" s="226"/>
      <c r="R305" s="226"/>
      <c r="S305" s="226"/>
      <c r="T305" s="22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28" t="s">
        <v>146</v>
      </c>
      <c r="AU305" s="228" t="s">
        <v>83</v>
      </c>
      <c r="AV305" s="13" t="s">
        <v>83</v>
      </c>
      <c r="AW305" s="13" t="s">
        <v>4</v>
      </c>
      <c r="AX305" s="13" t="s">
        <v>79</v>
      </c>
      <c r="AY305" s="228" t="s">
        <v>131</v>
      </c>
    </row>
    <row r="306" s="2" customFormat="1" ht="24.15" customHeight="1">
      <c r="A306" s="39"/>
      <c r="B306" s="40"/>
      <c r="C306" s="199" t="s">
        <v>570</v>
      </c>
      <c r="D306" s="199" t="s">
        <v>133</v>
      </c>
      <c r="E306" s="200" t="s">
        <v>571</v>
      </c>
      <c r="F306" s="201" t="s">
        <v>572</v>
      </c>
      <c r="G306" s="202" t="s">
        <v>254</v>
      </c>
      <c r="H306" s="203">
        <v>10</v>
      </c>
      <c r="I306" s="204"/>
      <c r="J306" s="205">
        <f>ROUND(I306*H306,2)</f>
        <v>0</v>
      </c>
      <c r="K306" s="201" t="s">
        <v>137</v>
      </c>
      <c r="L306" s="45"/>
      <c r="M306" s="206" t="s">
        <v>19</v>
      </c>
      <c r="N306" s="207" t="s">
        <v>45</v>
      </c>
      <c r="O306" s="85"/>
      <c r="P306" s="208">
        <f>O306*H306</f>
        <v>0</v>
      </c>
      <c r="Q306" s="208">
        <v>0</v>
      </c>
      <c r="R306" s="208">
        <f>Q306*H306</f>
        <v>0</v>
      </c>
      <c r="S306" s="208">
        <v>0</v>
      </c>
      <c r="T306" s="20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0" t="s">
        <v>138</v>
      </c>
      <c r="AT306" s="210" t="s">
        <v>133</v>
      </c>
      <c r="AU306" s="210" t="s">
        <v>83</v>
      </c>
      <c r="AY306" s="18" t="s">
        <v>131</v>
      </c>
      <c r="BE306" s="211">
        <f>IF(N306="základní",J306,0)</f>
        <v>0</v>
      </c>
      <c r="BF306" s="211">
        <f>IF(N306="snížená",J306,0)</f>
        <v>0</v>
      </c>
      <c r="BG306" s="211">
        <f>IF(N306="zákl. přenesená",J306,0)</f>
        <v>0</v>
      </c>
      <c r="BH306" s="211">
        <f>IF(N306="sníž. přenesená",J306,0)</f>
        <v>0</v>
      </c>
      <c r="BI306" s="211">
        <f>IF(N306="nulová",J306,0)</f>
        <v>0</v>
      </c>
      <c r="BJ306" s="18" t="s">
        <v>79</v>
      </c>
      <c r="BK306" s="211">
        <f>ROUND(I306*H306,2)</f>
        <v>0</v>
      </c>
      <c r="BL306" s="18" t="s">
        <v>138</v>
      </c>
      <c r="BM306" s="210" t="s">
        <v>573</v>
      </c>
    </row>
    <row r="307" s="2" customFormat="1">
      <c r="A307" s="39"/>
      <c r="B307" s="40"/>
      <c r="C307" s="41"/>
      <c r="D307" s="212" t="s">
        <v>140</v>
      </c>
      <c r="E307" s="41"/>
      <c r="F307" s="213" t="s">
        <v>574</v>
      </c>
      <c r="G307" s="41"/>
      <c r="H307" s="41"/>
      <c r="I307" s="214"/>
      <c r="J307" s="41"/>
      <c r="K307" s="41"/>
      <c r="L307" s="45"/>
      <c r="M307" s="215"/>
      <c r="N307" s="216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140</v>
      </c>
      <c r="AU307" s="18" t="s">
        <v>83</v>
      </c>
    </row>
    <row r="308" s="2" customFormat="1" ht="37.8" customHeight="1">
      <c r="A308" s="39"/>
      <c r="B308" s="40"/>
      <c r="C308" s="199" t="s">
        <v>575</v>
      </c>
      <c r="D308" s="199" t="s">
        <v>133</v>
      </c>
      <c r="E308" s="200" t="s">
        <v>576</v>
      </c>
      <c r="F308" s="201" t="s">
        <v>577</v>
      </c>
      <c r="G308" s="202" t="s">
        <v>136</v>
      </c>
      <c r="H308" s="203">
        <v>100</v>
      </c>
      <c r="I308" s="204"/>
      <c r="J308" s="205">
        <f>ROUND(I308*H308,2)</f>
        <v>0</v>
      </c>
      <c r="K308" s="201" t="s">
        <v>137</v>
      </c>
      <c r="L308" s="45"/>
      <c r="M308" s="206" t="s">
        <v>19</v>
      </c>
      <c r="N308" s="207" t="s">
        <v>45</v>
      </c>
      <c r="O308" s="85"/>
      <c r="P308" s="208">
        <f>O308*H308</f>
        <v>0</v>
      </c>
      <c r="Q308" s="208">
        <v>0.00021000000000000001</v>
      </c>
      <c r="R308" s="208">
        <f>Q308*H308</f>
        <v>0.021000000000000001</v>
      </c>
      <c r="S308" s="208">
        <v>0</v>
      </c>
      <c r="T308" s="20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0" t="s">
        <v>138</v>
      </c>
      <c r="AT308" s="210" t="s">
        <v>133</v>
      </c>
      <c r="AU308" s="210" t="s">
        <v>83</v>
      </c>
      <c r="AY308" s="18" t="s">
        <v>131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18" t="s">
        <v>79</v>
      </c>
      <c r="BK308" s="211">
        <f>ROUND(I308*H308,2)</f>
        <v>0</v>
      </c>
      <c r="BL308" s="18" t="s">
        <v>138</v>
      </c>
      <c r="BM308" s="210" t="s">
        <v>578</v>
      </c>
    </row>
    <row r="309" s="2" customFormat="1">
      <c r="A309" s="39"/>
      <c r="B309" s="40"/>
      <c r="C309" s="41"/>
      <c r="D309" s="212" t="s">
        <v>140</v>
      </c>
      <c r="E309" s="41"/>
      <c r="F309" s="213" t="s">
        <v>579</v>
      </c>
      <c r="G309" s="41"/>
      <c r="H309" s="41"/>
      <c r="I309" s="214"/>
      <c r="J309" s="41"/>
      <c r="K309" s="41"/>
      <c r="L309" s="45"/>
      <c r="M309" s="215"/>
      <c r="N309" s="216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140</v>
      </c>
      <c r="AU309" s="18" t="s">
        <v>83</v>
      </c>
    </row>
    <row r="310" s="2" customFormat="1" ht="55.5" customHeight="1">
      <c r="A310" s="39"/>
      <c r="B310" s="40"/>
      <c r="C310" s="199" t="s">
        <v>580</v>
      </c>
      <c r="D310" s="199" t="s">
        <v>133</v>
      </c>
      <c r="E310" s="200" t="s">
        <v>581</v>
      </c>
      <c r="F310" s="201" t="s">
        <v>582</v>
      </c>
      <c r="G310" s="202" t="s">
        <v>254</v>
      </c>
      <c r="H310" s="203">
        <v>1</v>
      </c>
      <c r="I310" s="204"/>
      <c r="J310" s="205">
        <f>ROUND(I310*H310,2)</f>
        <v>0</v>
      </c>
      <c r="K310" s="201" t="s">
        <v>137</v>
      </c>
      <c r="L310" s="45"/>
      <c r="M310" s="206" t="s">
        <v>19</v>
      </c>
      <c r="N310" s="207" t="s">
        <v>45</v>
      </c>
      <c r="O310" s="85"/>
      <c r="P310" s="208">
        <f>O310*H310</f>
        <v>0</v>
      </c>
      <c r="Q310" s="208">
        <v>0.0042700000000000004</v>
      </c>
      <c r="R310" s="208">
        <f>Q310*H310</f>
        <v>0.0042700000000000004</v>
      </c>
      <c r="S310" s="208">
        <v>0</v>
      </c>
      <c r="T310" s="20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0" t="s">
        <v>138</v>
      </c>
      <c r="AT310" s="210" t="s">
        <v>133</v>
      </c>
      <c r="AU310" s="210" t="s">
        <v>83</v>
      </c>
      <c r="AY310" s="18" t="s">
        <v>131</v>
      </c>
      <c r="BE310" s="211">
        <f>IF(N310="základní",J310,0)</f>
        <v>0</v>
      </c>
      <c r="BF310" s="211">
        <f>IF(N310="snížená",J310,0)</f>
        <v>0</v>
      </c>
      <c r="BG310" s="211">
        <f>IF(N310="zákl. přenesená",J310,0)</f>
        <v>0</v>
      </c>
      <c r="BH310" s="211">
        <f>IF(N310="sníž. přenesená",J310,0)</f>
        <v>0</v>
      </c>
      <c r="BI310" s="211">
        <f>IF(N310="nulová",J310,0)</f>
        <v>0</v>
      </c>
      <c r="BJ310" s="18" t="s">
        <v>79</v>
      </c>
      <c r="BK310" s="211">
        <f>ROUND(I310*H310,2)</f>
        <v>0</v>
      </c>
      <c r="BL310" s="18" t="s">
        <v>138</v>
      </c>
      <c r="BM310" s="210" t="s">
        <v>583</v>
      </c>
    </row>
    <row r="311" s="2" customFormat="1">
      <c r="A311" s="39"/>
      <c r="B311" s="40"/>
      <c r="C311" s="41"/>
      <c r="D311" s="212" t="s">
        <v>140</v>
      </c>
      <c r="E311" s="41"/>
      <c r="F311" s="213" t="s">
        <v>584</v>
      </c>
      <c r="G311" s="41"/>
      <c r="H311" s="41"/>
      <c r="I311" s="214"/>
      <c r="J311" s="41"/>
      <c r="K311" s="41"/>
      <c r="L311" s="45"/>
      <c r="M311" s="215"/>
      <c r="N311" s="216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140</v>
      </c>
      <c r="AU311" s="18" t="s">
        <v>83</v>
      </c>
    </row>
    <row r="312" s="13" customFormat="1">
      <c r="A312" s="13"/>
      <c r="B312" s="217"/>
      <c r="C312" s="218"/>
      <c r="D312" s="219" t="s">
        <v>146</v>
      </c>
      <c r="E312" s="220" t="s">
        <v>19</v>
      </c>
      <c r="F312" s="221" t="s">
        <v>585</v>
      </c>
      <c r="G312" s="218"/>
      <c r="H312" s="222">
        <v>1</v>
      </c>
      <c r="I312" s="223"/>
      <c r="J312" s="218"/>
      <c r="K312" s="218"/>
      <c r="L312" s="224"/>
      <c r="M312" s="225"/>
      <c r="N312" s="226"/>
      <c r="O312" s="226"/>
      <c r="P312" s="226"/>
      <c r="Q312" s="226"/>
      <c r="R312" s="226"/>
      <c r="S312" s="226"/>
      <c r="T312" s="22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28" t="s">
        <v>146</v>
      </c>
      <c r="AU312" s="228" t="s">
        <v>83</v>
      </c>
      <c r="AV312" s="13" t="s">
        <v>83</v>
      </c>
      <c r="AW312" s="13" t="s">
        <v>36</v>
      </c>
      <c r="AX312" s="13" t="s">
        <v>79</v>
      </c>
      <c r="AY312" s="228" t="s">
        <v>131</v>
      </c>
    </row>
    <row r="313" s="2" customFormat="1" ht="55.5" customHeight="1">
      <c r="A313" s="39"/>
      <c r="B313" s="40"/>
      <c r="C313" s="199" t="s">
        <v>586</v>
      </c>
      <c r="D313" s="199" t="s">
        <v>133</v>
      </c>
      <c r="E313" s="200" t="s">
        <v>587</v>
      </c>
      <c r="F313" s="201" t="s">
        <v>588</v>
      </c>
      <c r="G313" s="202" t="s">
        <v>254</v>
      </c>
      <c r="H313" s="203">
        <v>21</v>
      </c>
      <c r="I313" s="204"/>
      <c r="J313" s="205">
        <f>ROUND(I313*H313,2)</f>
        <v>0</v>
      </c>
      <c r="K313" s="201" t="s">
        <v>137</v>
      </c>
      <c r="L313" s="45"/>
      <c r="M313" s="206" t="s">
        <v>19</v>
      </c>
      <c r="N313" s="207" t="s">
        <v>45</v>
      </c>
      <c r="O313" s="85"/>
      <c r="P313" s="208">
        <f>O313*H313</f>
        <v>0</v>
      </c>
      <c r="Q313" s="208">
        <v>0.021010000000000001</v>
      </c>
      <c r="R313" s="208">
        <f>Q313*H313</f>
        <v>0.44120999999999999</v>
      </c>
      <c r="S313" s="208">
        <v>0</v>
      </c>
      <c r="T313" s="20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0" t="s">
        <v>138</v>
      </c>
      <c r="AT313" s="210" t="s">
        <v>133</v>
      </c>
      <c r="AU313" s="210" t="s">
        <v>83</v>
      </c>
      <c r="AY313" s="18" t="s">
        <v>131</v>
      </c>
      <c r="BE313" s="211">
        <f>IF(N313="základní",J313,0)</f>
        <v>0</v>
      </c>
      <c r="BF313" s="211">
        <f>IF(N313="snížená",J313,0)</f>
        <v>0</v>
      </c>
      <c r="BG313" s="211">
        <f>IF(N313="zákl. přenesená",J313,0)</f>
        <v>0</v>
      </c>
      <c r="BH313" s="211">
        <f>IF(N313="sníž. přenesená",J313,0)</f>
        <v>0</v>
      </c>
      <c r="BI313" s="211">
        <f>IF(N313="nulová",J313,0)</f>
        <v>0</v>
      </c>
      <c r="BJ313" s="18" t="s">
        <v>79</v>
      </c>
      <c r="BK313" s="211">
        <f>ROUND(I313*H313,2)</f>
        <v>0</v>
      </c>
      <c r="BL313" s="18" t="s">
        <v>138</v>
      </c>
      <c r="BM313" s="210" t="s">
        <v>589</v>
      </c>
    </row>
    <row r="314" s="2" customFormat="1">
      <c r="A314" s="39"/>
      <c r="B314" s="40"/>
      <c r="C314" s="41"/>
      <c r="D314" s="212" t="s">
        <v>140</v>
      </c>
      <c r="E314" s="41"/>
      <c r="F314" s="213" t="s">
        <v>590</v>
      </c>
      <c r="G314" s="41"/>
      <c r="H314" s="41"/>
      <c r="I314" s="214"/>
      <c r="J314" s="41"/>
      <c r="K314" s="41"/>
      <c r="L314" s="45"/>
      <c r="M314" s="215"/>
      <c r="N314" s="216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140</v>
      </c>
      <c r="AU314" s="18" t="s">
        <v>83</v>
      </c>
    </row>
    <row r="315" s="2" customFormat="1" ht="55.5" customHeight="1">
      <c r="A315" s="39"/>
      <c r="B315" s="40"/>
      <c r="C315" s="199" t="s">
        <v>591</v>
      </c>
      <c r="D315" s="199" t="s">
        <v>133</v>
      </c>
      <c r="E315" s="200" t="s">
        <v>592</v>
      </c>
      <c r="F315" s="201" t="s">
        <v>593</v>
      </c>
      <c r="G315" s="202" t="s">
        <v>319</v>
      </c>
      <c r="H315" s="203">
        <v>4</v>
      </c>
      <c r="I315" s="204"/>
      <c r="J315" s="205">
        <f>ROUND(I315*H315,2)</f>
        <v>0</v>
      </c>
      <c r="K315" s="201" t="s">
        <v>137</v>
      </c>
      <c r="L315" s="45"/>
      <c r="M315" s="206" t="s">
        <v>19</v>
      </c>
      <c r="N315" s="207" t="s">
        <v>45</v>
      </c>
      <c r="O315" s="85"/>
      <c r="P315" s="208">
        <f>O315*H315</f>
        <v>0</v>
      </c>
      <c r="Q315" s="208">
        <v>0.016379999999999999</v>
      </c>
      <c r="R315" s="208">
        <f>Q315*H315</f>
        <v>0.065519999999999995</v>
      </c>
      <c r="S315" s="208">
        <v>0</v>
      </c>
      <c r="T315" s="20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0" t="s">
        <v>138</v>
      </c>
      <c r="AT315" s="210" t="s">
        <v>133</v>
      </c>
      <c r="AU315" s="210" t="s">
        <v>83</v>
      </c>
      <c r="AY315" s="18" t="s">
        <v>131</v>
      </c>
      <c r="BE315" s="211">
        <f>IF(N315="základní",J315,0)</f>
        <v>0</v>
      </c>
      <c r="BF315" s="211">
        <f>IF(N315="snížená",J315,0)</f>
        <v>0</v>
      </c>
      <c r="BG315" s="211">
        <f>IF(N315="zákl. přenesená",J315,0)</f>
        <v>0</v>
      </c>
      <c r="BH315" s="211">
        <f>IF(N315="sníž. přenesená",J315,0)</f>
        <v>0</v>
      </c>
      <c r="BI315" s="211">
        <f>IF(N315="nulová",J315,0)</f>
        <v>0</v>
      </c>
      <c r="BJ315" s="18" t="s">
        <v>79</v>
      </c>
      <c r="BK315" s="211">
        <f>ROUND(I315*H315,2)</f>
        <v>0</v>
      </c>
      <c r="BL315" s="18" t="s">
        <v>138</v>
      </c>
      <c r="BM315" s="210" t="s">
        <v>594</v>
      </c>
    </row>
    <row r="316" s="2" customFormat="1">
      <c r="A316" s="39"/>
      <c r="B316" s="40"/>
      <c r="C316" s="41"/>
      <c r="D316" s="212" t="s">
        <v>140</v>
      </c>
      <c r="E316" s="41"/>
      <c r="F316" s="213" t="s">
        <v>595</v>
      </c>
      <c r="G316" s="41"/>
      <c r="H316" s="41"/>
      <c r="I316" s="214"/>
      <c r="J316" s="41"/>
      <c r="K316" s="41"/>
      <c r="L316" s="45"/>
      <c r="M316" s="215"/>
      <c r="N316" s="216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140</v>
      </c>
      <c r="AU316" s="18" t="s">
        <v>83</v>
      </c>
    </row>
    <row r="317" s="13" customFormat="1">
      <c r="A317" s="13"/>
      <c r="B317" s="217"/>
      <c r="C317" s="218"/>
      <c r="D317" s="219" t="s">
        <v>146</v>
      </c>
      <c r="E317" s="220" t="s">
        <v>19</v>
      </c>
      <c r="F317" s="221" t="s">
        <v>596</v>
      </c>
      <c r="G317" s="218"/>
      <c r="H317" s="222">
        <v>4</v>
      </c>
      <c r="I317" s="223"/>
      <c r="J317" s="218"/>
      <c r="K317" s="218"/>
      <c r="L317" s="224"/>
      <c r="M317" s="225"/>
      <c r="N317" s="226"/>
      <c r="O317" s="226"/>
      <c r="P317" s="226"/>
      <c r="Q317" s="226"/>
      <c r="R317" s="226"/>
      <c r="S317" s="226"/>
      <c r="T317" s="22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28" t="s">
        <v>146</v>
      </c>
      <c r="AU317" s="228" t="s">
        <v>83</v>
      </c>
      <c r="AV317" s="13" t="s">
        <v>83</v>
      </c>
      <c r="AW317" s="13" t="s">
        <v>36</v>
      </c>
      <c r="AX317" s="13" t="s">
        <v>79</v>
      </c>
      <c r="AY317" s="228" t="s">
        <v>131</v>
      </c>
    </row>
    <row r="318" s="2" customFormat="1" ht="37.8" customHeight="1">
      <c r="A318" s="39"/>
      <c r="B318" s="40"/>
      <c r="C318" s="199" t="s">
        <v>597</v>
      </c>
      <c r="D318" s="199" t="s">
        <v>133</v>
      </c>
      <c r="E318" s="200" t="s">
        <v>598</v>
      </c>
      <c r="F318" s="201" t="s">
        <v>599</v>
      </c>
      <c r="G318" s="202" t="s">
        <v>319</v>
      </c>
      <c r="H318" s="203">
        <v>8</v>
      </c>
      <c r="I318" s="204"/>
      <c r="J318" s="205">
        <f>ROUND(I318*H318,2)</f>
        <v>0</v>
      </c>
      <c r="K318" s="201" t="s">
        <v>137</v>
      </c>
      <c r="L318" s="45"/>
      <c r="M318" s="206" t="s">
        <v>19</v>
      </c>
      <c r="N318" s="207" t="s">
        <v>45</v>
      </c>
      <c r="O318" s="85"/>
      <c r="P318" s="208">
        <f>O318*H318</f>
        <v>0</v>
      </c>
      <c r="Q318" s="208">
        <v>6.9999999999999994E-05</v>
      </c>
      <c r="R318" s="208">
        <f>Q318*H318</f>
        <v>0.00055999999999999995</v>
      </c>
      <c r="S318" s="208">
        <v>0</v>
      </c>
      <c r="T318" s="20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0" t="s">
        <v>138</v>
      </c>
      <c r="AT318" s="210" t="s">
        <v>133</v>
      </c>
      <c r="AU318" s="210" t="s">
        <v>83</v>
      </c>
      <c r="AY318" s="18" t="s">
        <v>131</v>
      </c>
      <c r="BE318" s="211">
        <f>IF(N318="základní",J318,0)</f>
        <v>0</v>
      </c>
      <c r="BF318" s="211">
        <f>IF(N318="snížená",J318,0)</f>
        <v>0</v>
      </c>
      <c r="BG318" s="211">
        <f>IF(N318="zákl. přenesená",J318,0)</f>
        <v>0</v>
      </c>
      <c r="BH318" s="211">
        <f>IF(N318="sníž. přenesená",J318,0)</f>
        <v>0</v>
      </c>
      <c r="BI318" s="211">
        <f>IF(N318="nulová",J318,0)</f>
        <v>0</v>
      </c>
      <c r="BJ318" s="18" t="s">
        <v>79</v>
      </c>
      <c r="BK318" s="211">
        <f>ROUND(I318*H318,2)</f>
        <v>0</v>
      </c>
      <c r="BL318" s="18" t="s">
        <v>138</v>
      </c>
      <c r="BM318" s="210" t="s">
        <v>600</v>
      </c>
    </row>
    <row r="319" s="2" customFormat="1">
      <c r="A319" s="39"/>
      <c r="B319" s="40"/>
      <c r="C319" s="41"/>
      <c r="D319" s="212" t="s">
        <v>140</v>
      </c>
      <c r="E319" s="41"/>
      <c r="F319" s="213" t="s">
        <v>601</v>
      </c>
      <c r="G319" s="41"/>
      <c r="H319" s="41"/>
      <c r="I319" s="214"/>
      <c r="J319" s="41"/>
      <c r="K319" s="41"/>
      <c r="L319" s="45"/>
      <c r="M319" s="215"/>
      <c r="N319" s="216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140</v>
      </c>
      <c r="AU319" s="18" t="s">
        <v>83</v>
      </c>
    </row>
    <row r="320" s="13" customFormat="1">
      <c r="A320" s="13"/>
      <c r="B320" s="217"/>
      <c r="C320" s="218"/>
      <c r="D320" s="219" t="s">
        <v>146</v>
      </c>
      <c r="E320" s="220" t="s">
        <v>19</v>
      </c>
      <c r="F320" s="221" t="s">
        <v>602</v>
      </c>
      <c r="G320" s="218"/>
      <c r="H320" s="222">
        <v>8</v>
      </c>
      <c r="I320" s="223"/>
      <c r="J320" s="218"/>
      <c r="K320" s="218"/>
      <c r="L320" s="224"/>
      <c r="M320" s="225"/>
      <c r="N320" s="226"/>
      <c r="O320" s="226"/>
      <c r="P320" s="226"/>
      <c r="Q320" s="226"/>
      <c r="R320" s="226"/>
      <c r="S320" s="226"/>
      <c r="T320" s="22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28" t="s">
        <v>146</v>
      </c>
      <c r="AU320" s="228" t="s">
        <v>83</v>
      </c>
      <c r="AV320" s="13" t="s">
        <v>83</v>
      </c>
      <c r="AW320" s="13" t="s">
        <v>36</v>
      </c>
      <c r="AX320" s="13" t="s">
        <v>79</v>
      </c>
      <c r="AY320" s="228" t="s">
        <v>131</v>
      </c>
    </row>
    <row r="321" s="2" customFormat="1" ht="33" customHeight="1">
      <c r="A321" s="39"/>
      <c r="B321" s="40"/>
      <c r="C321" s="199" t="s">
        <v>603</v>
      </c>
      <c r="D321" s="199" t="s">
        <v>133</v>
      </c>
      <c r="E321" s="200" t="s">
        <v>604</v>
      </c>
      <c r="F321" s="201" t="s">
        <v>605</v>
      </c>
      <c r="G321" s="202" t="s">
        <v>319</v>
      </c>
      <c r="H321" s="203">
        <v>8</v>
      </c>
      <c r="I321" s="204"/>
      <c r="J321" s="205">
        <f>ROUND(I321*H321,2)</f>
        <v>0</v>
      </c>
      <c r="K321" s="201" t="s">
        <v>137</v>
      </c>
      <c r="L321" s="45"/>
      <c r="M321" s="206" t="s">
        <v>19</v>
      </c>
      <c r="N321" s="207" t="s">
        <v>45</v>
      </c>
      <c r="O321" s="85"/>
      <c r="P321" s="208">
        <f>O321*H321</f>
        <v>0</v>
      </c>
      <c r="Q321" s="208">
        <v>0.00068000000000000005</v>
      </c>
      <c r="R321" s="208">
        <f>Q321*H321</f>
        <v>0.0054400000000000004</v>
      </c>
      <c r="S321" s="208">
        <v>0</v>
      </c>
      <c r="T321" s="20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0" t="s">
        <v>138</v>
      </c>
      <c r="AT321" s="210" t="s">
        <v>133</v>
      </c>
      <c r="AU321" s="210" t="s">
        <v>83</v>
      </c>
      <c r="AY321" s="18" t="s">
        <v>131</v>
      </c>
      <c r="BE321" s="211">
        <f>IF(N321="základní",J321,0)</f>
        <v>0</v>
      </c>
      <c r="BF321" s="211">
        <f>IF(N321="snížená",J321,0)</f>
        <v>0</v>
      </c>
      <c r="BG321" s="211">
        <f>IF(N321="zákl. přenesená",J321,0)</f>
        <v>0</v>
      </c>
      <c r="BH321" s="211">
        <f>IF(N321="sníž. přenesená",J321,0)</f>
        <v>0</v>
      </c>
      <c r="BI321" s="211">
        <f>IF(N321="nulová",J321,0)</f>
        <v>0</v>
      </c>
      <c r="BJ321" s="18" t="s">
        <v>79</v>
      </c>
      <c r="BK321" s="211">
        <f>ROUND(I321*H321,2)</f>
        <v>0</v>
      </c>
      <c r="BL321" s="18" t="s">
        <v>138</v>
      </c>
      <c r="BM321" s="210" t="s">
        <v>606</v>
      </c>
    </row>
    <row r="322" s="2" customFormat="1">
      <c r="A322" s="39"/>
      <c r="B322" s="40"/>
      <c r="C322" s="41"/>
      <c r="D322" s="212" t="s">
        <v>140</v>
      </c>
      <c r="E322" s="41"/>
      <c r="F322" s="213" t="s">
        <v>607</v>
      </c>
      <c r="G322" s="41"/>
      <c r="H322" s="41"/>
      <c r="I322" s="214"/>
      <c r="J322" s="41"/>
      <c r="K322" s="41"/>
      <c r="L322" s="45"/>
      <c r="M322" s="215"/>
      <c r="N322" s="216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140</v>
      </c>
      <c r="AU322" s="18" t="s">
        <v>83</v>
      </c>
    </row>
    <row r="323" s="2" customFormat="1" ht="44.25" customHeight="1">
      <c r="A323" s="39"/>
      <c r="B323" s="40"/>
      <c r="C323" s="199" t="s">
        <v>608</v>
      </c>
      <c r="D323" s="199" t="s">
        <v>133</v>
      </c>
      <c r="E323" s="200" t="s">
        <v>609</v>
      </c>
      <c r="F323" s="201" t="s">
        <v>610</v>
      </c>
      <c r="G323" s="202" t="s">
        <v>156</v>
      </c>
      <c r="H323" s="203">
        <v>3.2690000000000001</v>
      </c>
      <c r="I323" s="204"/>
      <c r="J323" s="205">
        <f>ROUND(I323*H323,2)</f>
        <v>0</v>
      </c>
      <c r="K323" s="201" t="s">
        <v>137</v>
      </c>
      <c r="L323" s="45"/>
      <c r="M323" s="206" t="s">
        <v>19</v>
      </c>
      <c r="N323" s="207" t="s">
        <v>45</v>
      </c>
      <c r="O323" s="85"/>
      <c r="P323" s="208">
        <f>O323*H323</f>
        <v>0</v>
      </c>
      <c r="Q323" s="208">
        <v>0</v>
      </c>
      <c r="R323" s="208">
        <f>Q323*H323</f>
        <v>0</v>
      </c>
      <c r="S323" s="208">
        <v>1.8</v>
      </c>
      <c r="T323" s="209">
        <f>S323*H323</f>
        <v>5.8842000000000008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0" t="s">
        <v>138</v>
      </c>
      <c r="AT323" s="210" t="s">
        <v>133</v>
      </c>
      <c r="AU323" s="210" t="s">
        <v>83</v>
      </c>
      <c r="AY323" s="18" t="s">
        <v>131</v>
      </c>
      <c r="BE323" s="211">
        <f>IF(N323="základní",J323,0)</f>
        <v>0</v>
      </c>
      <c r="BF323" s="211">
        <f>IF(N323="snížená",J323,0)</f>
        <v>0</v>
      </c>
      <c r="BG323" s="211">
        <f>IF(N323="zákl. přenesená",J323,0)</f>
        <v>0</v>
      </c>
      <c r="BH323" s="211">
        <f>IF(N323="sníž. přenesená",J323,0)</f>
        <v>0</v>
      </c>
      <c r="BI323" s="211">
        <f>IF(N323="nulová",J323,0)</f>
        <v>0</v>
      </c>
      <c r="BJ323" s="18" t="s">
        <v>79</v>
      </c>
      <c r="BK323" s="211">
        <f>ROUND(I323*H323,2)</f>
        <v>0</v>
      </c>
      <c r="BL323" s="18" t="s">
        <v>138</v>
      </c>
      <c r="BM323" s="210" t="s">
        <v>611</v>
      </c>
    </row>
    <row r="324" s="2" customFormat="1">
      <c r="A324" s="39"/>
      <c r="B324" s="40"/>
      <c r="C324" s="41"/>
      <c r="D324" s="212" t="s">
        <v>140</v>
      </c>
      <c r="E324" s="41"/>
      <c r="F324" s="213" t="s">
        <v>612</v>
      </c>
      <c r="G324" s="41"/>
      <c r="H324" s="41"/>
      <c r="I324" s="214"/>
      <c r="J324" s="41"/>
      <c r="K324" s="41"/>
      <c r="L324" s="45"/>
      <c r="M324" s="215"/>
      <c r="N324" s="216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140</v>
      </c>
      <c r="AU324" s="18" t="s">
        <v>83</v>
      </c>
    </row>
    <row r="325" s="13" customFormat="1">
      <c r="A325" s="13"/>
      <c r="B325" s="217"/>
      <c r="C325" s="218"/>
      <c r="D325" s="219" t="s">
        <v>146</v>
      </c>
      <c r="E325" s="220" t="s">
        <v>19</v>
      </c>
      <c r="F325" s="221" t="s">
        <v>613</v>
      </c>
      <c r="G325" s="218"/>
      <c r="H325" s="222">
        <v>1.4850000000000001</v>
      </c>
      <c r="I325" s="223"/>
      <c r="J325" s="218"/>
      <c r="K325" s="218"/>
      <c r="L325" s="224"/>
      <c r="M325" s="225"/>
      <c r="N325" s="226"/>
      <c r="O325" s="226"/>
      <c r="P325" s="226"/>
      <c r="Q325" s="226"/>
      <c r="R325" s="226"/>
      <c r="S325" s="226"/>
      <c r="T325" s="22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28" t="s">
        <v>146</v>
      </c>
      <c r="AU325" s="228" t="s">
        <v>83</v>
      </c>
      <c r="AV325" s="13" t="s">
        <v>83</v>
      </c>
      <c r="AW325" s="13" t="s">
        <v>36</v>
      </c>
      <c r="AX325" s="13" t="s">
        <v>74</v>
      </c>
      <c r="AY325" s="228" t="s">
        <v>131</v>
      </c>
    </row>
    <row r="326" s="13" customFormat="1">
      <c r="A326" s="13"/>
      <c r="B326" s="217"/>
      <c r="C326" s="218"/>
      <c r="D326" s="219" t="s">
        <v>146</v>
      </c>
      <c r="E326" s="220" t="s">
        <v>19</v>
      </c>
      <c r="F326" s="221" t="s">
        <v>614</v>
      </c>
      <c r="G326" s="218"/>
      <c r="H326" s="222">
        <v>0.97199999999999998</v>
      </c>
      <c r="I326" s="223"/>
      <c r="J326" s="218"/>
      <c r="K326" s="218"/>
      <c r="L326" s="224"/>
      <c r="M326" s="225"/>
      <c r="N326" s="226"/>
      <c r="O326" s="226"/>
      <c r="P326" s="226"/>
      <c r="Q326" s="226"/>
      <c r="R326" s="226"/>
      <c r="S326" s="226"/>
      <c r="T326" s="22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28" t="s">
        <v>146</v>
      </c>
      <c r="AU326" s="228" t="s">
        <v>83</v>
      </c>
      <c r="AV326" s="13" t="s">
        <v>83</v>
      </c>
      <c r="AW326" s="13" t="s">
        <v>36</v>
      </c>
      <c r="AX326" s="13" t="s">
        <v>74</v>
      </c>
      <c r="AY326" s="228" t="s">
        <v>131</v>
      </c>
    </row>
    <row r="327" s="13" customFormat="1">
      <c r="A327" s="13"/>
      <c r="B327" s="217"/>
      <c r="C327" s="218"/>
      <c r="D327" s="219" t="s">
        <v>146</v>
      </c>
      <c r="E327" s="220" t="s">
        <v>19</v>
      </c>
      <c r="F327" s="221" t="s">
        <v>615</v>
      </c>
      <c r="G327" s="218"/>
      <c r="H327" s="222">
        <v>0.81200000000000006</v>
      </c>
      <c r="I327" s="223"/>
      <c r="J327" s="218"/>
      <c r="K327" s="218"/>
      <c r="L327" s="224"/>
      <c r="M327" s="225"/>
      <c r="N327" s="226"/>
      <c r="O327" s="226"/>
      <c r="P327" s="226"/>
      <c r="Q327" s="226"/>
      <c r="R327" s="226"/>
      <c r="S327" s="226"/>
      <c r="T327" s="22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28" t="s">
        <v>146</v>
      </c>
      <c r="AU327" s="228" t="s">
        <v>83</v>
      </c>
      <c r="AV327" s="13" t="s">
        <v>83</v>
      </c>
      <c r="AW327" s="13" t="s">
        <v>36</v>
      </c>
      <c r="AX327" s="13" t="s">
        <v>74</v>
      </c>
      <c r="AY327" s="228" t="s">
        <v>131</v>
      </c>
    </row>
    <row r="328" s="14" customFormat="1">
      <c r="A328" s="14"/>
      <c r="B328" s="239"/>
      <c r="C328" s="240"/>
      <c r="D328" s="219" t="s">
        <v>146</v>
      </c>
      <c r="E328" s="241" t="s">
        <v>19</v>
      </c>
      <c r="F328" s="242" t="s">
        <v>218</v>
      </c>
      <c r="G328" s="240"/>
      <c r="H328" s="243">
        <v>3.2690000000000001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9" t="s">
        <v>146</v>
      </c>
      <c r="AU328" s="249" t="s">
        <v>83</v>
      </c>
      <c r="AV328" s="14" t="s">
        <v>138</v>
      </c>
      <c r="AW328" s="14" t="s">
        <v>36</v>
      </c>
      <c r="AX328" s="14" t="s">
        <v>79</v>
      </c>
      <c r="AY328" s="249" t="s">
        <v>131</v>
      </c>
    </row>
    <row r="329" s="2" customFormat="1" ht="24.15" customHeight="1">
      <c r="A329" s="39"/>
      <c r="B329" s="40"/>
      <c r="C329" s="199" t="s">
        <v>616</v>
      </c>
      <c r="D329" s="199" t="s">
        <v>133</v>
      </c>
      <c r="E329" s="200" t="s">
        <v>617</v>
      </c>
      <c r="F329" s="201" t="s">
        <v>618</v>
      </c>
      <c r="G329" s="202" t="s">
        <v>254</v>
      </c>
      <c r="H329" s="203">
        <v>92.700000000000003</v>
      </c>
      <c r="I329" s="204"/>
      <c r="J329" s="205">
        <f>ROUND(I329*H329,2)</f>
        <v>0</v>
      </c>
      <c r="K329" s="201" t="s">
        <v>137</v>
      </c>
      <c r="L329" s="45"/>
      <c r="M329" s="206" t="s">
        <v>19</v>
      </c>
      <c r="N329" s="207" t="s">
        <v>45</v>
      </c>
      <c r="O329" s="85"/>
      <c r="P329" s="208">
        <f>O329*H329</f>
        <v>0</v>
      </c>
      <c r="Q329" s="208">
        <v>0</v>
      </c>
      <c r="R329" s="208">
        <f>Q329*H329</f>
        <v>0</v>
      </c>
      <c r="S329" s="208">
        <v>0.070000000000000007</v>
      </c>
      <c r="T329" s="209">
        <f>S329*H329</f>
        <v>6.4890000000000008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0" t="s">
        <v>138</v>
      </c>
      <c r="AT329" s="210" t="s">
        <v>133</v>
      </c>
      <c r="AU329" s="210" t="s">
        <v>83</v>
      </c>
      <c r="AY329" s="18" t="s">
        <v>131</v>
      </c>
      <c r="BE329" s="211">
        <f>IF(N329="základní",J329,0)</f>
        <v>0</v>
      </c>
      <c r="BF329" s="211">
        <f>IF(N329="snížená",J329,0)</f>
        <v>0</v>
      </c>
      <c r="BG329" s="211">
        <f>IF(N329="zákl. přenesená",J329,0)</f>
        <v>0</v>
      </c>
      <c r="BH329" s="211">
        <f>IF(N329="sníž. přenesená",J329,0)</f>
        <v>0</v>
      </c>
      <c r="BI329" s="211">
        <f>IF(N329="nulová",J329,0)</f>
        <v>0</v>
      </c>
      <c r="BJ329" s="18" t="s">
        <v>79</v>
      </c>
      <c r="BK329" s="211">
        <f>ROUND(I329*H329,2)</f>
        <v>0</v>
      </c>
      <c r="BL329" s="18" t="s">
        <v>138</v>
      </c>
      <c r="BM329" s="210" t="s">
        <v>619</v>
      </c>
    </row>
    <row r="330" s="2" customFormat="1">
      <c r="A330" s="39"/>
      <c r="B330" s="40"/>
      <c r="C330" s="41"/>
      <c r="D330" s="212" t="s">
        <v>140</v>
      </c>
      <c r="E330" s="41"/>
      <c r="F330" s="213" t="s">
        <v>620</v>
      </c>
      <c r="G330" s="41"/>
      <c r="H330" s="41"/>
      <c r="I330" s="214"/>
      <c r="J330" s="41"/>
      <c r="K330" s="41"/>
      <c r="L330" s="45"/>
      <c r="M330" s="215"/>
      <c r="N330" s="216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140</v>
      </c>
      <c r="AU330" s="18" t="s">
        <v>83</v>
      </c>
    </row>
    <row r="331" s="13" customFormat="1">
      <c r="A331" s="13"/>
      <c r="B331" s="217"/>
      <c r="C331" s="218"/>
      <c r="D331" s="219" t="s">
        <v>146</v>
      </c>
      <c r="E331" s="220" t="s">
        <v>19</v>
      </c>
      <c r="F331" s="221" t="s">
        <v>621</v>
      </c>
      <c r="G331" s="218"/>
      <c r="H331" s="222">
        <v>62.399999999999999</v>
      </c>
      <c r="I331" s="223"/>
      <c r="J331" s="218"/>
      <c r="K331" s="218"/>
      <c r="L331" s="224"/>
      <c r="M331" s="225"/>
      <c r="N331" s="226"/>
      <c r="O331" s="226"/>
      <c r="P331" s="226"/>
      <c r="Q331" s="226"/>
      <c r="R331" s="226"/>
      <c r="S331" s="226"/>
      <c r="T331" s="22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28" t="s">
        <v>146</v>
      </c>
      <c r="AU331" s="228" t="s">
        <v>83</v>
      </c>
      <c r="AV331" s="13" t="s">
        <v>83</v>
      </c>
      <c r="AW331" s="13" t="s">
        <v>36</v>
      </c>
      <c r="AX331" s="13" t="s">
        <v>74</v>
      </c>
      <c r="AY331" s="228" t="s">
        <v>131</v>
      </c>
    </row>
    <row r="332" s="13" customFormat="1">
      <c r="A332" s="13"/>
      <c r="B332" s="217"/>
      <c r="C332" s="218"/>
      <c r="D332" s="219" t="s">
        <v>146</v>
      </c>
      <c r="E332" s="220" t="s">
        <v>19</v>
      </c>
      <c r="F332" s="221" t="s">
        <v>258</v>
      </c>
      <c r="G332" s="218"/>
      <c r="H332" s="222">
        <v>8.9000000000000004</v>
      </c>
      <c r="I332" s="223"/>
      <c r="J332" s="218"/>
      <c r="K332" s="218"/>
      <c r="L332" s="224"/>
      <c r="M332" s="225"/>
      <c r="N332" s="226"/>
      <c r="O332" s="226"/>
      <c r="P332" s="226"/>
      <c r="Q332" s="226"/>
      <c r="R332" s="226"/>
      <c r="S332" s="226"/>
      <c r="T332" s="22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28" t="s">
        <v>146</v>
      </c>
      <c r="AU332" s="228" t="s">
        <v>83</v>
      </c>
      <c r="AV332" s="13" t="s">
        <v>83</v>
      </c>
      <c r="AW332" s="13" t="s">
        <v>36</v>
      </c>
      <c r="AX332" s="13" t="s">
        <v>74</v>
      </c>
      <c r="AY332" s="228" t="s">
        <v>131</v>
      </c>
    </row>
    <row r="333" s="13" customFormat="1">
      <c r="A333" s="13"/>
      <c r="B333" s="217"/>
      <c r="C333" s="218"/>
      <c r="D333" s="219" t="s">
        <v>146</v>
      </c>
      <c r="E333" s="220" t="s">
        <v>19</v>
      </c>
      <c r="F333" s="221" t="s">
        <v>259</v>
      </c>
      <c r="G333" s="218"/>
      <c r="H333" s="222">
        <v>21.399999999999999</v>
      </c>
      <c r="I333" s="223"/>
      <c r="J333" s="218"/>
      <c r="K333" s="218"/>
      <c r="L333" s="224"/>
      <c r="M333" s="225"/>
      <c r="N333" s="226"/>
      <c r="O333" s="226"/>
      <c r="P333" s="226"/>
      <c r="Q333" s="226"/>
      <c r="R333" s="226"/>
      <c r="S333" s="226"/>
      <c r="T333" s="22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28" t="s">
        <v>146</v>
      </c>
      <c r="AU333" s="228" t="s">
        <v>83</v>
      </c>
      <c r="AV333" s="13" t="s">
        <v>83</v>
      </c>
      <c r="AW333" s="13" t="s">
        <v>36</v>
      </c>
      <c r="AX333" s="13" t="s">
        <v>74</v>
      </c>
      <c r="AY333" s="228" t="s">
        <v>131</v>
      </c>
    </row>
    <row r="334" s="14" customFormat="1">
      <c r="A334" s="14"/>
      <c r="B334" s="239"/>
      <c r="C334" s="240"/>
      <c r="D334" s="219" t="s">
        <v>146</v>
      </c>
      <c r="E334" s="241" t="s">
        <v>19</v>
      </c>
      <c r="F334" s="242" t="s">
        <v>218</v>
      </c>
      <c r="G334" s="240"/>
      <c r="H334" s="243">
        <v>92.699999999999989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9" t="s">
        <v>146</v>
      </c>
      <c r="AU334" s="249" t="s">
        <v>83</v>
      </c>
      <c r="AV334" s="14" t="s">
        <v>138</v>
      </c>
      <c r="AW334" s="14" t="s">
        <v>36</v>
      </c>
      <c r="AX334" s="14" t="s">
        <v>79</v>
      </c>
      <c r="AY334" s="249" t="s">
        <v>131</v>
      </c>
    </row>
    <row r="335" s="2" customFormat="1" ht="24.15" customHeight="1">
      <c r="A335" s="39"/>
      <c r="B335" s="40"/>
      <c r="C335" s="199" t="s">
        <v>622</v>
      </c>
      <c r="D335" s="199" t="s">
        <v>133</v>
      </c>
      <c r="E335" s="200" t="s">
        <v>623</v>
      </c>
      <c r="F335" s="201" t="s">
        <v>624</v>
      </c>
      <c r="G335" s="202" t="s">
        <v>156</v>
      </c>
      <c r="H335" s="203">
        <v>9.5180000000000007</v>
      </c>
      <c r="I335" s="204"/>
      <c r="J335" s="205">
        <f>ROUND(I335*H335,2)</f>
        <v>0</v>
      </c>
      <c r="K335" s="201" t="s">
        <v>137</v>
      </c>
      <c r="L335" s="45"/>
      <c r="M335" s="206" t="s">
        <v>19</v>
      </c>
      <c r="N335" s="207" t="s">
        <v>45</v>
      </c>
      <c r="O335" s="85"/>
      <c r="P335" s="208">
        <f>O335*H335</f>
        <v>0</v>
      </c>
      <c r="Q335" s="208">
        <v>0</v>
      </c>
      <c r="R335" s="208">
        <f>Q335*H335</f>
        <v>0</v>
      </c>
      <c r="S335" s="208">
        <v>2.2000000000000002</v>
      </c>
      <c r="T335" s="209">
        <f>S335*H335</f>
        <v>20.939600000000002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0" t="s">
        <v>138</v>
      </c>
      <c r="AT335" s="210" t="s">
        <v>133</v>
      </c>
      <c r="AU335" s="210" t="s">
        <v>83</v>
      </c>
      <c r="AY335" s="18" t="s">
        <v>131</v>
      </c>
      <c r="BE335" s="211">
        <f>IF(N335="základní",J335,0)</f>
        <v>0</v>
      </c>
      <c r="BF335" s="211">
        <f>IF(N335="snížená",J335,0)</f>
        <v>0</v>
      </c>
      <c r="BG335" s="211">
        <f>IF(N335="zákl. přenesená",J335,0)</f>
        <v>0</v>
      </c>
      <c r="BH335" s="211">
        <f>IF(N335="sníž. přenesená",J335,0)</f>
        <v>0</v>
      </c>
      <c r="BI335" s="211">
        <f>IF(N335="nulová",J335,0)</f>
        <v>0</v>
      </c>
      <c r="BJ335" s="18" t="s">
        <v>79</v>
      </c>
      <c r="BK335" s="211">
        <f>ROUND(I335*H335,2)</f>
        <v>0</v>
      </c>
      <c r="BL335" s="18" t="s">
        <v>138</v>
      </c>
      <c r="BM335" s="210" t="s">
        <v>625</v>
      </c>
    </row>
    <row r="336" s="2" customFormat="1">
      <c r="A336" s="39"/>
      <c r="B336" s="40"/>
      <c r="C336" s="41"/>
      <c r="D336" s="212" t="s">
        <v>140</v>
      </c>
      <c r="E336" s="41"/>
      <c r="F336" s="213" t="s">
        <v>626</v>
      </c>
      <c r="G336" s="41"/>
      <c r="H336" s="41"/>
      <c r="I336" s="214"/>
      <c r="J336" s="41"/>
      <c r="K336" s="41"/>
      <c r="L336" s="45"/>
      <c r="M336" s="215"/>
      <c r="N336" s="216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140</v>
      </c>
      <c r="AU336" s="18" t="s">
        <v>83</v>
      </c>
    </row>
    <row r="337" s="13" customFormat="1">
      <c r="A337" s="13"/>
      <c r="B337" s="217"/>
      <c r="C337" s="218"/>
      <c r="D337" s="219" t="s">
        <v>146</v>
      </c>
      <c r="E337" s="220" t="s">
        <v>19</v>
      </c>
      <c r="F337" s="221" t="s">
        <v>248</v>
      </c>
      <c r="G337" s="218"/>
      <c r="H337" s="222">
        <v>6.3869999999999996</v>
      </c>
      <c r="I337" s="223"/>
      <c r="J337" s="218"/>
      <c r="K337" s="218"/>
      <c r="L337" s="224"/>
      <c r="M337" s="225"/>
      <c r="N337" s="226"/>
      <c r="O337" s="226"/>
      <c r="P337" s="226"/>
      <c r="Q337" s="226"/>
      <c r="R337" s="226"/>
      <c r="S337" s="226"/>
      <c r="T337" s="22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28" t="s">
        <v>146</v>
      </c>
      <c r="AU337" s="228" t="s">
        <v>83</v>
      </c>
      <c r="AV337" s="13" t="s">
        <v>83</v>
      </c>
      <c r="AW337" s="13" t="s">
        <v>36</v>
      </c>
      <c r="AX337" s="13" t="s">
        <v>74</v>
      </c>
      <c r="AY337" s="228" t="s">
        <v>131</v>
      </c>
    </row>
    <row r="338" s="13" customFormat="1">
      <c r="A338" s="13"/>
      <c r="B338" s="217"/>
      <c r="C338" s="218"/>
      <c r="D338" s="219" t="s">
        <v>146</v>
      </c>
      <c r="E338" s="220" t="s">
        <v>19</v>
      </c>
      <c r="F338" s="221" t="s">
        <v>249</v>
      </c>
      <c r="G338" s="218"/>
      <c r="H338" s="222">
        <v>0.75600000000000001</v>
      </c>
      <c r="I338" s="223"/>
      <c r="J338" s="218"/>
      <c r="K338" s="218"/>
      <c r="L338" s="224"/>
      <c r="M338" s="225"/>
      <c r="N338" s="226"/>
      <c r="O338" s="226"/>
      <c r="P338" s="226"/>
      <c r="Q338" s="226"/>
      <c r="R338" s="226"/>
      <c r="S338" s="226"/>
      <c r="T338" s="22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28" t="s">
        <v>146</v>
      </c>
      <c r="AU338" s="228" t="s">
        <v>83</v>
      </c>
      <c r="AV338" s="13" t="s">
        <v>83</v>
      </c>
      <c r="AW338" s="13" t="s">
        <v>36</v>
      </c>
      <c r="AX338" s="13" t="s">
        <v>74</v>
      </c>
      <c r="AY338" s="228" t="s">
        <v>131</v>
      </c>
    </row>
    <row r="339" s="13" customFormat="1">
      <c r="A339" s="13"/>
      <c r="B339" s="217"/>
      <c r="C339" s="218"/>
      <c r="D339" s="219" t="s">
        <v>146</v>
      </c>
      <c r="E339" s="220" t="s">
        <v>19</v>
      </c>
      <c r="F339" s="221" t="s">
        <v>250</v>
      </c>
      <c r="G339" s="218"/>
      <c r="H339" s="222">
        <v>2.375</v>
      </c>
      <c r="I339" s="223"/>
      <c r="J339" s="218"/>
      <c r="K339" s="218"/>
      <c r="L339" s="224"/>
      <c r="M339" s="225"/>
      <c r="N339" s="226"/>
      <c r="O339" s="226"/>
      <c r="P339" s="226"/>
      <c r="Q339" s="226"/>
      <c r="R339" s="226"/>
      <c r="S339" s="226"/>
      <c r="T339" s="22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28" t="s">
        <v>146</v>
      </c>
      <c r="AU339" s="228" t="s">
        <v>83</v>
      </c>
      <c r="AV339" s="13" t="s">
        <v>83</v>
      </c>
      <c r="AW339" s="13" t="s">
        <v>36</v>
      </c>
      <c r="AX339" s="13" t="s">
        <v>74</v>
      </c>
      <c r="AY339" s="228" t="s">
        <v>131</v>
      </c>
    </row>
    <row r="340" s="14" customFormat="1">
      <c r="A340" s="14"/>
      <c r="B340" s="239"/>
      <c r="C340" s="240"/>
      <c r="D340" s="219" t="s">
        <v>146</v>
      </c>
      <c r="E340" s="241" t="s">
        <v>19</v>
      </c>
      <c r="F340" s="242" t="s">
        <v>218</v>
      </c>
      <c r="G340" s="240"/>
      <c r="H340" s="243">
        <v>9.5180000000000007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9" t="s">
        <v>146</v>
      </c>
      <c r="AU340" s="249" t="s">
        <v>83</v>
      </c>
      <c r="AV340" s="14" t="s">
        <v>138</v>
      </c>
      <c r="AW340" s="14" t="s">
        <v>36</v>
      </c>
      <c r="AX340" s="14" t="s">
        <v>79</v>
      </c>
      <c r="AY340" s="249" t="s">
        <v>131</v>
      </c>
    </row>
    <row r="341" s="2" customFormat="1" ht="49.05" customHeight="1">
      <c r="A341" s="39"/>
      <c r="B341" s="40"/>
      <c r="C341" s="199" t="s">
        <v>627</v>
      </c>
      <c r="D341" s="199" t="s">
        <v>133</v>
      </c>
      <c r="E341" s="200" t="s">
        <v>628</v>
      </c>
      <c r="F341" s="201" t="s">
        <v>629</v>
      </c>
      <c r="G341" s="202" t="s">
        <v>136</v>
      </c>
      <c r="H341" s="203">
        <v>11</v>
      </c>
      <c r="I341" s="204"/>
      <c r="J341" s="205">
        <f>ROUND(I341*H341,2)</f>
        <v>0</v>
      </c>
      <c r="K341" s="201" t="s">
        <v>137</v>
      </c>
      <c r="L341" s="45"/>
      <c r="M341" s="206" t="s">
        <v>19</v>
      </c>
      <c r="N341" s="207" t="s">
        <v>45</v>
      </c>
      <c r="O341" s="85"/>
      <c r="P341" s="208">
        <f>O341*H341</f>
        <v>0</v>
      </c>
      <c r="Q341" s="208">
        <v>0</v>
      </c>
      <c r="R341" s="208">
        <f>Q341*H341</f>
        <v>0</v>
      </c>
      <c r="S341" s="208">
        <v>0.19</v>
      </c>
      <c r="T341" s="209">
        <f>S341*H341</f>
        <v>2.0899999999999999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0" t="s">
        <v>138</v>
      </c>
      <c r="AT341" s="210" t="s">
        <v>133</v>
      </c>
      <c r="AU341" s="210" t="s">
        <v>83</v>
      </c>
      <c r="AY341" s="18" t="s">
        <v>131</v>
      </c>
      <c r="BE341" s="211">
        <f>IF(N341="základní",J341,0)</f>
        <v>0</v>
      </c>
      <c r="BF341" s="211">
        <f>IF(N341="snížená",J341,0)</f>
        <v>0</v>
      </c>
      <c r="BG341" s="211">
        <f>IF(N341="zákl. přenesená",J341,0)</f>
        <v>0</v>
      </c>
      <c r="BH341" s="211">
        <f>IF(N341="sníž. přenesená",J341,0)</f>
        <v>0</v>
      </c>
      <c r="BI341" s="211">
        <f>IF(N341="nulová",J341,0)</f>
        <v>0</v>
      </c>
      <c r="BJ341" s="18" t="s">
        <v>79</v>
      </c>
      <c r="BK341" s="211">
        <f>ROUND(I341*H341,2)</f>
        <v>0</v>
      </c>
      <c r="BL341" s="18" t="s">
        <v>138</v>
      </c>
      <c r="BM341" s="210" t="s">
        <v>630</v>
      </c>
    </row>
    <row r="342" s="2" customFormat="1">
      <c r="A342" s="39"/>
      <c r="B342" s="40"/>
      <c r="C342" s="41"/>
      <c r="D342" s="212" t="s">
        <v>140</v>
      </c>
      <c r="E342" s="41"/>
      <c r="F342" s="213" t="s">
        <v>631</v>
      </c>
      <c r="G342" s="41"/>
      <c r="H342" s="41"/>
      <c r="I342" s="214"/>
      <c r="J342" s="41"/>
      <c r="K342" s="41"/>
      <c r="L342" s="45"/>
      <c r="M342" s="215"/>
      <c r="N342" s="216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140</v>
      </c>
      <c r="AU342" s="18" t="s">
        <v>83</v>
      </c>
    </row>
    <row r="343" s="13" customFormat="1">
      <c r="A343" s="13"/>
      <c r="B343" s="217"/>
      <c r="C343" s="218"/>
      <c r="D343" s="219" t="s">
        <v>146</v>
      </c>
      <c r="E343" s="220" t="s">
        <v>19</v>
      </c>
      <c r="F343" s="221" t="s">
        <v>632</v>
      </c>
      <c r="G343" s="218"/>
      <c r="H343" s="222">
        <v>11</v>
      </c>
      <c r="I343" s="223"/>
      <c r="J343" s="218"/>
      <c r="K343" s="218"/>
      <c r="L343" s="224"/>
      <c r="M343" s="225"/>
      <c r="N343" s="226"/>
      <c r="O343" s="226"/>
      <c r="P343" s="226"/>
      <c r="Q343" s="226"/>
      <c r="R343" s="226"/>
      <c r="S343" s="226"/>
      <c r="T343" s="22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28" t="s">
        <v>146</v>
      </c>
      <c r="AU343" s="228" t="s">
        <v>83</v>
      </c>
      <c r="AV343" s="13" t="s">
        <v>83</v>
      </c>
      <c r="AW343" s="13" t="s">
        <v>36</v>
      </c>
      <c r="AX343" s="13" t="s">
        <v>79</v>
      </c>
      <c r="AY343" s="228" t="s">
        <v>131</v>
      </c>
    </row>
    <row r="344" s="2" customFormat="1" ht="24.15" customHeight="1">
      <c r="A344" s="39"/>
      <c r="B344" s="40"/>
      <c r="C344" s="199" t="s">
        <v>633</v>
      </c>
      <c r="D344" s="199" t="s">
        <v>133</v>
      </c>
      <c r="E344" s="200" t="s">
        <v>634</v>
      </c>
      <c r="F344" s="201" t="s">
        <v>635</v>
      </c>
      <c r="G344" s="202" t="s">
        <v>136</v>
      </c>
      <c r="H344" s="203">
        <v>8</v>
      </c>
      <c r="I344" s="204"/>
      <c r="J344" s="205">
        <f>ROUND(I344*H344,2)</f>
        <v>0</v>
      </c>
      <c r="K344" s="201" t="s">
        <v>137</v>
      </c>
      <c r="L344" s="45"/>
      <c r="M344" s="206" t="s">
        <v>19</v>
      </c>
      <c r="N344" s="207" t="s">
        <v>45</v>
      </c>
      <c r="O344" s="85"/>
      <c r="P344" s="208">
        <f>O344*H344</f>
        <v>0</v>
      </c>
      <c r="Q344" s="208">
        <v>0.048000000000000001</v>
      </c>
      <c r="R344" s="208">
        <f>Q344*H344</f>
        <v>0.38400000000000001</v>
      </c>
      <c r="S344" s="208">
        <v>0.048000000000000001</v>
      </c>
      <c r="T344" s="209">
        <f>S344*H344</f>
        <v>0.38400000000000001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0" t="s">
        <v>138</v>
      </c>
      <c r="AT344" s="210" t="s">
        <v>133</v>
      </c>
      <c r="AU344" s="210" t="s">
        <v>83</v>
      </c>
      <c r="AY344" s="18" t="s">
        <v>131</v>
      </c>
      <c r="BE344" s="211">
        <f>IF(N344="základní",J344,0)</f>
        <v>0</v>
      </c>
      <c r="BF344" s="211">
        <f>IF(N344="snížená",J344,0)</f>
        <v>0</v>
      </c>
      <c r="BG344" s="211">
        <f>IF(N344="zákl. přenesená",J344,0)</f>
        <v>0</v>
      </c>
      <c r="BH344" s="211">
        <f>IF(N344="sníž. přenesená",J344,0)</f>
        <v>0</v>
      </c>
      <c r="BI344" s="211">
        <f>IF(N344="nulová",J344,0)</f>
        <v>0</v>
      </c>
      <c r="BJ344" s="18" t="s">
        <v>79</v>
      </c>
      <c r="BK344" s="211">
        <f>ROUND(I344*H344,2)</f>
        <v>0</v>
      </c>
      <c r="BL344" s="18" t="s">
        <v>138</v>
      </c>
      <c r="BM344" s="210" t="s">
        <v>636</v>
      </c>
    </row>
    <row r="345" s="2" customFormat="1">
      <c r="A345" s="39"/>
      <c r="B345" s="40"/>
      <c r="C345" s="41"/>
      <c r="D345" s="212" t="s">
        <v>140</v>
      </c>
      <c r="E345" s="41"/>
      <c r="F345" s="213" t="s">
        <v>637</v>
      </c>
      <c r="G345" s="41"/>
      <c r="H345" s="41"/>
      <c r="I345" s="214"/>
      <c r="J345" s="41"/>
      <c r="K345" s="41"/>
      <c r="L345" s="45"/>
      <c r="M345" s="215"/>
      <c r="N345" s="216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140</v>
      </c>
      <c r="AU345" s="18" t="s">
        <v>83</v>
      </c>
    </row>
    <row r="346" s="13" customFormat="1">
      <c r="A346" s="13"/>
      <c r="B346" s="217"/>
      <c r="C346" s="218"/>
      <c r="D346" s="219" t="s">
        <v>146</v>
      </c>
      <c r="E346" s="220" t="s">
        <v>19</v>
      </c>
      <c r="F346" s="221" t="s">
        <v>638</v>
      </c>
      <c r="G346" s="218"/>
      <c r="H346" s="222">
        <v>8</v>
      </c>
      <c r="I346" s="223"/>
      <c r="J346" s="218"/>
      <c r="K346" s="218"/>
      <c r="L346" s="224"/>
      <c r="M346" s="225"/>
      <c r="N346" s="226"/>
      <c r="O346" s="226"/>
      <c r="P346" s="226"/>
      <c r="Q346" s="226"/>
      <c r="R346" s="226"/>
      <c r="S346" s="226"/>
      <c r="T346" s="22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28" t="s">
        <v>146</v>
      </c>
      <c r="AU346" s="228" t="s">
        <v>83</v>
      </c>
      <c r="AV346" s="13" t="s">
        <v>83</v>
      </c>
      <c r="AW346" s="13" t="s">
        <v>36</v>
      </c>
      <c r="AX346" s="13" t="s">
        <v>79</v>
      </c>
      <c r="AY346" s="228" t="s">
        <v>131</v>
      </c>
    </row>
    <row r="347" s="2" customFormat="1" ht="24.15" customHeight="1">
      <c r="A347" s="39"/>
      <c r="B347" s="40"/>
      <c r="C347" s="199" t="s">
        <v>639</v>
      </c>
      <c r="D347" s="199" t="s">
        <v>133</v>
      </c>
      <c r="E347" s="200" t="s">
        <v>640</v>
      </c>
      <c r="F347" s="201" t="s">
        <v>641</v>
      </c>
      <c r="G347" s="202" t="s">
        <v>136</v>
      </c>
      <c r="H347" s="203">
        <v>8</v>
      </c>
      <c r="I347" s="204"/>
      <c r="J347" s="205">
        <f>ROUND(I347*H347,2)</f>
        <v>0</v>
      </c>
      <c r="K347" s="201" t="s">
        <v>137</v>
      </c>
      <c r="L347" s="45"/>
      <c r="M347" s="206" t="s">
        <v>19</v>
      </c>
      <c r="N347" s="207" t="s">
        <v>45</v>
      </c>
      <c r="O347" s="85"/>
      <c r="P347" s="208">
        <f>O347*H347</f>
        <v>0</v>
      </c>
      <c r="Q347" s="208">
        <v>0</v>
      </c>
      <c r="R347" s="208">
        <f>Q347*H347</f>
        <v>0</v>
      </c>
      <c r="S347" s="208">
        <v>0</v>
      </c>
      <c r="T347" s="20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0" t="s">
        <v>138</v>
      </c>
      <c r="AT347" s="210" t="s">
        <v>133</v>
      </c>
      <c r="AU347" s="210" t="s">
        <v>83</v>
      </c>
      <c r="AY347" s="18" t="s">
        <v>131</v>
      </c>
      <c r="BE347" s="211">
        <f>IF(N347="základní",J347,0)</f>
        <v>0</v>
      </c>
      <c r="BF347" s="211">
        <f>IF(N347="snížená",J347,0)</f>
        <v>0</v>
      </c>
      <c r="BG347" s="211">
        <f>IF(N347="zákl. přenesená",J347,0)</f>
        <v>0</v>
      </c>
      <c r="BH347" s="211">
        <f>IF(N347="sníž. přenesená",J347,0)</f>
        <v>0</v>
      </c>
      <c r="BI347" s="211">
        <f>IF(N347="nulová",J347,0)</f>
        <v>0</v>
      </c>
      <c r="BJ347" s="18" t="s">
        <v>79</v>
      </c>
      <c r="BK347" s="211">
        <f>ROUND(I347*H347,2)</f>
        <v>0</v>
      </c>
      <c r="BL347" s="18" t="s">
        <v>138</v>
      </c>
      <c r="BM347" s="210" t="s">
        <v>642</v>
      </c>
    </row>
    <row r="348" s="2" customFormat="1">
      <c r="A348" s="39"/>
      <c r="B348" s="40"/>
      <c r="C348" s="41"/>
      <c r="D348" s="212" t="s">
        <v>140</v>
      </c>
      <c r="E348" s="41"/>
      <c r="F348" s="213" t="s">
        <v>643</v>
      </c>
      <c r="G348" s="41"/>
      <c r="H348" s="41"/>
      <c r="I348" s="214"/>
      <c r="J348" s="41"/>
      <c r="K348" s="41"/>
      <c r="L348" s="45"/>
      <c r="M348" s="215"/>
      <c r="N348" s="216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140</v>
      </c>
      <c r="AU348" s="18" t="s">
        <v>83</v>
      </c>
    </row>
    <row r="349" s="2" customFormat="1" ht="24.15" customHeight="1">
      <c r="A349" s="39"/>
      <c r="B349" s="40"/>
      <c r="C349" s="199" t="s">
        <v>644</v>
      </c>
      <c r="D349" s="199" t="s">
        <v>133</v>
      </c>
      <c r="E349" s="200" t="s">
        <v>645</v>
      </c>
      <c r="F349" s="201" t="s">
        <v>646</v>
      </c>
      <c r="G349" s="202" t="s">
        <v>136</v>
      </c>
      <c r="H349" s="203">
        <v>8</v>
      </c>
      <c r="I349" s="204"/>
      <c r="J349" s="205">
        <f>ROUND(I349*H349,2)</f>
        <v>0</v>
      </c>
      <c r="K349" s="201" t="s">
        <v>137</v>
      </c>
      <c r="L349" s="45"/>
      <c r="M349" s="206" t="s">
        <v>19</v>
      </c>
      <c r="N349" s="207" t="s">
        <v>45</v>
      </c>
      <c r="O349" s="85"/>
      <c r="P349" s="208">
        <f>O349*H349</f>
        <v>0</v>
      </c>
      <c r="Q349" s="208">
        <v>0.0061500000000000001</v>
      </c>
      <c r="R349" s="208">
        <f>Q349*H349</f>
        <v>0.049200000000000001</v>
      </c>
      <c r="S349" s="208">
        <v>0</v>
      </c>
      <c r="T349" s="20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0" t="s">
        <v>138</v>
      </c>
      <c r="AT349" s="210" t="s">
        <v>133</v>
      </c>
      <c r="AU349" s="210" t="s">
        <v>83</v>
      </c>
      <c r="AY349" s="18" t="s">
        <v>131</v>
      </c>
      <c r="BE349" s="211">
        <f>IF(N349="základní",J349,0)</f>
        <v>0</v>
      </c>
      <c r="BF349" s="211">
        <f>IF(N349="snížená",J349,0)</f>
        <v>0</v>
      </c>
      <c r="BG349" s="211">
        <f>IF(N349="zákl. přenesená",J349,0)</f>
        <v>0</v>
      </c>
      <c r="BH349" s="211">
        <f>IF(N349="sníž. přenesená",J349,0)</f>
        <v>0</v>
      </c>
      <c r="BI349" s="211">
        <f>IF(N349="nulová",J349,0)</f>
        <v>0</v>
      </c>
      <c r="BJ349" s="18" t="s">
        <v>79</v>
      </c>
      <c r="BK349" s="211">
        <f>ROUND(I349*H349,2)</f>
        <v>0</v>
      </c>
      <c r="BL349" s="18" t="s">
        <v>138</v>
      </c>
      <c r="BM349" s="210" t="s">
        <v>647</v>
      </c>
    </row>
    <row r="350" s="2" customFormat="1">
      <c r="A350" s="39"/>
      <c r="B350" s="40"/>
      <c r="C350" s="41"/>
      <c r="D350" s="212" t="s">
        <v>140</v>
      </c>
      <c r="E350" s="41"/>
      <c r="F350" s="213" t="s">
        <v>648</v>
      </c>
      <c r="G350" s="41"/>
      <c r="H350" s="41"/>
      <c r="I350" s="214"/>
      <c r="J350" s="41"/>
      <c r="K350" s="41"/>
      <c r="L350" s="45"/>
      <c r="M350" s="215"/>
      <c r="N350" s="216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140</v>
      </c>
      <c r="AU350" s="18" t="s">
        <v>83</v>
      </c>
    </row>
    <row r="351" s="2" customFormat="1" ht="24.15" customHeight="1">
      <c r="A351" s="39"/>
      <c r="B351" s="40"/>
      <c r="C351" s="199" t="s">
        <v>649</v>
      </c>
      <c r="D351" s="199" t="s">
        <v>133</v>
      </c>
      <c r="E351" s="200" t="s">
        <v>650</v>
      </c>
      <c r="F351" s="201" t="s">
        <v>651</v>
      </c>
      <c r="G351" s="202" t="s">
        <v>136</v>
      </c>
      <c r="H351" s="203">
        <v>8</v>
      </c>
      <c r="I351" s="204"/>
      <c r="J351" s="205">
        <f>ROUND(I351*H351,2)</f>
        <v>0</v>
      </c>
      <c r="K351" s="201" t="s">
        <v>137</v>
      </c>
      <c r="L351" s="45"/>
      <c r="M351" s="206" t="s">
        <v>19</v>
      </c>
      <c r="N351" s="207" t="s">
        <v>45</v>
      </c>
      <c r="O351" s="85"/>
      <c r="P351" s="208">
        <f>O351*H351</f>
        <v>0</v>
      </c>
      <c r="Q351" s="208">
        <v>0.00046999999999999999</v>
      </c>
      <c r="R351" s="208">
        <f>Q351*H351</f>
        <v>0.0037599999999999999</v>
      </c>
      <c r="S351" s="208">
        <v>0</v>
      </c>
      <c r="T351" s="20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0" t="s">
        <v>138</v>
      </c>
      <c r="AT351" s="210" t="s">
        <v>133</v>
      </c>
      <c r="AU351" s="210" t="s">
        <v>83</v>
      </c>
      <c r="AY351" s="18" t="s">
        <v>131</v>
      </c>
      <c r="BE351" s="211">
        <f>IF(N351="základní",J351,0)</f>
        <v>0</v>
      </c>
      <c r="BF351" s="211">
        <f>IF(N351="snížená",J351,0)</f>
        <v>0</v>
      </c>
      <c r="BG351" s="211">
        <f>IF(N351="zákl. přenesená",J351,0)</f>
        <v>0</v>
      </c>
      <c r="BH351" s="211">
        <f>IF(N351="sníž. přenesená",J351,0)</f>
        <v>0</v>
      </c>
      <c r="BI351" s="211">
        <f>IF(N351="nulová",J351,0)</f>
        <v>0</v>
      </c>
      <c r="BJ351" s="18" t="s">
        <v>79</v>
      </c>
      <c r="BK351" s="211">
        <f>ROUND(I351*H351,2)</f>
        <v>0</v>
      </c>
      <c r="BL351" s="18" t="s">
        <v>138</v>
      </c>
      <c r="BM351" s="210" t="s">
        <v>652</v>
      </c>
    </row>
    <row r="352" s="2" customFormat="1">
      <c r="A352" s="39"/>
      <c r="B352" s="40"/>
      <c r="C352" s="41"/>
      <c r="D352" s="212" t="s">
        <v>140</v>
      </c>
      <c r="E352" s="41"/>
      <c r="F352" s="213" t="s">
        <v>653</v>
      </c>
      <c r="G352" s="41"/>
      <c r="H352" s="41"/>
      <c r="I352" s="214"/>
      <c r="J352" s="41"/>
      <c r="K352" s="41"/>
      <c r="L352" s="45"/>
      <c r="M352" s="215"/>
      <c r="N352" s="216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140</v>
      </c>
      <c r="AU352" s="18" t="s">
        <v>83</v>
      </c>
    </row>
    <row r="353" s="12" customFormat="1" ht="22.8" customHeight="1">
      <c r="A353" s="12"/>
      <c r="B353" s="183"/>
      <c r="C353" s="184"/>
      <c r="D353" s="185" t="s">
        <v>73</v>
      </c>
      <c r="E353" s="197" t="s">
        <v>654</v>
      </c>
      <c r="F353" s="197" t="s">
        <v>655</v>
      </c>
      <c r="G353" s="184"/>
      <c r="H353" s="184"/>
      <c r="I353" s="187"/>
      <c r="J353" s="198">
        <f>BK353</f>
        <v>0</v>
      </c>
      <c r="K353" s="184"/>
      <c r="L353" s="189"/>
      <c r="M353" s="190"/>
      <c r="N353" s="191"/>
      <c r="O353" s="191"/>
      <c r="P353" s="192">
        <f>SUM(P354:P372)</f>
        <v>0</v>
      </c>
      <c r="Q353" s="191"/>
      <c r="R353" s="192">
        <f>SUM(R354:R372)</f>
        <v>0</v>
      </c>
      <c r="S353" s="191"/>
      <c r="T353" s="193">
        <f>SUM(T354:T372)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194" t="s">
        <v>79</v>
      </c>
      <c r="AT353" s="195" t="s">
        <v>73</v>
      </c>
      <c r="AU353" s="195" t="s">
        <v>79</v>
      </c>
      <c r="AY353" s="194" t="s">
        <v>131</v>
      </c>
      <c r="BK353" s="196">
        <f>SUM(BK354:BK372)</f>
        <v>0</v>
      </c>
    </row>
    <row r="354" s="2" customFormat="1" ht="37.8" customHeight="1">
      <c r="A354" s="39"/>
      <c r="B354" s="40"/>
      <c r="C354" s="199" t="s">
        <v>656</v>
      </c>
      <c r="D354" s="199" t="s">
        <v>133</v>
      </c>
      <c r="E354" s="200" t="s">
        <v>657</v>
      </c>
      <c r="F354" s="201" t="s">
        <v>658</v>
      </c>
      <c r="G354" s="202" t="s">
        <v>240</v>
      </c>
      <c r="H354" s="203">
        <v>82.507999999999996</v>
      </c>
      <c r="I354" s="204"/>
      <c r="J354" s="205">
        <f>ROUND(I354*H354,2)</f>
        <v>0</v>
      </c>
      <c r="K354" s="201" t="s">
        <v>137</v>
      </c>
      <c r="L354" s="45"/>
      <c r="M354" s="206" t="s">
        <v>19</v>
      </c>
      <c r="N354" s="207" t="s">
        <v>45</v>
      </c>
      <c r="O354" s="85"/>
      <c r="P354" s="208">
        <f>O354*H354</f>
        <v>0</v>
      </c>
      <c r="Q354" s="208">
        <v>0</v>
      </c>
      <c r="R354" s="208">
        <f>Q354*H354</f>
        <v>0</v>
      </c>
      <c r="S354" s="208">
        <v>0</v>
      </c>
      <c r="T354" s="20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0" t="s">
        <v>138</v>
      </c>
      <c r="AT354" s="210" t="s">
        <v>133</v>
      </c>
      <c r="AU354" s="210" t="s">
        <v>83</v>
      </c>
      <c r="AY354" s="18" t="s">
        <v>131</v>
      </c>
      <c r="BE354" s="211">
        <f>IF(N354="základní",J354,0)</f>
        <v>0</v>
      </c>
      <c r="BF354" s="211">
        <f>IF(N354="snížená",J354,0)</f>
        <v>0</v>
      </c>
      <c r="BG354" s="211">
        <f>IF(N354="zákl. přenesená",J354,0)</f>
        <v>0</v>
      </c>
      <c r="BH354" s="211">
        <f>IF(N354="sníž. přenesená",J354,0)</f>
        <v>0</v>
      </c>
      <c r="BI354" s="211">
        <f>IF(N354="nulová",J354,0)</f>
        <v>0</v>
      </c>
      <c r="BJ354" s="18" t="s">
        <v>79</v>
      </c>
      <c r="BK354" s="211">
        <f>ROUND(I354*H354,2)</f>
        <v>0</v>
      </c>
      <c r="BL354" s="18" t="s">
        <v>138</v>
      </c>
      <c r="BM354" s="210" t="s">
        <v>659</v>
      </c>
    </row>
    <row r="355" s="2" customFormat="1">
      <c r="A355" s="39"/>
      <c r="B355" s="40"/>
      <c r="C355" s="41"/>
      <c r="D355" s="212" t="s">
        <v>140</v>
      </c>
      <c r="E355" s="41"/>
      <c r="F355" s="213" t="s">
        <v>660</v>
      </c>
      <c r="G355" s="41"/>
      <c r="H355" s="41"/>
      <c r="I355" s="214"/>
      <c r="J355" s="41"/>
      <c r="K355" s="41"/>
      <c r="L355" s="45"/>
      <c r="M355" s="215"/>
      <c r="N355" s="216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140</v>
      </c>
      <c r="AU355" s="18" t="s">
        <v>83</v>
      </c>
    </row>
    <row r="356" s="2" customFormat="1" ht="33" customHeight="1">
      <c r="A356" s="39"/>
      <c r="B356" s="40"/>
      <c r="C356" s="199" t="s">
        <v>661</v>
      </c>
      <c r="D356" s="199" t="s">
        <v>133</v>
      </c>
      <c r="E356" s="200" t="s">
        <v>662</v>
      </c>
      <c r="F356" s="201" t="s">
        <v>663</v>
      </c>
      <c r="G356" s="202" t="s">
        <v>240</v>
      </c>
      <c r="H356" s="203">
        <v>82.507999999999996</v>
      </c>
      <c r="I356" s="204"/>
      <c r="J356" s="205">
        <f>ROUND(I356*H356,2)</f>
        <v>0</v>
      </c>
      <c r="K356" s="201" t="s">
        <v>137</v>
      </c>
      <c r="L356" s="45"/>
      <c r="M356" s="206" t="s">
        <v>19</v>
      </c>
      <c r="N356" s="207" t="s">
        <v>45</v>
      </c>
      <c r="O356" s="85"/>
      <c r="P356" s="208">
        <f>O356*H356</f>
        <v>0</v>
      </c>
      <c r="Q356" s="208">
        <v>0</v>
      </c>
      <c r="R356" s="208">
        <f>Q356*H356</f>
        <v>0</v>
      </c>
      <c r="S356" s="208">
        <v>0</v>
      </c>
      <c r="T356" s="20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0" t="s">
        <v>138</v>
      </c>
      <c r="AT356" s="210" t="s">
        <v>133</v>
      </c>
      <c r="AU356" s="210" t="s">
        <v>83</v>
      </c>
      <c r="AY356" s="18" t="s">
        <v>131</v>
      </c>
      <c r="BE356" s="211">
        <f>IF(N356="základní",J356,0)</f>
        <v>0</v>
      </c>
      <c r="BF356" s="211">
        <f>IF(N356="snížená",J356,0)</f>
        <v>0</v>
      </c>
      <c r="BG356" s="211">
        <f>IF(N356="zákl. přenesená",J356,0)</f>
        <v>0</v>
      </c>
      <c r="BH356" s="211">
        <f>IF(N356="sníž. přenesená",J356,0)</f>
        <v>0</v>
      </c>
      <c r="BI356" s="211">
        <f>IF(N356="nulová",J356,0)</f>
        <v>0</v>
      </c>
      <c r="BJ356" s="18" t="s">
        <v>79</v>
      </c>
      <c r="BK356" s="211">
        <f>ROUND(I356*H356,2)</f>
        <v>0</v>
      </c>
      <c r="BL356" s="18" t="s">
        <v>138</v>
      </c>
      <c r="BM356" s="210" t="s">
        <v>664</v>
      </c>
    </row>
    <row r="357" s="2" customFormat="1">
      <c r="A357" s="39"/>
      <c r="B357" s="40"/>
      <c r="C357" s="41"/>
      <c r="D357" s="212" t="s">
        <v>140</v>
      </c>
      <c r="E357" s="41"/>
      <c r="F357" s="213" t="s">
        <v>665</v>
      </c>
      <c r="G357" s="41"/>
      <c r="H357" s="41"/>
      <c r="I357" s="214"/>
      <c r="J357" s="41"/>
      <c r="K357" s="41"/>
      <c r="L357" s="45"/>
      <c r="M357" s="215"/>
      <c r="N357" s="216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140</v>
      </c>
      <c r="AU357" s="18" t="s">
        <v>83</v>
      </c>
    </row>
    <row r="358" s="2" customFormat="1" ht="44.25" customHeight="1">
      <c r="A358" s="39"/>
      <c r="B358" s="40"/>
      <c r="C358" s="199" t="s">
        <v>666</v>
      </c>
      <c r="D358" s="199" t="s">
        <v>133</v>
      </c>
      <c r="E358" s="200" t="s">
        <v>667</v>
      </c>
      <c r="F358" s="201" t="s">
        <v>668</v>
      </c>
      <c r="G358" s="202" t="s">
        <v>240</v>
      </c>
      <c r="H358" s="203">
        <v>742.572</v>
      </c>
      <c r="I358" s="204"/>
      <c r="J358" s="205">
        <f>ROUND(I358*H358,2)</f>
        <v>0</v>
      </c>
      <c r="K358" s="201" t="s">
        <v>137</v>
      </c>
      <c r="L358" s="45"/>
      <c r="M358" s="206" t="s">
        <v>19</v>
      </c>
      <c r="N358" s="207" t="s">
        <v>45</v>
      </c>
      <c r="O358" s="85"/>
      <c r="P358" s="208">
        <f>O358*H358</f>
        <v>0</v>
      </c>
      <c r="Q358" s="208">
        <v>0</v>
      </c>
      <c r="R358" s="208">
        <f>Q358*H358</f>
        <v>0</v>
      </c>
      <c r="S358" s="208">
        <v>0</v>
      </c>
      <c r="T358" s="20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0" t="s">
        <v>138</v>
      </c>
      <c r="AT358" s="210" t="s">
        <v>133</v>
      </c>
      <c r="AU358" s="210" t="s">
        <v>83</v>
      </c>
      <c r="AY358" s="18" t="s">
        <v>131</v>
      </c>
      <c r="BE358" s="211">
        <f>IF(N358="základní",J358,0)</f>
        <v>0</v>
      </c>
      <c r="BF358" s="211">
        <f>IF(N358="snížená",J358,0)</f>
        <v>0</v>
      </c>
      <c r="BG358" s="211">
        <f>IF(N358="zákl. přenesená",J358,0)</f>
        <v>0</v>
      </c>
      <c r="BH358" s="211">
        <f>IF(N358="sníž. přenesená",J358,0)</f>
        <v>0</v>
      </c>
      <c r="BI358" s="211">
        <f>IF(N358="nulová",J358,0)</f>
        <v>0</v>
      </c>
      <c r="BJ358" s="18" t="s">
        <v>79</v>
      </c>
      <c r="BK358" s="211">
        <f>ROUND(I358*H358,2)</f>
        <v>0</v>
      </c>
      <c r="BL358" s="18" t="s">
        <v>138</v>
      </c>
      <c r="BM358" s="210" t="s">
        <v>669</v>
      </c>
    </row>
    <row r="359" s="2" customFormat="1">
      <c r="A359" s="39"/>
      <c r="B359" s="40"/>
      <c r="C359" s="41"/>
      <c r="D359" s="212" t="s">
        <v>140</v>
      </c>
      <c r="E359" s="41"/>
      <c r="F359" s="213" t="s">
        <v>670</v>
      </c>
      <c r="G359" s="41"/>
      <c r="H359" s="41"/>
      <c r="I359" s="214"/>
      <c r="J359" s="41"/>
      <c r="K359" s="41"/>
      <c r="L359" s="45"/>
      <c r="M359" s="215"/>
      <c r="N359" s="216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140</v>
      </c>
      <c r="AU359" s="18" t="s">
        <v>83</v>
      </c>
    </row>
    <row r="360" s="13" customFormat="1">
      <c r="A360" s="13"/>
      <c r="B360" s="217"/>
      <c r="C360" s="218"/>
      <c r="D360" s="219" t="s">
        <v>146</v>
      </c>
      <c r="E360" s="218"/>
      <c r="F360" s="221" t="s">
        <v>671</v>
      </c>
      <c r="G360" s="218"/>
      <c r="H360" s="222">
        <v>742.572</v>
      </c>
      <c r="I360" s="223"/>
      <c r="J360" s="218"/>
      <c r="K360" s="218"/>
      <c r="L360" s="224"/>
      <c r="M360" s="225"/>
      <c r="N360" s="226"/>
      <c r="O360" s="226"/>
      <c r="P360" s="226"/>
      <c r="Q360" s="226"/>
      <c r="R360" s="226"/>
      <c r="S360" s="226"/>
      <c r="T360" s="22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28" t="s">
        <v>146</v>
      </c>
      <c r="AU360" s="228" t="s">
        <v>83</v>
      </c>
      <c r="AV360" s="13" t="s">
        <v>83</v>
      </c>
      <c r="AW360" s="13" t="s">
        <v>4</v>
      </c>
      <c r="AX360" s="13" t="s">
        <v>79</v>
      </c>
      <c r="AY360" s="228" t="s">
        <v>131</v>
      </c>
    </row>
    <row r="361" s="2" customFormat="1" ht="37.8" customHeight="1">
      <c r="A361" s="39"/>
      <c r="B361" s="40"/>
      <c r="C361" s="199" t="s">
        <v>672</v>
      </c>
      <c r="D361" s="199" t="s">
        <v>133</v>
      </c>
      <c r="E361" s="200" t="s">
        <v>673</v>
      </c>
      <c r="F361" s="201" t="s">
        <v>674</v>
      </c>
      <c r="G361" s="202" t="s">
        <v>240</v>
      </c>
      <c r="H361" s="203">
        <v>4.085</v>
      </c>
      <c r="I361" s="204"/>
      <c r="J361" s="205">
        <f>ROUND(I361*H361,2)</f>
        <v>0</v>
      </c>
      <c r="K361" s="201" t="s">
        <v>137</v>
      </c>
      <c r="L361" s="45"/>
      <c r="M361" s="206" t="s">
        <v>19</v>
      </c>
      <c r="N361" s="207" t="s">
        <v>45</v>
      </c>
      <c r="O361" s="85"/>
      <c r="P361" s="208">
        <f>O361*H361</f>
        <v>0</v>
      </c>
      <c r="Q361" s="208">
        <v>0</v>
      </c>
      <c r="R361" s="208">
        <f>Q361*H361</f>
        <v>0</v>
      </c>
      <c r="S361" s="208">
        <v>0</v>
      </c>
      <c r="T361" s="20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0" t="s">
        <v>138</v>
      </c>
      <c r="AT361" s="210" t="s">
        <v>133</v>
      </c>
      <c r="AU361" s="210" t="s">
        <v>83</v>
      </c>
      <c r="AY361" s="18" t="s">
        <v>131</v>
      </c>
      <c r="BE361" s="211">
        <f>IF(N361="základní",J361,0)</f>
        <v>0</v>
      </c>
      <c r="BF361" s="211">
        <f>IF(N361="snížená",J361,0)</f>
        <v>0</v>
      </c>
      <c r="BG361" s="211">
        <f>IF(N361="zákl. přenesená",J361,0)</f>
        <v>0</v>
      </c>
      <c r="BH361" s="211">
        <f>IF(N361="sníž. přenesená",J361,0)</f>
        <v>0</v>
      </c>
      <c r="BI361" s="211">
        <f>IF(N361="nulová",J361,0)</f>
        <v>0</v>
      </c>
      <c r="BJ361" s="18" t="s">
        <v>79</v>
      </c>
      <c r="BK361" s="211">
        <f>ROUND(I361*H361,2)</f>
        <v>0</v>
      </c>
      <c r="BL361" s="18" t="s">
        <v>138</v>
      </c>
      <c r="BM361" s="210" t="s">
        <v>675</v>
      </c>
    </row>
    <row r="362" s="2" customFormat="1">
      <c r="A362" s="39"/>
      <c r="B362" s="40"/>
      <c r="C362" s="41"/>
      <c r="D362" s="212" t="s">
        <v>140</v>
      </c>
      <c r="E362" s="41"/>
      <c r="F362" s="213" t="s">
        <v>676</v>
      </c>
      <c r="G362" s="41"/>
      <c r="H362" s="41"/>
      <c r="I362" s="214"/>
      <c r="J362" s="41"/>
      <c r="K362" s="41"/>
      <c r="L362" s="45"/>
      <c r="M362" s="215"/>
      <c r="N362" s="216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140</v>
      </c>
      <c r="AU362" s="18" t="s">
        <v>83</v>
      </c>
    </row>
    <row r="363" s="13" customFormat="1">
      <c r="A363" s="13"/>
      <c r="B363" s="217"/>
      <c r="C363" s="218"/>
      <c r="D363" s="219" t="s">
        <v>146</v>
      </c>
      <c r="E363" s="218"/>
      <c r="F363" s="221" t="s">
        <v>677</v>
      </c>
      <c r="G363" s="218"/>
      <c r="H363" s="222">
        <v>4.085</v>
      </c>
      <c r="I363" s="223"/>
      <c r="J363" s="218"/>
      <c r="K363" s="218"/>
      <c r="L363" s="224"/>
      <c r="M363" s="225"/>
      <c r="N363" s="226"/>
      <c r="O363" s="226"/>
      <c r="P363" s="226"/>
      <c r="Q363" s="226"/>
      <c r="R363" s="226"/>
      <c r="S363" s="226"/>
      <c r="T363" s="22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28" t="s">
        <v>146</v>
      </c>
      <c r="AU363" s="228" t="s">
        <v>83</v>
      </c>
      <c r="AV363" s="13" t="s">
        <v>83</v>
      </c>
      <c r="AW363" s="13" t="s">
        <v>4</v>
      </c>
      <c r="AX363" s="13" t="s">
        <v>79</v>
      </c>
      <c r="AY363" s="228" t="s">
        <v>131</v>
      </c>
    </row>
    <row r="364" s="2" customFormat="1" ht="55.5" customHeight="1">
      <c r="A364" s="39"/>
      <c r="B364" s="40"/>
      <c r="C364" s="199" t="s">
        <v>678</v>
      </c>
      <c r="D364" s="199" t="s">
        <v>133</v>
      </c>
      <c r="E364" s="200" t="s">
        <v>679</v>
      </c>
      <c r="F364" s="201" t="s">
        <v>680</v>
      </c>
      <c r="G364" s="202" t="s">
        <v>240</v>
      </c>
      <c r="H364" s="203">
        <v>57.195999999999998</v>
      </c>
      <c r="I364" s="204"/>
      <c r="J364" s="205">
        <f>ROUND(I364*H364,2)</f>
        <v>0</v>
      </c>
      <c r="K364" s="201" t="s">
        <v>137</v>
      </c>
      <c r="L364" s="45"/>
      <c r="M364" s="206" t="s">
        <v>19</v>
      </c>
      <c r="N364" s="207" t="s">
        <v>45</v>
      </c>
      <c r="O364" s="85"/>
      <c r="P364" s="208">
        <f>O364*H364</f>
        <v>0</v>
      </c>
      <c r="Q364" s="208">
        <v>0</v>
      </c>
      <c r="R364" s="208">
        <f>Q364*H364</f>
        <v>0</v>
      </c>
      <c r="S364" s="208">
        <v>0</v>
      </c>
      <c r="T364" s="20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0" t="s">
        <v>138</v>
      </c>
      <c r="AT364" s="210" t="s">
        <v>133</v>
      </c>
      <c r="AU364" s="210" t="s">
        <v>83</v>
      </c>
      <c r="AY364" s="18" t="s">
        <v>131</v>
      </c>
      <c r="BE364" s="211">
        <f>IF(N364="základní",J364,0)</f>
        <v>0</v>
      </c>
      <c r="BF364" s="211">
        <f>IF(N364="snížená",J364,0)</f>
        <v>0</v>
      </c>
      <c r="BG364" s="211">
        <f>IF(N364="zákl. přenesená",J364,0)</f>
        <v>0</v>
      </c>
      <c r="BH364" s="211">
        <f>IF(N364="sníž. přenesená",J364,0)</f>
        <v>0</v>
      </c>
      <c r="BI364" s="211">
        <f>IF(N364="nulová",J364,0)</f>
        <v>0</v>
      </c>
      <c r="BJ364" s="18" t="s">
        <v>79</v>
      </c>
      <c r="BK364" s="211">
        <f>ROUND(I364*H364,2)</f>
        <v>0</v>
      </c>
      <c r="BL364" s="18" t="s">
        <v>138</v>
      </c>
      <c r="BM364" s="210" t="s">
        <v>681</v>
      </c>
    </row>
    <row r="365" s="2" customFormat="1">
      <c r="A365" s="39"/>
      <c r="B365" s="40"/>
      <c r="C365" s="41"/>
      <c r="D365" s="212" t="s">
        <v>140</v>
      </c>
      <c r="E365" s="41"/>
      <c r="F365" s="213" t="s">
        <v>682</v>
      </c>
      <c r="G365" s="41"/>
      <c r="H365" s="41"/>
      <c r="I365" s="214"/>
      <c r="J365" s="41"/>
      <c r="K365" s="41"/>
      <c r="L365" s="45"/>
      <c r="M365" s="215"/>
      <c r="N365" s="216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140</v>
      </c>
      <c r="AU365" s="18" t="s">
        <v>83</v>
      </c>
    </row>
    <row r="366" s="13" customFormat="1">
      <c r="A366" s="13"/>
      <c r="B366" s="217"/>
      <c r="C366" s="218"/>
      <c r="D366" s="219" t="s">
        <v>146</v>
      </c>
      <c r="E366" s="218"/>
      <c r="F366" s="221" t="s">
        <v>683</v>
      </c>
      <c r="G366" s="218"/>
      <c r="H366" s="222">
        <v>57.195999999999998</v>
      </c>
      <c r="I366" s="223"/>
      <c r="J366" s="218"/>
      <c r="K366" s="218"/>
      <c r="L366" s="224"/>
      <c r="M366" s="225"/>
      <c r="N366" s="226"/>
      <c r="O366" s="226"/>
      <c r="P366" s="226"/>
      <c r="Q366" s="226"/>
      <c r="R366" s="226"/>
      <c r="S366" s="226"/>
      <c r="T366" s="227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28" t="s">
        <v>146</v>
      </c>
      <c r="AU366" s="228" t="s">
        <v>83</v>
      </c>
      <c r="AV366" s="13" t="s">
        <v>83</v>
      </c>
      <c r="AW366" s="13" t="s">
        <v>4</v>
      </c>
      <c r="AX366" s="13" t="s">
        <v>79</v>
      </c>
      <c r="AY366" s="228" t="s">
        <v>131</v>
      </c>
    </row>
    <row r="367" s="2" customFormat="1" ht="44.25" customHeight="1">
      <c r="A367" s="39"/>
      <c r="B367" s="40"/>
      <c r="C367" s="199" t="s">
        <v>684</v>
      </c>
      <c r="D367" s="199" t="s">
        <v>133</v>
      </c>
      <c r="E367" s="200" t="s">
        <v>685</v>
      </c>
      <c r="F367" s="201" t="s">
        <v>686</v>
      </c>
      <c r="G367" s="202" t="s">
        <v>240</v>
      </c>
      <c r="H367" s="203">
        <v>12.256</v>
      </c>
      <c r="I367" s="204"/>
      <c r="J367" s="205">
        <f>ROUND(I367*H367,2)</f>
        <v>0</v>
      </c>
      <c r="K367" s="201" t="s">
        <v>137</v>
      </c>
      <c r="L367" s="45"/>
      <c r="M367" s="206" t="s">
        <v>19</v>
      </c>
      <c r="N367" s="207" t="s">
        <v>45</v>
      </c>
      <c r="O367" s="85"/>
      <c r="P367" s="208">
        <f>O367*H367</f>
        <v>0</v>
      </c>
      <c r="Q367" s="208">
        <v>0</v>
      </c>
      <c r="R367" s="208">
        <f>Q367*H367</f>
        <v>0</v>
      </c>
      <c r="S367" s="208">
        <v>0</v>
      </c>
      <c r="T367" s="20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0" t="s">
        <v>138</v>
      </c>
      <c r="AT367" s="210" t="s">
        <v>133</v>
      </c>
      <c r="AU367" s="210" t="s">
        <v>83</v>
      </c>
      <c r="AY367" s="18" t="s">
        <v>131</v>
      </c>
      <c r="BE367" s="211">
        <f>IF(N367="základní",J367,0)</f>
        <v>0</v>
      </c>
      <c r="BF367" s="211">
        <f>IF(N367="snížená",J367,0)</f>
        <v>0</v>
      </c>
      <c r="BG367" s="211">
        <f>IF(N367="zákl. přenesená",J367,0)</f>
        <v>0</v>
      </c>
      <c r="BH367" s="211">
        <f>IF(N367="sníž. přenesená",J367,0)</f>
        <v>0</v>
      </c>
      <c r="BI367" s="211">
        <f>IF(N367="nulová",J367,0)</f>
        <v>0</v>
      </c>
      <c r="BJ367" s="18" t="s">
        <v>79</v>
      </c>
      <c r="BK367" s="211">
        <f>ROUND(I367*H367,2)</f>
        <v>0</v>
      </c>
      <c r="BL367" s="18" t="s">
        <v>138</v>
      </c>
      <c r="BM367" s="210" t="s">
        <v>687</v>
      </c>
    </row>
    <row r="368" s="2" customFormat="1">
      <c r="A368" s="39"/>
      <c r="B368" s="40"/>
      <c r="C368" s="41"/>
      <c r="D368" s="212" t="s">
        <v>140</v>
      </c>
      <c r="E368" s="41"/>
      <c r="F368" s="213" t="s">
        <v>688</v>
      </c>
      <c r="G368" s="41"/>
      <c r="H368" s="41"/>
      <c r="I368" s="214"/>
      <c r="J368" s="41"/>
      <c r="K368" s="41"/>
      <c r="L368" s="45"/>
      <c r="M368" s="215"/>
      <c r="N368" s="216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140</v>
      </c>
      <c r="AU368" s="18" t="s">
        <v>83</v>
      </c>
    </row>
    <row r="369" s="13" customFormat="1">
      <c r="A369" s="13"/>
      <c r="B369" s="217"/>
      <c r="C369" s="218"/>
      <c r="D369" s="219" t="s">
        <v>146</v>
      </c>
      <c r="E369" s="218"/>
      <c r="F369" s="221" t="s">
        <v>689</v>
      </c>
      <c r="G369" s="218"/>
      <c r="H369" s="222">
        <v>12.256</v>
      </c>
      <c r="I369" s="223"/>
      <c r="J369" s="218"/>
      <c r="K369" s="218"/>
      <c r="L369" s="224"/>
      <c r="M369" s="225"/>
      <c r="N369" s="226"/>
      <c r="O369" s="226"/>
      <c r="P369" s="226"/>
      <c r="Q369" s="226"/>
      <c r="R369" s="226"/>
      <c r="S369" s="226"/>
      <c r="T369" s="22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28" t="s">
        <v>146</v>
      </c>
      <c r="AU369" s="228" t="s">
        <v>83</v>
      </c>
      <c r="AV369" s="13" t="s">
        <v>83</v>
      </c>
      <c r="AW369" s="13" t="s">
        <v>4</v>
      </c>
      <c r="AX369" s="13" t="s">
        <v>79</v>
      </c>
      <c r="AY369" s="228" t="s">
        <v>131</v>
      </c>
    </row>
    <row r="370" s="2" customFormat="1" ht="44.25" customHeight="1">
      <c r="A370" s="39"/>
      <c r="B370" s="40"/>
      <c r="C370" s="199" t="s">
        <v>690</v>
      </c>
      <c r="D370" s="199" t="s">
        <v>133</v>
      </c>
      <c r="E370" s="200" t="s">
        <v>691</v>
      </c>
      <c r="F370" s="201" t="s">
        <v>692</v>
      </c>
      <c r="G370" s="202" t="s">
        <v>240</v>
      </c>
      <c r="H370" s="203">
        <v>8.2509999999999994</v>
      </c>
      <c r="I370" s="204"/>
      <c r="J370" s="205">
        <f>ROUND(I370*H370,2)</f>
        <v>0</v>
      </c>
      <c r="K370" s="201" t="s">
        <v>137</v>
      </c>
      <c r="L370" s="45"/>
      <c r="M370" s="206" t="s">
        <v>19</v>
      </c>
      <c r="N370" s="207" t="s">
        <v>45</v>
      </c>
      <c r="O370" s="85"/>
      <c r="P370" s="208">
        <f>O370*H370</f>
        <v>0</v>
      </c>
      <c r="Q370" s="208">
        <v>0</v>
      </c>
      <c r="R370" s="208">
        <f>Q370*H370</f>
        <v>0</v>
      </c>
      <c r="S370" s="208">
        <v>0</v>
      </c>
      <c r="T370" s="20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0" t="s">
        <v>138</v>
      </c>
      <c r="AT370" s="210" t="s">
        <v>133</v>
      </c>
      <c r="AU370" s="210" t="s">
        <v>83</v>
      </c>
      <c r="AY370" s="18" t="s">
        <v>131</v>
      </c>
      <c r="BE370" s="211">
        <f>IF(N370="základní",J370,0)</f>
        <v>0</v>
      </c>
      <c r="BF370" s="211">
        <f>IF(N370="snížená",J370,0)</f>
        <v>0</v>
      </c>
      <c r="BG370" s="211">
        <f>IF(N370="zákl. přenesená",J370,0)</f>
        <v>0</v>
      </c>
      <c r="BH370" s="211">
        <f>IF(N370="sníž. přenesená",J370,0)</f>
        <v>0</v>
      </c>
      <c r="BI370" s="211">
        <f>IF(N370="nulová",J370,0)</f>
        <v>0</v>
      </c>
      <c r="BJ370" s="18" t="s">
        <v>79</v>
      </c>
      <c r="BK370" s="211">
        <f>ROUND(I370*H370,2)</f>
        <v>0</v>
      </c>
      <c r="BL370" s="18" t="s">
        <v>138</v>
      </c>
      <c r="BM370" s="210" t="s">
        <v>693</v>
      </c>
    </row>
    <row r="371" s="2" customFormat="1">
      <c r="A371" s="39"/>
      <c r="B371" s="40"/>
      <c r="C371" s="41"/>
      <c r="D371" s="212" t="s">
        <v>140</v>
      </c>
      <c r="E371" s="41"/>
      <c r="F371" s="213" t="s">
        <v>694</v>
      </c>
      <c r="G371" s="41"/>
      <c r="H371" s="41"/>
      <c r="I371" s="214"/>
      <c r="J371" s="41"/>
      <c r="K371" s="41"/>
      <c r="L371" s="45"/>
      <c r="M371" s="215"/>
      <c r="N371" s="216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140</v>
      </c>
      <c r="AU371" s="18" t="s">
        <v>83</v>
      </c>
    </row>
    <row r="372" s="13" customFormat="1">
      <c r="A372" s="13"/>
      <c r="B372" s="217"/>
      <c r="C372" s="218"/>
      <c r="D372" s="219" t="s">
        <v>146</v>
      </c>
      <c r="E372" s="218"/>
      <c r="F372" s="221" t="s">
        <v>695</v>
      </c>
      <c r="G372" s="218"/>
      <c r="H372" s="222">
        <v>8.2509999999999994</v>
      </c>
      <c r="I372" s="223"/>
      <c r="J372" s="218"/>
      <c r="K372" s="218"/>
      <c r="L372" s="224"/>
      <c r="M372" s="225"/>
      <c r="N372" s="226"/>
      <c r="O372" s="226"/>
      <c r="P372" s="226"/>
      <c r="Q372" s="226"/>
      <c r="R372" s="226"/>
      <c r="S372" s="226"/>
      <c r="T372" s="22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28" t="s">
        <v>146</v>
      </c>
      <c r="AU372" s="228" t="s">
        <v>83</v>
      </c>
      <c r="AV372" s="13" t="s">
        <v>83</v>
      </c>
      <c r="AW372" s="13" t="s">
        <v>4</v>
      </c>
      <c r="AX372" s="13" t="s">
        <v>79</v>
      </c>
      <c r="AY372" s="228" t="s">
        <v>131</v>
      </c>
    </row>
    <row r="373" s="12" customFormat="1" ht="22.8" customHeight="1">
      <c r="A373" s="12"/>
      <c r="B373" s="183"/>
      <c r="C373" s="184"/>
      <c r="D373" s="185" t="s">
        <v>73</v>
      </c>
      <c r="E373" s="197" t="s">
        <v>696</v>
      </c>
      <c r="F373" s="197" t="s">
        <v>697</v>
      </c>
      <c r="G373" s="184"/>
      <c r="H373" s="184"/>
      <c r="I373" s="187"/>
      <c r="J373" s="198">
        <f>BK373</f>
        <v>0</v>
      </c>
      <c r="K373" s="184"/>
      <c r="L373" s="189"/>
      <c r="M373" s="190"/>
      <c r="N373" s="191"/>
      <c r="O373" s="191"/>
      <c r="P373" s="192">
        <f>SUM(P374:P375)</f>
        <v>0</v>
      </c>
      <c r="Q373" s="191"/>
      <c r="R373" s="192">
        <f>SUM(R374:R375)</f>
        <v>0</v>
      </c>
      <c r="S373" s="191"/>
      <c r="T373" s="193">
        <f>SUM(T374:T375)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194" t="s">
        <v>79</v>
      </c>
      <c r="AT373" s="195" t="s">
        <v>73</v>
      </c>
      <c r="AU373" s="195" t="s">
        <v>79</v>
      </c>
      <c r="AY373" s="194" t="s">
        <v>131</v>
      </c>
      <c r="BK373" s="196">
        <f>SUM(BK374:BK375)</f>
        <v>0</v>
      </c>
    </row>
    <row r="374" s="2" customFormat="1" ht="66.75" customHeight="1">
      <c r="A374" s="39"/>
      <c r="B374" s="40"/>
      <c r="C374" s="199" t="s">
        <v>698</v>
      </c>
      <c r="D374" s="199" t="s">
        <v>133</v>
      </c>
      <c r="E374" s="200" t="s">
        <v>699</v>
      </c>
      <c r="F374" s="201" t="s">
        <v>700</v>
      </c>
      <c r="G374" s="202" t="s">
        <v>240</v>
      </c>
      <c r="H374" s="203">
        <v>113.66</v>
      </c>
      <c r="I374" s="204"/>
      <c r="J374" s="205">
        <f>ROUND(I374*H374,2)</f>
        <v>0</v>
      </c>
      <c r="K374" s="201" t="s">
        <v>137</v>
      </c>
      <c r="L374" s="45"/>
      <c r="M374" s="206" t="s">
        <v>19</v>
      </c>
      <c r="N374" s="207" t="s">
        <v>45</v>
      </c>
      <c r="O374" s="85"/>
      <c r="P374" s="208">
        <f>O374*H374</f>
        <v>0</v>
      </c>
      <c r="Q374" s="208">
        <v>0</v>
      </c>
      <c r="R374" s="208">
        <f>Q374*H374</f>
        <v>0</v>
      </c>
      <c r="S374" s="208">
        <v>0</v>
      </c>
      <c r="T374" s="20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0" t="s">
        <v>138</v>
      </c>
      <c r="AT374" s="210" t="s">
        <v>133</v>
      </c>
      <c r="AU374" s="210" t="s">
        <v>83</v>
      </c>
      <c r="AY374" s="18" t="s">
        <v>131</v>
      </c>
      <c r="BE374" s="211">
        <f>IF(N374="základní",J374,0)</f>
        <v>0</v>
      </c>
      <c r="BF374" s="211">
        <f>IF(N374="snížená",J374,0)</f>
        <v>0</v>
      </c>
      <c r="BG374" s="211">
        <f>IF(N374="zákl. přenesená",J374,0)</f>
        <v>0</v>
      </c>
      <c r="BH374" s="211">
        <f>IF(N374="sníž. přenesená",J374,0)</f>
        <v>0</v>
      </c>
      <c r="BI374" s="211">
        <f>IF(N374="nulová",J374,0)</f>
        <v>0</v>
      </c>
      <c r="BJ374" s="18" t="s">
        <v>79</v>
      </c>
      <c r="BK374" s="211">
        <f>ROUND(I374*H374,2)</f>
        <v>0</v>
      </c>
      <c r="BL374" s="18" t="s">
        <v>138</v>
      </c>
      <c r="BM374" s="210" t="s">
        <v>701</v>
      </c>
    </row>
    <row r="375" s="2" customFormat="1">
      <c r="A375" s="39"/>
      <c r="B375" s="40"/>
      <c r="C375" s="41"/>
      <c r="D375" s="212" t="s">
        <v>140</v>
      </c>
      <c r="E375" s="41"/>
      <c r="F375" s="213" t="s">
        <v>702</v>
      </c>
      <c r="G375" s="41"/>
      <c r="H375" s="41"/>
      <c r="I375" s="214"/>
      <c r="J375" s="41"/>
      <c r="K375" s="41"/>
      <c r="L375" s="45"/>
      <c r="M375" s="215"/>
      <c r="N375" s="216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140</v>
      </c>
      <c r="AU375" s="18" t="s">
        <v>83</v>
      </c>
    </row>
    <row r="376" s="12" customFormat="1" ht="25.92" customHeight="1">
      <c r="A376" s="12"/>
      <c r="B376" s="183"/>
      <c r="C376" s="184"/>
      <c r="D376" s="185" t="s">
        <v>73</v>
      </c>
      <c r="E376" s="186" t="s">
        <v>703</v>
      </c>
      <c r="F376" s="186" t="s">
        <v>704</v>
      </c>
      <c r="G376" s="184"/>
      <c r="H376" s="184"/>
      <c r="I376" s="187"/>
      <c r="J376" s="188">
        <f>BK376</f>
        <v>0</v>
      </c>
      <c r="K376" s="184"/>
      <c r="L376" s="189"/>
      <c r="M376" s="190"/>
      <c r="N376" s="191"/>
      <c r="O376" s="191"/>
      <c r="P376" s="192">
        <f>P377+P394+P409+P419+P424+P438+P460+P476+P536+P567+P586+P620+P628+P640</f>
        <v>0</v>
      </c>
      <c r="Q376" s="191"/>
      <c r="R376" s="192">
        <f>R377+R394+R409+R419+R424+R438+R460+R476+R536+R567+R586+R620+R628+R640</f>
        <v>38.182837640000002</v>
      </c>
      <c r="S376" s="191"/>
      <c r="T376" s="193">
        <f>T377+T394+T409+T419+T424+T438+T460+T476+T536+T567+T586+T620+T628+T640</f>
        <v>27.341442999999998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194" t="s">
        <v>83</v>
      </c>
      <c r="AT376" s="195" t="s">
        <v>73</v>
      </c>
      <c r="AU376" s="195" t="s">
        <v>74</v>
      </c>
      <c r="AY376" s="194" t="s">
        <v>131</v>
      </c>
      <c r="BK376" s="196">
        <f>BK377+BK394+BK409+BK419+BK424+BK438+BK460+BK476+BK536+BK567+BK586+BK620+BK628+BK640</f>
        <v>0</v>
      </c>
    </row>
    <row r="377" s="12" customFormat="1" ht="22.8" customHeight="1">
      <c r="A377" s="12"/>
      <c r="B377" s="183"/>
      <c r="C377" s="184"/>
      <c r="D377" s="185" t="s">
        <v>73</v>
      </c>
      <c r="E377" s="197" t="s">
        <v>705</v>
      </c>
      <c r="F377" s="197" t="s">
        <v>706</v>
      </c>
      <c r="G377" s="184"/>
      <c r="H377" s="184"/>
      <c r="I377" s="187"/>
      <c r="J377" s="198">
        <f>BK377</f>
        <v>0</v>
      </c>
      <c r="K377" s="184"/>
      <c r="L377" s="189"/>
      <c r="M377" s="190"/>
      <c r="N377" s="191"/>
      <c r="O377" s="191"/>
      <c r="P377" s="192">
        <f>SUM(P378:P393)</f>
        <v>0</v>
      </c>
      <c r="Q377" s="191"/>
      <c r="R377" s="192">
        <f>SUM(R378:R393)</f>
        <v>0.26684200000000008</v>
      </c>
      <c r="S377" s="191"/>
      <c r="T377" s="193">
        <f>SUM(T378:T393)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194" t="s">
        <v>83</v>
      </c>
      <c r="AT377" s="195" t="s">
        <v>73</v>
      </c>
      <c r="AU377" s="195" t="s">
        <v>79</v>
      </c>
      <c r="AY377" s="194" t="s">
        <v>131</v>
      </c>
      <c r="BK377" s="196">
        <f>SUM(BK378:BK393)</f>
        <v>0</v>
      </c>
    </row>
    <row r="378" s="2" customFormat="1" ht="33" customHeight="1">
      <c r="A378" s="39"/>
      <c r="B378" s="40"/>
      <c r="C378" s="199" t="s">
        <v>707</v>
      </c>
      <c r="D378" s="199" t="s">
        <v>133</v>
      </c>
      <c r="E378" s="200" t="s">
        <v>708</v>
      </c>
      <c r="F378" s="201" t="s">
        <v>709</v>
      </c>
      <c r="G378" s="202" t="s">
        <v>136</v>
      </c>
      <c r="H378" s="203">
        <v>30</v>
      </c>
      <c r="I378" s="204"/>
      <c r="J378" s="205">
        <f>ROUND(I378*H378,2)</f>
        <v>0</v>
      </c>
      <c r="K378" s="201" t="s">
        <v>137</v>
      </c>
      <c r="L378" s="45"/>
      <c r="M378" s="206" t="s">
        <v>19</v>
      </c>
      <c r="N378" s="207" t="s">
        <v>45</v>
      </c>
      <c r="O378" s="85"/>
      <c r="P378" s="208">
        <f>O378*H378</f>
        <v>0</v>
      </c>
      <c r="Q378" s="208">
        <v>0</v>
      </c>
      <c r="R378" s="208">
        <f>Q378*H378</f>
        <v>0</v>
      </c>
      <c r="S378" s="208">
        <v>0</v>
      </c>
      <c r="T378" s="20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0" t="s">
        <v>226</v>
      </c>
      <c r="AT378" s="210" t="s">
        <v>133</v>
      </c>
      <c r="AU378" s="210" t="s">
        <v>83</v>
      </c>
      <c r="AY378" s="18" t="s">
        <v>131</v>
      </c>
      <c r="BE378" s="211">
        <f>IF(N378="základní",J378,0)</f>
        <v>0</v>
      </c>
      <c r="BF378" s="211">
        <f>IF(N378="snížená",J378,0)</f>
        <v>0</v>
      </c>
      <c r="BG378" s="211">
        <f>IF(N378="zákl. přenesená",J378,0)</f>
        <v>0</v>
      </c>
      <c r="BH378" s="211">
        <f>IF(N378="sníž. přenesená",J378,0)</f>
        <v>0</v>
      </c>
      <c r="BI378" s="211">
        <f>IF(N378="nulová",J378,0)</f>
        <v>0</v>
      </c>
      <c r="BJ378" s="18" t="s">
        <v>79</v>
      </c>
      <c r="BK378" s="211">
        <f>ROUND(I378*H378,2)</f>
        <v>0</v>
      </c>
      <c r="BL378" s="18" t="s">
        <v>226</v>
      </c>
      <c r="BM378" s="210" t="s">
        <v>710</v>
      </c>
    </row>
    <row r="379" s="2" customFormat="1">
      <c r="A379" s="39"/>
      <c r="B379" s="40"/>
      <c r="C379" s="41"/>
      <c r="D379" s="212" t="s">
        <v>140</v>
      </c>
      <c r="E379" s="41"/>
      <c r="F379" s="213" t="s">
        <v>711</v>
      </c>
      <c r="G379" s="41"/>
      <c r="H379" s="41"/>
      <c r="I379" s="214"/>
      <c r="J379" s="41"/>
      <c r="K379" s="41"/>
      <c r="L379" s="45"/>
      <c r="M379" s="215"/>
      <c r="N379" s="216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140</v>
      </c>
      <c r="AU379" s="18" t="s">
        <v>83</v>
      </c>
    </row>
    <row r="380" s="2" customFormat="1" ht="16.5" customHeight="1">
      <c r="A380" s="39"/>
      <c r="B380" s="40"/>
      <c r="C380" s="229" t="s">
        <v>712</v>
      </c>
      <c r="D380" s="229" t="s">
        <v>181</v>
      </c>
      <c r="E380" s="230" t="s">
        <v>713</v>
      </c>
      <c r="F380" s="231" t="s">
        <v>714</v>
      </c>
      <c r="G380" s="232" t="s">
        <v>240</v>
      </c>
      <c r="H380" s="233">
        <v>0.01</v>
      </c>
      <c r="I380" s="234"/>
      <c r="J380" s="235">
        <f>ROUND(I380*H380,2)</f>
        <v>0</v>
      </c>
      <c r="K380" s="231" t="s">
        <v>137</v>
      </c>
      <c r="L380" s="236"/>
      <c r="M380" s="237" t="s">
        <v>19</v>
      </c>
      <c r="N380" s="238" t="s">
        <v>45</v>
      </c>
      <c r="O380" s="85"/>
      <c r="P380" s="208">
        <f>O380*H380</f>
        <v>0</v>
      </c>
      <c r="Q380" s="208">
        <v>1</v>
      </c>
      <c r="R380" s="208">
        <f>Q380*H380</f>
        <v>0.01</v>
      </c>
      <c r="S380" s="208">
        <v>0</v>
      </c>
      <c r="T380" s="20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0" t="s">
        <v>323</v>
      </c>
      <c r="AT380" s="210" t="s">
        <v>181</v>
      </c>
      <c r="AU380" s="210" t="s">
        <v>83</v>
      </c>
      <c r="AY380" s="18" t="s">
        <v>131</v>
      </c>
      <c r="BE380" s="211">
        <f>IF(N380="základní",J380,0)</f>
        <v>0</v>
      </c>
      <c r="BF380" s="211">
        <f>IF(N380="snížená",J380,0)</f>
        <v>0</v>
      </c>
      <c r="BG380" s="211">
        <f>IF(N380="zákl. přenesená",J380,0)</f>
        <v>0</v>
      </c>
      <c r="BH380" s="211">
        <f>IF(N380="sníž. přenesená",J380,0)</f>
        <v>0</v>
      </c>
      <c r="BI380" s="211">
        <f>IF(N380="nulová",J380,0)</f>
        <v>0</v>
      </c>
      <c r="BJ380" s="18" t="s">
        <v>79</v>
      </c>
      <c r="BK380" s="211">
        <f>ROUND(I380*H380,2)</f>
        <v>0</v>
      </c>
      <c r="BL380" s="18" t="s">
        <v>226</v>
      </c>
      <c r="BM380" s="210" t="s">
        <v>715</v>
      </c>
    </row>
    <row r="381" s="13" customFormat="1">
      <c r="A381" s="13"/>
      <c r="B381" s="217"/>
      <c r="C381" s="218"/>
      <c r="D381" s="219" t="s">
        <v>146</v>
      </c>
      <c r="E381" s="218"/>
      <c r="F381" s="221" t="s">
        <v>716</v>
      </c>
      <c r="G381" s="218"/>
      <c r="H381" s="222">
        <v>0.01</v>
      </c>
      <c r="I381" s="223"/>
      <c r="J381" s="218"/>
      <c r="K381" s="218"/>
      <c r="L381" s="224"/>
      <c r="M381" s="225"/>
      <c r="N381" s="226"/>
      <c r="O381" s="226"/>
      <c r="P381" s="226"/>
      <c r="Q381" s="226"/>
      <c r="R381" s="226"/>
      <c r="S381" s="226"/>
      <c r="T381" s="22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28" t="s">
        <v>146</v>
      </c>
      <c r="AU381" s="228" t="s">
        <v>83</v>
      </c>
      <c r="AV381" s="13" t="s">
        <v>83</v>
      </c>
      <c r="AW381" s="13" t="s">
        <v>4</v>
      </c>
      <c r="AX381" s="13" t="s">
        <v>79</v>
      </c>
      <c r="AY381" s="228" t="s">
        <v>131</v>
      </c>
    </row>
    <row r="382" s="2" customFormat="1" ht="37.8" customHeight="1">
      <c r="A382" s="39"/>
      <c r="B382" s="40"/>
      <c r="C382" s="199" t="s">
        <v>717</v>
      </c>
      <c r="D382" s="199" t="s">
        <v>133</v>
      </c>
      <c r="E382" s="200" t="s">
        <v>718</v>
      </c>
      <c r="F382" s="201" t="s">
        <v>719</v>
      </c>
      <c r="G382" s="202" t="s">
        <v>136</v>
      </c>
      <c r="H382" s="203">
        <v>24</v>
      </c>
      <c r="I382" s="204"/>
      <c r="J382" s="205">
        <f>ROUND(I382*H382,2)</f>
        <v>0</v>
      </c>
      <c r="K382" s="201" t="s">
        <v>137</v>
      </c>
      <c r="L382" s="45"/>
      <c r="M382" s="206" t="s">
        <v>19</v>
      </c>
      <c r="N382" s="207" t="s">
        <v>45</v>
      </c>
      <c r="O382" s="85"/>
      <c r="P382" s="208">
        <f>O382*H382</f>
        <v>0</v>
      </c>
      <c r="Q382" s="208">
        <v>0.001</v>
      </c>
      <c r="R382" s="208">
        <f>Q382*H382</f>
        <v>0.024</v>
      </c>
      <c r="S382" s="208">
        <v>0</v>
      </c>
      <c r="T382" s="20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0" t="s">
        <v>226</v>
      </c>
      <c r="AT382" s="210" t="s">
        <v>133</v>
      </c>
      <c r="AU382" s="210" t="s">
        <v>83</v>
      </c>
      <c r="AY382" s="18" t="s">
        <v>131</v>
      </c>
      <c r="BE382" s="211">
        <f>IF(N382="základní",J382,0)</f>
        <v>0</v>
      </c>
      <c r="BF382" s="211">
        <f>IF(N382="snížená",J382,0)</f>
        <v>0</v>
      </c>
      <c r="BG382" s="211">
        <f>IF(N382="zákl. přenesená",J382,0)</f>
        <v>0</v>
      </c>
      <c r="BH382" s="211">
        <f>IF(N382="sníž. přenesená",J382,0)</f>
        <v>0</v>
      </c>
      <c r="BI382" s="211">
        <f>IF(N382="nulová",J382,0)</f>
        <v>0</v>
      </c>
      <c r="BJ382" s="18" t="s">
        <v>79</v>
      </c>
      <c r="BK382" s="211">
        <f>ROUND(I382*H382,2)</f>
        <v>0</v>
      </c>
      <c r="BL382" s="18" t="s">
        <v>226</v>
      </c>
      <c r="BM382" s="210" t="s">
        <v>720</v>
      </c>
    </row>
    <row r="383" s="2" customFormat="1">
      <c r="A383" s="39"/>
      <c r="B383" s="40"/>
      <c r="C383" s="41"/>
      <c r="D383" s="212" t="s">
        <v>140</v>
      </c>
      <c r="E383" s="41"/>
      <c r="F383" s="213" t="s">
        <v>721</v>
      </c>
      <c r="G383" s="41"/>
      <c r="H383" s="41"/>
      <c r="I383" s="214"/>
      <c r="J383" s="41"/>
      <c r="K383" s="41"/>
      <c r="L383" s="45"/>
      <c r="M383" s="215"/>
      <c r="N383" s="216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140</v>
      </c>
      <c r="AU383" s="18" t="s">
        <v>83</v>
      </c>
    </row>
    <row r="384" s="2" customFormat="1" ht="24.15" customHeight="1">
      <c r="A384" s="39"/>
      <c r="B384" s="40"/>
      <c r="C384" s="199" t="s">
        <v>722</v>
      </c>
      <c r="D384" s="199" t="s">
        <v>133</v>
      </c>
      <c r="E384" s="200" t="s">
        <v>723</v>
      </c>
      <c r="F384" s="201" t="s">
        <v>724</v>
      </c>
      <c r="G384" s="202" t="s">
        <v>136</v>
      </c>
      <c r="H384" s="203">
        <v>30</v>
      </c>
      <c r="I384" s="204"/>
      <c r="J384" s="205">
        <f>ROUND(I384*H384,2)</f>
        <v>0</v>
      </c>
      <c r="K384" s="201" t="s">
        <v>137</v>
      </c>
      <c r="L384" s="45"/>
      <c r="M384" s="206" t="s">
        <v>19</v>
      </c>
      <c r="N384" s="207" t="s">
        <v>45</v>
      </c>
      <c r="O384" s="85"/>
      <c r="P384" s="208">
        <f>O384*H384</f>
        <v>0</v>
      </c>
      <c r="Q384" s="208">
        <v>0.00040000000000000002</v>
      </c>
      <c r="R384" s="208">
        <f>Q384*H384</f>
        <v>0.012</v>
      </c>
      <c r="S384" s="208">
        <v>0</v>
      </c>
      <c r="T384" s="20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0" t="s">
        <v>226</v>
      </c>
      <c r="AT384" s="210" t="s">
        <v>133</v>
      </c>
      <c r="AU384" s="210" t="s">
        <v>83</v>
      </c>
      <c r="AY384" s="18" t="s">
        <v>131</v>
      </c>
      <c r="BE384" s="211">
        <f>IF(N384="základní",J384,0)</f>
        <v>0</v>
      </c>
      <c r="BF384" s="211">
        <f>IF(N384="snížená",J384,0)</f>
        <v>0</v>
      </c>
      <c r="BG384" s="211">
        <f>IF(N384="zákl. přenesená",J384,0)</f>
        <v>0</v>
      </c>
      <c r="BH384" s="211">
        <f>IF(N384="sníž. přenesená",J384,0)</f>
        <v>0</v>
      </c>
      <c r="BI384" s="211">
        <f>IF(N384="nulová",J384,0)</f>
        <v>0</v>
      </c>
      <c r="BJ384" s="18" t="s">
        <v>79</v>
      </c>
      <c r="BK384" s="211">
        <f>ROUND(I384*H384,2)</f>
        <v>0</v>
      </c>
      <c r="BL384" s="18" t="s">
        <v>226</v>
      </c>
      <c r="BM384" s="210" t="s">
        <v>725</v>
      </c>
    </row>
    <row r="385" s="2" customFormat="1">
      <c r="A385" s="39"/>
      <c r="B385" s="40"/>
      <c r="C385" s="41"/>
      <c r="D385" s="212" t="s">
        <v>140</v>
      </c>
      <c r="E385" s="41"/>
      <c r="F385" s="213" t="s">
        <v>726</v>
      </c>
      <c r="G385" s="41"/>
      <c r="H385" s="41"/>
      <c r="I385" s="214"/>
      <c r="J385" s="41"/>
      <c r="K385" s="41"/>
      <c r="L385" s="45"/>
      <c r="M385" s="215"/>
      <c r="N385" s="216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140</v>
      </c>
      <c r="AU385" s="18" t="s">
        <v>83</v>
      </c>
    </row>
    <row r="386" s="2" customFormat="1" ht="49.05" customHeight="1">
      <c r="A386" s="39"/>
      <c r="B386" s="40"/>
      <c r="C386" s="229" t="s">
        <v>727</v>
      </c>
      <c r="D386" s="229" t="s">
        <v>181</v>
      </c>
      <c r="E386" s="230" t="s">
        <v>728</v>
      </c>
      <c r="F386" s="231" t="s">
        <v>729</v>
      </c>
      <c r="G386" s="232" t="s">
        <v>136</v>
      </c>
      <c r="H386" s="233">
        <v>36.630000000000003</v>
      </c>
      <c r="I386" s="234"/>
      <c r="J386" s="235">
        <f>ROUND(I386*H386,2)</f>
        <v>0</v>
      </c>
      <c r="K386" s="231" t="s">
        <v>137</v>
      </c>
      <c r="L386" s="236"/>
      <c r="M386" s="237" t="s">
        <v>19</v>
      </c>
      <c r="N386" s="238" t="s">
        <v>45</v>
      </c>
      <c r="O386" s="85"/>
      <c r="P386" s="208">
        <f>O386*H386</f>
        <v>0</v>
      </c>
      <c r="Q386" s="208">
        <v>0.0054000000000000003</v>
      </c>
      <c r="R386" s="208">
        <f>Q386*H386</f>
        <v>0.19780200000000003</v>
      </c>
      <c r="S386" s="208">
        <v>0</v>
      </c>
      <c r="T386" s="20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0" t="s">
        <v>323</v>
      </c>
      <c r="AT386" s="210" t="s">
        <v>181</v>
      </c>
      <c r="AU386" s="210" t="s">
        <v>83</v>
      </c>
      <c r="AY386" s="18" t="s">
        <v>131</v>
      </c>
      <c r="BE386" s="211">
        <f>IF(N386="základní",J386,0)</f>
        <v>0</v>
      </c>
      <c r="BF386" s="211">
        <f>IF(N386="snížená",J386,0)</f>
        <v>0</v>
      </c>
      <c r="BG386" s="211">
        <f>IF(N386="zákl. přenesená",J386,0)</f>
        <v>0</v>
      </c>
      <c r="BH386" s="211">
        <f>IF(N386="sníž. přenesená",J386,0)</f>
        <v>0</v>
      </c>
      <c r="BI386" s="211">
        <f>IF(N386="nulová",J386,0)</f>
        <v>0</v>
      </c>
      <c r="BJ386" s="18" t="s">
        <v>79</v>
      </c>
      <c r="BK386" s="211">
        <f>ROUND(I386*H386,2)</f>
        <v>0</v>
      </c>
      <c r="BL386" s="18" t="s">
        <v>226</v>
      </c>
      <c r="BM386" s="210" t="s">
        <v>730</v>
      </c>
    </row>
    <row r="387" s="13" customFormat="1">
      <c r="A387" s="13"/>
      <c r="B387" s="217"/>
      <c r="C387" s="218"/>
      <c r="D387" s="219" t="s">
        <v>146</v>
      </c>
      <c r="E387" s="218"/>
      <c r="F387" s="221" t="s">
        <v>731</v>
      </c>
      <c r="G387" s="218"/>
      <c r="H387" s="222">
        <v>36.630000000000003</v>
      </c>
      <c r="I387" s="223"/>
      <c r="J387" s="218"/>
      <c r="K387" s="218"/>
      <c r="L387" s="224"/>
      <c r="M387" s="225"/>
      <c r="N387" s="226"/>
      <c r="O387" s="226"/>
      <c r="P387" s="226"/>
      <c r="Q387" s="226"/>
      <c r="R387" s="226"/>
      <c r="S387" s="226"/>
      <c r="T387" s="22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28" t="s">
        <v>146</v>
      </c>
      <c r="AU387" s="228" t="s">
        <v>83</v>
      </c>
      <c r="AV387" s="13" t="s">
        <v>83</v>
      </c>
      <c r="AW387" s="13" t="s">
        <v>4</v>
      </c>
      <c r="AX387" s="13" t="s">
        <v>79</v>
      </c>
      <c r="AY387" s="228" t="s">
        <v>131</v>
      </c>
    </row>
    <row r="388" s="2" customFormat="1" ht="44.25" customHeight="1">
      <c r="A388" s="39"/>
      <c r="B388" s="40"/>
      <c r="C388" s="199" t="s">
        <v>732</v>
      </c>
      <c r="D388" s="199" t="s">
        <v>133</v>
      </c>
      <c r="E388" s="200" t="s">
        <v>733</v>
      </c>
      <c r="F388" s="201" t="s">
        <v>734</v>
      </c>
      <c r="G388" s="202" t="s">
        <v>136</v>
      </c>
      <c r="H388" s="203">
        <v>24</v>
      </c>
      <c r="I388" s="204"/>
      <c r="J388" s="205">
        <f>ROUND(I388*H388,2)</f>
        <v>0</v>
      </c>
      <c r="K388" s="201" t="s">
        <v>137</v>
      </c>
      <c r="L388" s="45"/>
      <c r="M388" s="206" t="s">
        <v>19</v>
      </c>
      <c r="N388" s="207" t="s">
        <v>45</v>
      </c>
      <c r="O388" s="85"/>
      <c r="P388" s="208">
        <f>O388*H388</f>
        <v>0</v>
      </c>
      <c r="Q388" s="208">
        <v>0.00080000000000000004</v>
      </c>
      <c r="R388" s="208">
        <f>Q388*H388</f>
        <v>0.019200000000000002</v>
      </c>
      <c r="S388" s="208">
        <v>0</v>
      </c>
      <c r="T388" s="20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0" t="s">
        <v>226</v>
      </c>
      <c r="AT388" s="210" t="s">
        <v>133</v>
      </c>
      <c r="AU388" s="210" t="s">
        <v>83</v>
      </c>
      <c r="AY388" s="18" t="s">
        <v>131</v>
      </c>
      <c r="BE388" s="211">
        <f>IF(N388="základní",J388,0)</f>
        <v>0</v>
      </c>
      <c r="BF388" s="211">
        <f>IF(N388="snížená",J388,0)</f>
        <v>0</v>
      </c>
      <c r="BG388" s="211">
        <f>IF(N388="zákl. přenesená",J388,0)</f>
        <v>0</v>
      </c>
      <c r="BH388" s="211">
        <f>IF(N388="sníž. přenesená",J388,0)</f>
        <v>0</v>
      </c>
      <c r="BI388" s="211">
        <f>IF(N388="nulová",J388,0)</f>
        <v>0</v>
      </c>
      <c r="BJ388" s="18" t="s">
        <v>79</v>
      </c>
      <c r="BK388" s="211">
        <f>ROUND(I388*H388,2)</f>
        <v>0</v>
      </c>
      <c r="BL388" s="18" t="s">
        <v>226</v>
      </c>
      <c r="BM388" s="210" t="s">
        <v>735</v>
      </c>
    </row>
    <row r="389" s="2" customFormat="1">
      <c r="A389" s="39"/>
      <c r="B389" s="40"/>
      <c r="C389" s="41"/>
      <c r="D389" s="212" t="s">
        <v>140</v>
      </c>
      <c r="E389" s="41"/>
      <c r="F389" s="213" t="s">
        <v>736</v>
      </c>
      <c r="G389" s="41"/>
      <c r="H389" s="41"/>
      <c r="I389" s="214"/>
      <c r="J389" s="41"/>
      <c r="K389" s="41"/>
      <c r="L389" s="45"/>
      <c r="M389" s="215"/>
      <c r="N389" s="216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140</v>
      </c>
      <c r="AU389" s="18" t="s">
        <v>83</v>
      </c>
    </row>
    <row r="390" s="2" customFormat="1" ht="33" customHeight="1">
      <c r="A390" s="39"/>
      <c r="B390" s="40"/>
      <c r="C390" s="199" t="s">
        <v>737</v>
      </c>
      <c r="D390" s="199" t="s">
        <v>133</v>
      </c>
      <c r="E390" s="200" t="s">
        <v>738</v>
      </c>
      <c r="F390" s="201" t="s">
        <v>739</v>
      </c>
      <c r="G390" s="202" t="s">
        <v>254</v>
      </c>
      <c r="H390" s="203">
        <v>24</v>
      </c>
      <c r="I390" s="204"/>
      <c r="J390" s="205">
        <f>ROUND(I390*H390,2)</f>
        <v>0</v>
      </c>
      <c r="K390" s="201" t="s">
        <v>137</v>
      </c>
      <c r="L390" s="45"/>
      <c r="M390" s="206" t="s">
        <v>19</v>
      </c>
      <c r="N390" s="207" t="s">
        <v>45</v>
      </c>
      <c r="O390" s="85"/>
      <c r="P390" s="208">
        <f>O390*H390</f>
        <v>0</v>
      </c>
      <c r="Q390" s="208">
        <v>0.00016000000000000001</v>
      </c>
      <c r="R390" s="208">
        <f>Q390*H390</f>
        <v>0.0038400000000000005</v>
      </c>
      <c r="S390" s="208">
        <v>0</v>
      </c>
      <c r="T390" s="20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10" t="s">
        <v>226</v>
      </c>
      <c r="AT390" s="210" t="s">
        <v>133</v>
      </c>
      <c r="AU390" s="210" t="s">
        <v>83</v>
      </c>
      <c r="AY390" s="18" t="s">
        <v>131</v>
      </c>
      <c r="BE390" s="211">
        <f>IF(N390="základní",J390,0)</f>
        <v>0</v>
      </c>
      <c r="BF390" s="211">
        <f>IF(N390="snížená",J390,0)</f>
        <v>0</v>
      </c>
      <c r="BG390" s="211">
        <f>IF(N390="zákl. přenesená",J390,0)</f>
        <v>0</v>
      </c>
      <c r="BH390" s="211">
        <f>IF(N390="sníž. přenesená",J390,0)</f>
        <v>0</v>
      </c>
      <c r="BI390" s="211">
        <f>IF(N390="nulová",J390,0)</f>
        <v>0</v>
      </c>
      <c r="BJ390" s="18" t="s">
        <v>79</v>
      </c>
      <c r="BK390" s="211">
        <f>ROUND(I390*H390,2)</f>
        <v>0</v>
      </c>
      <c r="BL390" s="18" t="s">
        <v>226</v>
      </c>
      <c r="BM390" s="210" t="s">
        <v>740</v>
      </c>
    </row>
    <row r="391" s="2" customFormat="1">
      <c r="A391" s="39"/>
      <c r="B391" s="40"/>
      <c r="C391" s="41"/>
      <c r="D391" s="212" t="s">
        <v>140</v>
      </c>
      <c r="E391" s="41"/>
      <c r="F391" s="213" t="s">
        <v>741</v>
      </c>
      <c r="G391" s="41"/>
      <c r="H391" s="41"/>
      <c r="I391" s="214"/>
      <c r="J391" s="41"/>
      <c r="K391" s="41"/>
      <c r="L391" s="45"/>
      <c r="M391" s="215"/>
      <c r="N391" s="216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140</v>
      </c>
      <c r="AU391" s="18" t="s">
        <v>83</v>
      </c>
    </row>
    <row r="392" s="2" customFormat="1" ht="55.5" customHeight="1">
      <c r="A392" s="39"/>
      <c r="B392" s="40"/>
      <c r="C392" s="199" t="s">
        <v>742</v>
      </c>
      <c r="D392" s="199" t="s">
        <v>133</v>
      </c>
      <c r="E392" s="200" t="s">
        <v>743</v>
      </c>
      <c r="F392" s="201" t="s">
        <v>744</v>
      </c>
      <c r="G392" s="202" t="s">
        <v>240</v>
      </c>
      <c r="H392" s="203">
        <v>0.26700000000000002</v>
      </c>
      <c r="I392" s="204"/>
      <c r="J392" s="205">
        <f>ROUND(I392*H392,2)</f>
        <v>0</v>
      </c>
      <c r="K392" s="201" t="s">
        <v>137</v>
      </c>
      <c r="L392" s="45"/>
      <c r="M392" s="206" t="s">
        <v>19</v>
      </c>
      <c r="N392" s="207" t="s">
        <v>45</v>
      </c>
      <c r="O392" s="85"/>
      <c r="P392" s="208">
        <f>O392*H392</f>
        <v>0</v>
      </c>
      <c r="Q392" s="208">
        <v>0</v>
      </c>
      <c r="R392" s="208">
        <f>Q392*H392</f>
        <v>0</v>
      </c>
      <c r="S392" s="208">
        <v>0</v>
      </c>
      <c r="T392" s="20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0" t="s">
        <v>226</v>
      </c>
      <c r="AT392" s="210" t="s">
        <v>133</v>
      </c>
      <c r="AU392" s="210" t="s">
        <v>83</v>
      </c>
      <c r="AY392" s="18" t="s">
        <v>131</v>
      </c>
      <c r="BE392" s="211">
        <f>IF(N392="základní",J392,0)</f>
        <v>0</v>
      </c>
      <c r="BF392" s="211">
        <f>IF(N392="snížená",J392,0)</f>
        <v>0</v>
      </c>
      <c r="BG392" s="211">
        <f>IF(N392="zákl. přenesená",J392,0)</f>
        <v>0</v>
      </c>
      <c r="BH392" s="211">
        <f>IF(N392="sníž. přenesená",J392,0)</f>
        <v>0</v>
      </c>
      <c r="BI392" s="211">
        <f>IF(N392="nulová",J392,0)</f>
        <v>0</v>
      </c>
      <c r="BJ392" s="18" t="s">
        <v>79</v>
      </c>
      <c r="BK392" s="211">
        <f>ROUND(I392*H392,2)</f>
        <v>0</v>
      </c>
      <c r="BL392" s="18" t="s">
        <v>226</v>
      </c>
      <c r="BM392" s="210" t="s">
        <v>745</v>
      </c>
    </row>
    <row r="393" s="2" customFormat="1">
      <c r="A393" s="39"/>
      <c r="B393" s="40"/>
      <c r="C393" s="41"/>
      <c r="D393" s="212" t="s">
        <v>140</v>
      </c>
      <c r="E393" s="41"/>
      <c r="F393" s="213" t="s">
        <v>746</v>
      </c>
      <c r="G393" s="41"/>
      <c r="H393" s="41"/>
      <c r="I393" s="214"/>
      <c r="J393" s="41"/>
      <c r="K393" s="41"/>
      <c r="L393" s="45"/>
      <c r="M393" s="215"/>
      <c r="N393" s="216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140</v>
      </c>
      <c r="AU393" s="18" t="s">
        <v>83</v>
      </c>
    </row>
    <row r="394" s="12" customFormat="1" ht="22.8" customHeight="1">
      <c r="A394" s="12"/>
      <c r="B394" s="183"/>
      <c r="C394" s="184"/>
      <c r="D394" s="185" t="s">
        <v>73</v>
      </c>
      <c r="E394" s="197" t="s">
        <v>747</v>
      </c>
      <c r="F394" s="197" t="s">
        <v>748</v>
      </c>
      <c r="G394" s="184"/>
      <c r="H394" s="184"/>
      <c r="I394" s="187"/>
      <c r="J394" s="198">
        <f>BK394</f>
        <v>0</v>
      </c>
      <c r="K394" s="184"/>
      <c r="L394" s="189"/>
      <c r="M394" s="190"/>
      <c r="N394" s="191"/>
      <c r="O394" s="191"/>
      <c r="P394" s="192">
        <f>SUM(P395:P408)</f>
        <v>0</v>
      </c>
      <c r="Q394" s="191"/>
      <c r="R394" s="192">
        <f>SUM(R395:R408)</f>
        <v>6.7533465400000008</v>
      </c>
      <c r="S394" s="191"/>
      <c r="T394" s="193">
        <f>SUM(T395:T408)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194" t="s">
        <v>83</v>
      </c>
      <c r="AT394" s="195" t="s">
        <v>73</v>
      </c>
      <c r="AU394" s="195" t="s">
        <v>79</v>
      </c>
      <c r="AY394" s="194" t="s">
        <v>131</v>
      </c>
      <c r="BK394" s="196">
        <f>SUM(BK395:BK408)</f>
        <v>0</v>
      </c>
    </row>
    <row r="395" s="2" customFormat="1" ht="33" customHeight="1">
      <c r="A395" s="39"/>
      <c r="B395" s="40"/>
      <c r="C395" s="199" t="s">
        <v>749</v>
      </c>
      <c r="D395" s="199" t="s">
        <v>133</v>
      </c>
      <c r="E395" s="200" t="s">
        <v>750</v>
      </c>
      <c r="F395" s="201" t="s">
        <v>751</v>
      </c>
      <c r="G395" s="202" t="s">
        <v>136</v>
      </c>
      <c r="H395" s="203">
        <v>567.71000000000004</v>
      </c>
      <c r="I395" s="204"/>
      <c r="J395" s="205">
        <f>ROUND(I395*H395,2)</f>
        <v>0</v>
      </c>
      <c r="K395" s="201" t="s">
        <v>137</v>
      </c>
      <c r="L395" s="45"/>
      <c r="M395" s="206" t="s">
        <v>19</v>
      </c>
      <c r="N395" s="207" t="s">
        <v>45</v>
      </c>
      <c r="O395" s="85"/>
      <c r="P395" s="208">
        <f>O395*H395</f>
        <v>0</v>
      </c>
      <c r="Q395" s="208">
        <v>0</v>
      </c>
      <c r="R395" s="208">
        <f>Q395*H395</f>
        <v>0</v>
      </c>
      <c r="S395" s="208">
        <v>0</v>
      </c>
      <c r="T395" s="20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0" t="s">
        <v>226</v>
      </c>
      <c r="AT395" s="210" t="s">
        <v>133</v>
      </c>
      <c r="AU395" s="210" t="s">
        <v>83</v>
      </c>
      <c r="AY395" s="18" t="s">
        <v>131</v>
      </c>
      <c r="BE395" s="211">
        <f>IF(N395="základní",J395,0)</f>
        <v>0</v>
      </c>
      <c r="BF395" s="211">
        <f>IF(N395="snížená",J395,0)</f>
        <v>0</v>
      </c>
      <c r="BG395" s="211">
        <f>IF(N395="zákl. přenesená",J395,0)</f>
        <v>0</v>
      </c>
      <c r="BH395" s="211">
        <f>IF(N395="sníž. přenesená",J395,0)</f>
        <v>0</v>
      </c>
      <c r="BI395" s="211">
        <f>IF(N395="nulová",J395,0)</f>
        <v>0</v>
      </c>
      <c r="BJ395" s="18" t="s">
        <v>79</v>
      </c>
      <c r="BK395" s="211">
        <f>ROUND(I395*H395,2)</f>
        <v>0</v>
      </c>
      <c r="BL395" s="18" t="s">
        <v>226</v>
      </c>
      <c r="BM395" s="210" t="s">
        <v>752</v>
      </c>
    </row>
    <row r="396" s="2" customFormat="1">
      <c r="A396" s="39"/>
      <c r="B396" s="40"/>
      <c r="C396" s="41"/>
      <c r="D396" s="212" t="s">
        <v>140</v>
      </c>
      <c r="E396" s="41"/>
      <c r="F396" s="213" t="s">
        <v>753</v>
      </c>
      <c r="G396" s="41"/>
      <c r="H396" s="41"/>
      <c r="I396" s="214"/>
      <c r="J396" s="41"/>
      <c r="K396" s="41"/>
      <c r="L396" s="45"/>
      <c r="M396" s="215"/>
      <c r="N396" s="216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140</v>
      </c>
      <c r="AU396" s="18" t="s">
        <v>83</v>
      </c>
    </row>
    <row r="397" s="13" customFormat="1">
      <c r="A397" s="13"/>
      <c r="B397" s="217"/>
      <c r="C397" s="218"/>
      <c r="D397" s="219" t="s">
        <v>146</v>
      </c>
      <c r="E397" s="220" t="s">
        <v>19</v>
      </c>
      <c r="F397" s="221" t="s">
        <v>81</v>
      </c>
      <c r="G397" s="218"/>
      <c r="H397" s="222">
        <v>567.71000000000004</v>
      </c>
      <c r="I397" s="223"/>
      <c r="J397" s="218"/>
      <c r="K397" s="218"/>
      <c r="L397" s="224"/>
      <c r="M397" s="225"/>
      <c r="N397" s="226"/>
      <c r="O397" s="226"/>
      <c r="P397" s="226"/>
      <c r="Q397" s="226"/>
      <c r="R397" s="226"/>
      <c r="S397" s="226"/>
      <c r="T397" s="22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28" t="s">
        <v>146</v>
      </c>
      <c r="AU397" s="228" t="s">
        <v>83</v>
      </c>
      <c r="AV397" s="13" t="s">
        <v>83</v>
      </c>
      <c r="AW397" s="13" t="s">
        <v>36</v>
      </c>
      <c r="AX397" s="13" t="s">
        <v>79</v>
      </c>
      <c r="AY397" s="228" t="s">
        <v>131</v>
      </c>
    </row>
    <row r="398" s="2" customFormat="1" ht="49.05" customHeight="1">
      <c r="A398" s="39"/>
      <c r="B398" s="40"/>
      <c r="C398" s="229" t="s">
        <v>754</v>
      </c>
      <c r="D398" s="229" t="s">
        <v>181</v>
      </c>
      <c r="E398" s="230" t="s">
        <v>755</v>
      </c>
      <c r="F398" s="231" t="s">
        <v>756</v>
      </c>
      <c r="G398" s="232" t="s">
        <v>136</v>
      </c>
      <c r="H398" s="233">
        <v>624.48099999999999</v>
      </c>
      <c r="I398" s="234"/>
      <c r="J398" s="235">
        <f>ROUND(I398*H398,2)</f>
        <v>0</v>
      </c>
      <c r="K398" s="231" t="s">
        <v>137</v>
      </c>
      <c r="L398" s="236"/>
      <c r="M398" s="237" t="s">
        <v>19</v>
      </c>
      <c r="N398" s="238" t="s">
        <v>45</v>
      </c>
      <c r="O398" s="85"/>
      <c r="P398" s="208">
        <f>O398*H398</f>
        <v>0</v>
      </c>
      <c r="Q398" s="208">
        <v>0.0041000000000000003</v>
      </c>
      <c r="R398" s="208">
        <f>Q398*H398</f>
        <v>2.5603721000000004</v>
      </c>
      <c r="S398" s="208">
        <v>0</v>
      </c>
      <c r="T398" s="20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0" t="s">
        <v>323</v>
      </c>
      <c r="AT398" s="210" t="s">
        <v>181</v>
      </c>
      <c r="AU398" s="210" t="s">
        <v>83</v>
      </c>
      <c r="AY398" s="18" t="s">
        <v>131</v>
      </c>
      <c r="BE398" s="211">
        <f>IF(N398="základní",J398,0)</f>
        <v>0</v>
      </c>
      <c r="BF398" s="211">
        <f>IF(N398="snížená",J398,0)</f>
        <v>0</v>
      </c>
      <c r="BG398" s="211">
        <f>IF(N398="zákl. přenesená",J398,0)</f>
        <v>0</v>
      </c>
      <c r="BH398" s="211">
        <f>IF(N398="sníž. přenesená",J398,0)</f>
        <v>0</v>
      </c>
      <c r="BI398" s="211">
        <f>IF(N398="nulová",J398,0)</f>
        <v>0</v>
      </c>
      <c r="BJ398" s="18" t="s">
        <v>79</v>
      </c>
      <c r="BK398" s="211">
        <f>ROUND(I398*H398,2)</f>
        <v>0</v>
      </c>
      <c r="BL398" s="18" t="s">
        <v>226</v>
      </c>
      <c r="BM398" s="210" t="s">
        <v>757</v>
      </c>
    </row>
    <row r="399" s="13" customFormat="1">
      <c r="A399" s="13"/>
      <c r="B399" s="217"/>
      <c r="C399" s="218"/>
      <c r="D399" s="219" t="s">
        <v>146</v>
      </c>
      <c r="E399" s="218"/>
      <c r="F399" s="221" t="s">
        <v>758</v>
      </c>
      <c r="G399" s="218"/>
      <c r="H399" s="222">
        <v>624.48099999999999</v>
      </c>
      <c r="I399" s="223"/>
      <c r="J399" s="218"/>
      <c r="K399" s="218"/>
      <c r="L399" s="224"/>
      <c r="M399" s="225"/>
      <c r="N399" s="226"/>
      <c r="O399" s="226"/>
      <c r="P399" s="226"/>
      <c r="Q399" s="226"/>
      <c r="R399" s="226"/>
      <c r="S399" s="226"/>
      <c r="T399" s="22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28" t="s">
        <v>146</v>
      </c>
      <c r="AU399" s="228" t="s">
        <v>83</v>
      </c>
      <c r="AV399" s="13" t="s">
        <v>83</v>
      </c>
      <c r="AW399" s="13" t="s">
        <v>4</v>
      </c>
      <c r="AX399" s="13" t="s">
        <v>79</v>
      </c>
      <c r="AY399" s="228" t="s">
        <v>131</v>
      </c>
    </row>
    <row r="400" s="2" customFormat="1" ht="24.15" customHeight="1">
      <c r="A400" s="39"/>
      <c r="B400" s="40"/>
      <c r="C400" s="199" t="s">
        <v>759</v>
      </c>
      <c r="D400" s="199" t="s">
        <v>133</v>
      </c>
      <c r="E400" s="200" t="s">
        <v>760</v>
      </c>
      <c r="F400" s="201" t="s">
        <v>761</v>
      </c>
      <c r="G400" s="202" t="s">
        <v>136</v>
      </c>
      <c r="H400" s="203">
        <v>567.71000000000004</v>
      </c>
      <c r="I400" s="204"/>
      <c r="J400" s="205">
        <f>ROUND(I400*H400,2)</f>
        <v>0</v>
      </c>
      <c r="K400" s="201" t="s">
        <v>137</v>
      </c>
      <c r="L400" s="45"/>
      <c r="M400" s="206" t="s">
        <v>19</v>
      </c>
      <c r="N400" s="207" t="s">
        <v>45</v>
      </c>
      <c r="O400" s="85"/>
      <c r="P400" s="208">
        <f>O400*H400</f>
        <v>0</v>
      </c>
      <c r="Q400" s="208">
        <v>0.00088000000000000003</v>
      </c>
      <c r="R400" s="208">
        <f>Q400*H400</f>
        <v>0.49958480000000005</v>
      </c>
      <c r="S400" s="208">
        <v>0</v>
      </c>
      <c r="T400" s="20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0" t="s">
        <v>226</v>
      </c>
      <c r="AT400" s="210" t="s">
        <v>133</v>
      </c>
      <c r="AU400" s="210" t="s">
        <v>83</v>
      </c>
      <c r="AY400" s="18" t="s">
        <v>131</v>
      </c>
      <c r="BE400" s="211">
        <f>IF(N400="základní",J400,0)</f>
        <v>0</v>
      </c>
      <c r="BF400" s="211">
        <f>IF(N400="snížená",J400,0)</f>
        <v>0</v>
      </c>
      <c r="BG400" s="211">
        <f>IF(N400="zákl. přenesená",J400,0)</f>
        <v>0</v>
      </c>
      <c r="BH400" s="211">
        <f>IF(N400="sníž. přenesená",J400,0)</f>
        <v>0</v>
      </c>
      <c r="BI400" s="211">
        <f>IF(N400="nulová",J400,0)</f>
        <v>0</v>
      </c>
      <c r="BJ400" s="18" t="s">
        <v>79</v>
      </c>
      <c r="BK400" s="211">
        <f>ROUND(I400*H400,2)</f>
        <v>0</v>
      </c>
      <c r="BL400" s="18" t="s">
        <v>226</v>
      </c>
      <c r="BM400" s="210" t="s">
        <v>762</v>
      </c>
    </row>
    <row r="401" s="2" customFormat="1">
      <c r="A401" s="39"/>
      <c r="B401" s="40"/>
      <c r="C401" s="41"/>
      <c r="D401" s="212" t="s">
        <v>140</v>
      </c>
      <c r="E401" s="41"/>
      <c r="F401" s="213" t="s">
        <v>763</v>
      </c>
      <c r="G401" s="41"/>
      <c r="H401" s="41"/>
      <c r="I401" s="214"/>
      <c r="J401" s="41"/>
      <c r="K401" s="41"/>
      <c r="L401" s="45"/>
      <c r="M401" s="215"/>
      <c r="N401" s="216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140</v>
      </c>
      <c r="AU401" s="18" t="s">
        <v>83</v>
      </c>
    </row>
    <row r="402" s="2" customFormat="1" ht="55.5" customHeight="1">
      <c r="A402" s="39"/>
      <c r="B402" s="40"/>
      <c r="C402" s="229" t="s">
        <v>764</v>
      </c>
      <c r="D402" s="229" t="s">
        <v>181</v>
      </c>
      <c r="E402" s="230" t="s">
        <v>765</v>
      </c>
      <c r="F402" s="231" t="s">
        <v>766</v>
      </c>
      <c r="G402" s="232" t="s">
        <v>136</v>
      </c>
      <c r="H402" s="233">
        <v>661.66600000000005</v>
      </c>
      <c r="I402" s="234"/>
      <c r="J402" s="235">
        <f>ROUND(I402*H402,2)</f>
        <v>0</v>
      </c>
      <c r="K402" s="231" t="s">
        <v>137</v>
      </c>
      <c r="L402" s="236"/>
      <c r="M402" s="237" t="s">
        <v>19</v>
      </c>
      <c r="N402" s="238" t="s">
        <v>45</v>
      </c>
      <c r="O402" s="85"/>
      <c r="P402" s="208">
        <f>O402*H402</f>
        <v>0</v>
      </c>
      <c r="Q402" s="208">
        <v>0.0055399999999999998</v>
      </c>
      <c r="R402" s="208">
        <f>Q402*H402</f>
        <v>3.6656296400000001</v>
      </c>
      <c r="S402" s="208">
        <v>0</v>
      </c>
      <c r="T402" s="20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0" t="s">
        <v>323</v>
      </c>
      <c r="AT402" s="210" t="s">
        <v>181</v>
      </c>
      <c r="AU402" s="210" t="s">
        <v>83</v>
      </c>
      <c r="AY402" s="18" t="s">
        <v>131</v>
      </c>
      <c r="BE402" s="211">
        <f>IF(N402="základní",J402,0)</f>
        <v>0</v>
      </c>
      <c r="BF402" s="211">
        <f>IF(N402="snížená",J402,0)</f>
        <v>0</v>
      </c>
      <c r="BG402" s="211">
        <f>IF(N402="zákl. přenesená",J402,0)</f>
        <v>0</v>
      </c>
      <c r="BH402" s="211">
        <f>IF(N402="sníž. přenesená",J402,0)</f>
        <v>0</v>
      </c>
      <c r="BI402" s="211">
        <f>IF(N402="nulová",J402,0)</f>
        <v>0</v>
      </c>
      <c r="BJ402" s="18" t="s">
        <v>79</v>
      </c>
      <c r="BK402" s="211">
        <f>ROUND(I402*H402,2)</f>
        <v>0</v>
      </c>
      <c r="BL402" s="18" t="s">
        <v>226</v>
      </c>
      <c r="BM402" s="210" t="s">
        <v>767</v>
      </c>
    </row>
    <row r="403" s="13" customFormat="1">
      <c r="A403" s="13"/>
      <c r="B403" s="217"/>
      <c r="C403" s="218"/>
      <c r="D403" s="219" t="s">
        <v>146</v>
      </c>
      <c r="E403" s="218"/>
      <c r="F403" s="221" t="s">
        <v>768</v>
      </c>
      <c r="G403" s="218"/>
      <c r="H403" s="222">
        <v>661.66600000000005</v>
      </c>
      <c r="I403" s="223"/>
      <c r="J403" s="218"/>
      <c r="K403" s="218"/>
      <c r="L403" s="224"/>
      <c r="M403" s="225"/>
      <c r="N403" s="226"/>
      <c r="O403" s="226"/>
      <c r="P403" s="226"/>
      <c r="Q403" s="226"/>
      <c r="R403" s="226"/>
      <c r="S403" s="226"/>
      <c r="T403" s="22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28" t="s">
        <v>146</v>
      </c>
      <c r="AU403" s="228" t="s">
        <v>83</v>
      </c>
      <c r="AV403" s="13" t="s">
        <v>83</v>
      </c>
      <c r="AW403" s="13" t="s">
        <v>4</v>
      </c>
      <c r="AX403" s="13" t="s">
        <v>79</v>
      </c>
      <c r="AY403" s="228" t="s">
        <v>131</v>
      </c>
    </row>
    <row r="404" s="2" customFormat="1" ht="55.5" customHeight="1">
      <c r="A404" s="39"/>
      <c r="B404" s="40"/>
      <c r="C404" s="199" t="s">
        <v>769</v>
      </c>
      <c r="D404" s="199" t="s">
        <v>133</v>
      </c>
      <c r="E404" s="200" t="s">
        <v>770</v>
      </c>
      <c r="F404" s="201" t="s">
        <v>771</v>
      </c>
      <c r="G404" s="202" t="s">
        <v>319</v>
      </c>
      <c r="H404" s="203">
        <v>8</v>
      </c>
      <c r="I404" s="204"/>
      <c r="J404" s="205">
        <f>ROUND(I404*H404,2)</f>
        <v>0</v>
      </c>
      <c r="K404" s="201" t="s">
        <v>137</v>
      </c>
      <c r="L404" s="45"/>
      <c r="M404" s="206" t="s">
        <v>19</v>
      </c>
      <c r="N404" s="207" t="s">
        <v>45</v>
      </c>
      <c r="O404" s="85"/>
      <c r="P404" s="208">
        <f>O404*H404</f>
        <v>0</v>
      </c>
      <c r="Q404" s="208">
        <v>0.00108</v>
      </c>
      <c r="R404" s="208">
        <f>Q404*H404</f>
        <v>0.0086400000000000001</v>
      </c>
      <c r="S404" s="208">
        <v>0</v>
      </c>
      <c r="T404" s="20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0" t="s">
        <v>226</v>
      </c>
      <c r="AT404" s="210" t="s">
        <v>133</v>
      </c>
      <c r="AU404" s="210" t="s">
        <v>83</v>
      </c>
      <c r="AY404" s="18" t="s">
        <v>131</v>
      </c>
      <c r="BE404" s="211">
        <f>IF(N404="základní",J404,0)</f>
        <v>0</v>
      </c>
      <c r="BF404" s="211">
        <f>IF(N404="snížená",J404,0)</f>
        <v>0</v>
      </c>
      <c r="BG404" s="211">
        <f>IF(N404="zákl. přenesená",J404,0)</f>
        <v>0</v>
      </c>
      <c r="BH404" s="211">
        <f>IF(N404="sníž. přenesená",J404,0)</f>
        <v>0</v>
      </c>
      <c r="BI404" s="211">
        <f>IF(N404="nulová",J404,0)</f>
        <v>0</v>
      </c>
      <c r="BJ404" s="18" t="s">
        <v>79</v>
      </c>
      <c r="BK404" s="211">
        <f>ROUND(I404*H404,2)</f>
        <v>0</v>
      </c>
      <c r="BL404" s="18" t="s">
        <v>226</v>
      </c>
      <c r="BM404" s="210" t="s">
        <v>772</v>
      </c>
    </row>
    <row r="405" s="2" customFormat="1">
      <c r="A405" s="39"/>
      <c r="B405" s="40"/>
      <c r="C405" s="41"/>
      <c r="D405" s="212" t="s">
        <v>140</v>
      </c>
      <c r="E405" s="41"/>
      <c r="F405" s="213" t="s">
        <v>773</v>
      </c>
      <c r="G405" s="41"/>
      <c r="H405" s="41"/>
      <c r="I405" s="214"/>
      <c r="J405" s="41"/>
      <c r="K405" s="41"/>
      <c r="L405" s="45"/>
      <c r="M405" s="215"/>
      <c r="N405" s="216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140</v>
      </c>
      <c r="AU405" s="18" t="s">
        <v>83</v>
      </c>
    </row>
    <row r="406" s="2" customFormat="1" ht="33" customHeight="1">
      <c r="A406" s="39"/>
      <c r="B406" s="40"/>
      <c r="C406" s="229" t="s">
        <v>774</v>
      </c>
      <c r="D406" s="229" t="s">
        <v>181</v>
      </c>
      <c r="E406" s="230" t="s">
        <v>775</v>
      </c>
      <c r="F406" s="231" t="s">
        <v>776</v>
      </c>
      <c r="G406" s="232" t="s">
        <v>319</v>
      </c>
      <c r="H406" s="233">
        <v>8</v>
      </c>
      <c r="I406" s="234"/>
      <c r="J406" s="235">
        <f>ROUND(I406*H406,2)</f>
        <v>0</v>
      </c>
      <c r="K406" s="231" t="s">
        <v>137</v>
      </c>
      <c r="L406" s="236"/>
      <c r="M406" s="237" t="s">
        <v>19</v>
      </c>
      <c r="N406" s="238" t="s">
        <v>45</v>
      </c>
      <c r="O406" s="85"/>
      <c r="P406" s="208">
        <f>O406*H406</f>
        <v>0</v>
      </c>
      <c r="Q406" s="208">
        <v>0.0023900000000000002</v>
      </c>
      <c r="R406" s="208">
        <f>Q406*H406</f>
        <v>0.019120000000000002</v>
      </c>
      <c r="S406" s="208">
        <v>0</v>
      </c>
      <c r="T406" s="20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0" t="s">
        <v>323</v>
      </c>
      <c r="AT406" s="210" t="s">
        <v>181</v>
      </c>
      <c r="AU406" s="210" t="s">
        <v>83</v>
      </c>
      <c r="AY406" s="18" t="s">
        <v>131</v>
      </c>
      <c r="BE406" s="211">
        <f>IF(N406="základní",J406,0)</f>
        <v>0</v>
      </c>
      <c r="BF406" s="211">
        <f>IF(N406="snížená",J406,0)</f>
        <v>0</v>
      </c>
      <c r="BG406" s="211">
        <f>IF(N406="zákl. přenesená",J406,0)</f>
        <v>0</v>
      </c>
      <c r="BH406" s="211">
        <f>IF(N406="sníž. přenesená",J406,0)</f>
        <v>0</v>
      </c>
      <c r="BI406" s="211">
        <f>IF(N406="nulová",J406,0)</f>
        <v>0</v>
      </c>
      <c r="BJ406" s="18" t="s">
        <v>79</v>
      </c>
      <c r="BK406" s="211">
        <f>ROUND(I406*H406,2)</f>
        <v>0</v>
      </c>
      <c r="BL406" s="18" t="s">
        <v>226</v>
      </c>
      <c r="BM406" s="210" t="s">
        <v>777</v>
      </c>
    </row>
    <row r="407" s="2" customFormat="1" ht="49.05" customHeight="1">
      <c r="A407" s="39"/>
      <c r="B407" s="40"/>
      <c r="C407" s="199" t="s">
        <v>778</v>
      </c>
      <c r="D407" s="199" t="s">
        <v>133</v>
      </c>
      <c r="E407" s="200" t="s">
        <v>779</v>
      </c>
      <c r="F407" s="201" t="s">
        <v>780</v>
      </c>
      <c r="G407" s="202" t="s">
        <v>240</v>
      </c>
      <c r="H407" s="203">
        <v>6.7530000000000001</v>
      </c>
      <c r="I407" s="204"/>
      <c r="J407" s="205">
        <f>ROUND(I407*H407,2)</f>
        <v>0</v>
      </c>
      <c r="K407" s="201" t="s">
        <v>137</v>
      </c>
      <c r="L407" s="45"/>
      <c r="M407" s="206" t="s">
        <v>19</v>
      </c>
      <c r="N407" s="207" t="s">
        <v>45</v>
      </c>
      <c r="O407" s="85"/>
      <c r="P407" s="208">
        <f>O407*H407</f>
        <v>0</v>
      </c>
      <c r="Q407" s="208">
        <v>0</v>
      </c>
      <c r="R407" s="208">
        <f>Q407*H407</f>
        <v>0</v>
      </c>
      <c r="S407" s="208">
        <v>0</v>
      </c>
      <c r="T407" s="20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0" t="s">
        <v>226</v>
      </c>
      <c r="AT407" s="210" t="s">
        <v>133</v>
      </c>
      <c r="AU407" s="210" t="s">
        <v>83</v>
      </c>
      <c r="AY407" s="18" t="s">
        <v>131</v>
      </c>
      <c r="BE407" s="211">
        <f>IF(N407="základní",J407,0)</f>
        <v>0</v>
      </c>
      <c r="BF407" s="211">
        <f>IF(N407="snížená",J407,0)</f>
        <v>0</v>
      </c>
      <c r="BG407" s="211">
        <f>IF(N407="zákl. přenesená",J407,0)</f>
        <v>0</v>
      </c>
      <c r="BH407" s="211">
        <f>IF(N407="sníž. přenesená",J407,0)</f>
        <v>0</v>
      </c>
      <c r="BI407" s="211">
        <f>IF(N407="nulová",J407,0)</f>
        <v>0</v>
      </c>
      <c r="BJ407" s="18" t="s">
        <v>79</v>
      </c>
      <c r="BK407" s="211">
        <f>ROUND(I407*H407,2)</f>
        <v>0</v>
      </c>
      <c r="BL407" s="18" t="s">
        <v>226</v>
      </c>
      <c r="BM407" s="210" t="s">
        <v>781</v>
      </c>
    </row>
    <row r="408" s="2" customFormat="1">
      <c r="A408" s="39"/>
      <c r="B408" s="40"/>
      <c r="C408" s="41"/>
      <c r="D408" s="212" t="s">
        <v>140</v>
      </c>
      <c r="E408" s="41"/>
      <c r="F408" s="213" t="s">
        <v>782</v>
      </c>
      <c r="G408" s="41"/>
      <c r="H408" s="41"/>
      <c r="I408" s="214"/>
      <c r="J408" s="41"/>
      <c r="K408" s="41"/>
      <c r="L408" s="45"/>
      <c r="M408" s="215"/>
      <c r="N408" s="216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140</v>
      </c>
      <c r="AU408" s="18" t="s">
        <v>83</v>
      </c>
    </row>
    <row r="409" s="12" customFormat="1" ht="22.8" customHeight="1">
      <c r="A409" s="12"/>
      <c r="B409" s="183"/>
      <c r="C409" s="184"/>
      <c r="D409" s="185" t="s">
        <v>73</v>
      </c>
      <c r="E409" s="197" t="s">
        <v>783</v>
      </c>
      <c r="F409" s="197" t="s">
        <v>784</v>
      </c>
      <c r="G409" s="184"/>
      <c r="H409" s="184"/>
      <c r="I409" s="187"/>
      <c r="J409" s="198">
        <f>BK409</f>
        <v>0</v>
      </c>
      <c r="K409" s="184"/>
      <c r="L409" s="189"/>
      <c r="M409" s="190"/>
      <c r="N409" s="191"/>
      <c r="O409" s="191"/>
      <c r="P409" s="192">
        <f>SUM(P410:P418)</f>
        <v>0</v>
      </c>
      <c r="Q409" s="191"/>
      <c r="R409" s="192">
        <f>SUM(R410:R418)</f>
        <v>3.4641669999999998</v>
      </c>
      <c r="S409" s="191"/>
      <c r="T409" s="193">
        <f>SUM(T410:T418)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194" t="s">
        <v>83</v>
      </c>
      <c r="AT409" s="195" t="s">
        <v>73</v>
      </c>
      <c r="AU409" s="195" t="s">
        <v>79</v>
      </c>
      <c r="AY409" s="194" t="s">
        <v>131</v>
      </c>
      <c r="BK409" s="196">
        <f>SUM(BK410:BK418)</f>
        <v>0</v>
      </c>
    </row>
    <row r="410" s="2" customFormat="1" ht="37.8" customHeight="1">
      <c r="A410" s="39"/>
      <c r="B410" s="40"/>
      <c r="C410" s="199" t="s">
        <v>785</v>
      </c>
      <c r="D410" s="199" t="s">
        <v>133</v>
      </c>
      <c r="E410" s="200" t="s">
        <v>786</v>
      </c>
      <c r="F410" s="201" t="s">
        <v>787</v>
      </c>
      <c r="G410" s="202" t="s">
        <v>136</v>
      </c>
      <c r="H410" s="203">
        <v>567.71000000000004</v>
      </c>
      <c r="I410" s="204"/>
      <c r="J410" s="205">
        <f>ROUND(I410*H410,2)</f>
        <v>0</v>
      </c>
      <c r="K410" s="201" t="s">
        <v>137</v>
      </c>
      <c r="L410" s="45"/>
      <c r="M410" s="206" t="s">
        <v>19</v>
      </c>
      <c r="N410" s="207" t="s">
        <v>45</v>
      </c>
      <c r="O410" s="85"/>
      <c r="P410" s="208">
        <f>O410*H410</f>
        <v>0</v>
      </c>
      <c r="Q410" s="208">
        <v>0</v>
      </c>
      <c r="R410" s="208">
        <f>Q410*H410</f>
        <v>0</v>
      </c>
      <c r="S410" s="208">
        <v>0</v>
      </c>
      <c r="T410" s="20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0" t="s">
        <v>226</v>
      </c>
      <c r="AT410" s="210" t="s">
        <v>133</v>
      </c>
      <c r="AU410" s="210" t="s">
        <v>83</v>
      </c>
      <c r="AY410" s="18" t="s">
        <v>131</v>
      </c>
      <c r="BE410" s="211">
        <f>IF(N410="základní",J410,0)</f>
        <v>0</v>
      </c>
      <c r="BF410" s="211">
        <f>IF(N410="snížená",J410,0)</f>
        <v>0</v>
      </c>
      <c r="BG410" s="211">
        <f>IF(N410="zákl. přenesená",J410,0)</f>
        <v>0</v>
      </c>
      <c r="BH410" s="211">
        <f>IF(N410="sníž. přenesená",J410,0)</f>
        <v>0</v>
      </c>
      <c r="BI410" s="211">
        <f>IF(N410="nulová",J410,0)</f>
        <v>0</v>
      </c>
      <c r="BJ410" s="18" t="s">
        <v>79</v>
      </c>
      <c r="BK410" s="211">
        <f>ROUND(I410*H410,2)</f>
        <v>0</v>
      </c>
      <c r="BL410" s="18" t="s">
        <v>226</v>
      </c>
      <c r="BM410" s="210" t="s">
        <v>788</v>
      </c>
    </row>
    <row r="411" s="2" customFormat="1">
      <c r="A411" s="39"/>
      <c r="B411" s="40"/>
      <c r="C411" s="41"/>
      <c r="D411" s="212" t="s">
        <v>140</v>
      </c>
      <c r="E411" s="41"/>
      <c r="F411" s="213" t="s">
        <v>789</v>
      </c>
      <c r="G411" s="41"/>
      <c r="H411" s="41"/>
      <c r="I411" s="214"/>
      <c r="J411" s="41"/>
      <c r="K411" s="41"/>
      <c r="L411" s="45"/>
      <c r="M411" s="215"/>
      <c r="N411" s="216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140</v>
      </c>
      <c r="AU411" s="18" t="s">
        <v>83</v>
      </c>
    </row>
    <row r="412" s="13" customFormat="1">
      <c r="A412" s="13"/>
      <c r="B412" s="217"/>
      <c r="C412" s="218"/>
      <c r="D412" s="219" t="s">
        <v>146</v>
      </c>
      <c r="E412" s="220" t="s">
        <v>81</v>
      </c>
      <c r="F412" s="221" t="s">
        <v>790</v>
      </c>
      <c r="G412" s="218"/>
      <c r="H412" s="222">
        <v>567.71000000000004</v>
      </c>
      <c r="I412" s="223"/>
      <c r="J412" s="218"/>
      <c r="K412" s="218"/>
      <c r="L412" s="224"/>
      <c r="M412" s="225"/>
      <c r="N412" s="226"/>
      <c r="O412" s="226"/>
      <c r="P412" s="226"/>
      <c r="Q412" s="226"/>
      <c r="R412" s="226"/>
      <c r="S412" s="226"/>
      <c r="T412" s="22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28" t="s">
        <v>146</v>
      </c>
      <c r="AU412" s="228" t="s">
        <v>83</v>
      </c>
      <c r="AV412" s="13" t="s">
        <v>83</v>
      </c>
      <c r="AW412" s="13" t="s">
        <v>36</v>
      </c>
      <c r="AX412" s="13" t="s">
        <v>79</v>
      </c>
      <c r="AY412" s="228" t="s">
        <v>131</v>
      </c>
    </row>
    <row r="413" s="2" customFormat="1" ht="24.15" customHeight="1">
      <c r="A413" s="39"/>
      <c r="B413" s="40"/>
      <c r="C413" s="229" t="s">
        <v>791</v>
      </c>
      <c r="D413" s="229" t="s">
        <v>181</v>
      </c>
      <c r="E413" s="230" t="s">
        <v>792</v>
      </c>
      <c r="F413" s="231" t="s">
        <v>793</v>
      </c>
      <c r="G413" s="232" t="s">
        <v>136</v>
      </c>
      <c r="H413" s="233">
        <v>1180.837</v>
      </c>
      <c r="I413" s="234"/>
      <c r="J413" s="235">
        <f>ROUND(I413*H413,2)</f>
        <v>0</v>
      </c>
      <c r="K413" s="231" t="s">
        <v>137</v>
      </c>
      <c r="L413" s="236"/>
      <c r="M413" s="237" t="s">
        <v>19</v>
      </c>
      <c r="N413" s="238" t="s">
        <v>45</v>
      </c>
      <c r="O413" s="85"/>
      <c r="P413" s="208">
        <f>O413*H413</f>
        <v>0</v>
      </c>
      <c r="Q413" s="208">
        <v>0.0028999999999999998</v>
      </c>
      <c r="R413" s="208">
        <f>Q413*H413</f>
        <v>3.4244272999999996</v>
      </c>
      <c r="S413" s="208">
        <v>0</v>
      </c>
      <c r="T413" s="20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0" t="s">
        <v>323</v>
      </c>
      <c r="AT413" s="210" t="s">
        <v>181</v>
      </c>
      <c r="AU413" s="210" t="s">
        <v>83</v>
      </c>
      <c r="AY413" s="18" t="s">
        <v>131</v>
      </c>
      <c r="BE413" s="211">
        <f>IF(N413="základní",J413,0)</f>
        <v>0</v>
      </c>
      <c r="BF413" s="211">
        <f>IF(N413="snížená",J413,0)</f>
        <v>0</v>
      </c>
      <c r="BG413" s="211">
        <f>IF(N413="zákl. přenesená",J413,0)</f>
        <v>0</v>
      </c>
      <c r="BH413" s="211">
        <f>IF(N413="sníž. přenesená",J413,0)</f>
        <v>0</v>
      </c>
      <c r="BI413" s="211">
        <f>IF(N413="nulová",J413,0)</f>
        <v>0</v>
      </c>
      <c r="BJ413" s="18" t="s">
        <v>79</v>
      </c>
      <c r="BK413" s="211">
        <f>ROUND(I413*H413,2)</f>
        <v>0</v>
      </c>
      <c r="BL413" s="18" t="s">
        <v>226</v>
      </c>
      <c r="BM413" s="210" t="s">
        <v>794</v>
      </c>
    </row>
    <row r="414" s="13" customFormat="1">
      <c r="A414" s="13"/>
      <c r="B414" s="217"/>
      <c r="C414" s="218"/>
      <c r="D414" s="219" t="s">
        <v>146</v>
      </c>
      <c r="E414" s="218"/>
      <c r="F414" s="221" t="s">
        <v>795</v>
      </c>
      <c r="G414" s="218"/>
      <c r="H414" s="222">
        <v>1180.837</v>
      </c>
      <c r="I414" s="223"/>
      <c r="J414" s="218"/>
      <c r="K414" s="218"/>
      <c r="L414" s="224"/>
      <c r="M414" s="225"/>
      <c r="N414" s="226"/>
      <c r="O414" s="226"/>
      <c r="P414" s="226"/>
      <c r="Q414" s="226"/>
      <c r="R414" s="226"/>
      <c r="S414" s="226"/>
      <c r="T414" s="22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28" t="s">
        <v>146</v>
      </c>
      <c r="AU414" s="228" t="s">
        <v>83</v>
      </c>
      <c r="AV414" s="13" t="s">
        <v>83</v>
      </c>
      <c r="AW414" s="13" t="s">
        <v>4</v>
      </c>
      <c r="AX414" s="13" t="s">
        <v>79</v>
      </c>
      <c r="AY414" s="228" t="s">
        <v>131</v>
      </c>
    </row>
    <row r="415" s="2" customFormat="1" ht="49.05" customHeight="1">
      <c r="A415" s="39"/>
      <c r="B415" s="40"/>
      <c r="C415" s="199" t="s">
        <v>796</v>
      </c>
      <c r="D415" s="199" t="s">
        <v>133</v>
      </c>
      <c r="E415" s="200" t="s">
        <v>797</v>
      </c>
      <c r="F415" s="201" t="s">
        <v>798</v>
      </c>
      <c r="G415" s="202" t="s">
        <v>136</v>
      </c>
      <c r="H415" s="203">
        <v>567.71000000000004</v>
      </c>
      <c r="I415" s="204"/>
      <c r="J415" s="205">
        <f>ROUND(I415*H415,2)</f>
        <v>0</v>
      </c>
      <c r="K415" s="201" t="s">
        <v>137</v>
      </c>
      <c r="L415" s="45"/>
      <c r="M415" s="206" t="s">
        <v>19</v>
      </c>
      <c r="N415" s="207" t="s">
        <v>45</v>
      </c>
      <c r="O415" s="85"/>
      <c r="P415" s="208">
        <f>O415*H415</f>
        <v>0</v>
      </c>
      <c r="Q415" s="208">
        <v>6.9999999999999994E-05</v>
      </c>
      <c r="R415" s="208">
        <f>Q415*H415</f>
        <v>0.039739699999999996</v>
      </c>
      <c r="S415" s="208">
        <v>0</v>
      </c>
      <c r="T415" s="20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10" t="s">
        <v>226</v>
      </c>
      <c r="AT415" s="210" t="s">
        <v>133</v>
      </c>
      <c r="AU415" s="210" t="s">
        <v>83</v>
      </c>
      <c r="AY415" s="18" t="s">
        <v>131</v>
      </c>
      <c r="BE415" s="211">
        <f>IF(N415="základní",J415,0)</f>
        <v>0</v>
      </c>
      <c r="BF415" s="211">
        <f>IF(N415="snížená",J415,0)</f>
        <v>0</v>
      </c>
      <c r="BG415" s="211">
        <f>IF(N415="zákl. přenesená",J415,0)</f>
        <v>0</v>
      </c>
      <c r="BH415" s="211">
        <f>IF(N415="sníž. přenesená",J415,0)</f>
        <v>0</v>
      </c>
      <c r="BI415" s="211">
        <f>IF(N415="nulová",J415,0)</f>
        <v>0</v>
      </c>
      <c r="BJ415" s="18" t="s">
        <v>79</v>
      </c>
      <c r="BK415" s="211">
        <f>ROUND(I415*H415,2)</f>
        <v>0</v>
      </c>
      <c r="BL415" s="18" t="s">
        <v>226</v>
      </c>
      <c r="BM415" s="210" t="s">
        <v>799</v>
      </c>
    </row>
    <row r="416" s="2" customFormat="1">
      <c r="A416" s="39"/>
      <c r="B416" s="40"/>
      <c r="C416" s="41"/>
      <c r="D416" s="212" t="s">
        <v>140</v>
      </c>
      <c r="E416" s="41"/>
      <c r="F416" s="213" t="s">
        <v>800</v>
      </c>
      <c r="G416" s="41"/>
      <c r="H416" s="41"/>
      <c r="I416" s="214"/>
      <c r="J416" s="41"/>
      <c r="K416" s="41"/>
      <c r="L416" s="45"/>
      <c r="M416" s="215"/>
      <c r="N416" s="216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140</v>
      </c>
      <c r="AU416" s="18" t="s">
        <v>83</v>
      </c>
    </row>
    <row r="417" s="2" customFormat="1" ht="49.05" customHeight="1">
      <c r="A417" s="39"/>
      <c r="B417" s="40"/>
      <c r="C417" s="199" t="s">
        <v>801</v>
      </c>
      <c r="D417" s="199" t="s">
        <v>133</v>
      </c>
      <c r="E417" s="200" t="s">
        <v>802</v>
      </c>
      <c r="F417" s="201" t="s">
        <v>803</v>
      </c>
      <c r="G417" s="202" t="s">
        <v>240</v>
      </c>
      <c r="H417" s="203">
        <v>3.464</v>
      </c>
      <c r="I417" s="204"/>
      <c r="J417" s="205">
        <f>ROUND(I417*H417,2)</f>
        <v>0</v>
      </c>
      <c r="K417" s="201" t="s">
        <v>137</v>
      </c>
      <c r="L417" s="45"/>
      <c r="M417" s="206" t="s">
        <v>19</v>
      </c>
      <c r="N417" s="207" t="s">
        <v>45</v>
      </c>
      <c r="O417" s="85"/>
      <c r="P417" s="208">
        <f>O417*H417</f>
        <v>0</v>
      </c>
      <c r="Q417" s="208">
        <v>0</v>
      </c>
      <c r="R417" s="208">
        <f>Q417*H417</f>
        <v>0</v>
      </c>
      <c r="S417" s="208">
        <v>0</v>
      </c>
      <c r="T417" s="20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0" t="s">
        <v>226</v>
      </c>
      <c r="AT417" s="210" t="s">
        <v>133</v>
      </c>
      <c r="AU417" s="210" t="s">
        <v>83</v>
      </c>
      <c r="AY417" s="18" t="s">
        <v>131</v>
      </c>
      <c r="BE417" s="211">
        <f>IF(N417="základní",J417,0)</f>
        <v>0</v>
      </c>
      <c r="BF417" s="211">
        <f>IF(N417="snížená",J417,0)</f>
        <v>0</v>
      </c>
      <c r="BG417" s="211">
        <f>IF(N417="zákl. přenesená",J417,0)</f>
        <v>0</v>
      </c>
      <c r="BH417" s="211">
        <f>IF(N417="sníž. přenesená",J417,0)</f>
        <v>0</v>
      </c>
      <c r="BI417" s="211">
        <f>IF(N417="nulová",J417,0)</f>
        <v>0</v>
      </c>
      <c r="BJ417" s="18" t="s">
        <v>79</v>
      </c>
      <c r="BK417" s="211">
        <f>ROUND(I417*H417,2)</f>
        <v>0</v>
      </c>
      <c r="BL417" s="18" t="s">
        <v>226</v>
      </c>
      <c r="BM417" s="210" t="s">
        <v>804</v>
      </c>
    </row>
    <row r="418" s="2" customFormat="1">
      <c r="A418" s="39"/>
      <c r="B418" s="40"/>
      <c r="C418" s="41"/>
      <c r="D418" s="212" t="s">
        <v>140</v>
      </c>
      <c r="E418" s="41"/>
      <c r="F418" s="213" t="s">
        <v>805</v>
      </c>
      <c r="G418" s="41"/>
      <c r="H418" s="41"/>
      <c r="I418" s="214"/>
      <c r="J418" s="41"/>
      <c r="K418" s="41"/>
      <c r="L418" s="45"/>
      <c r="M418" s="215"/>
      <c r="N418" s="216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140</v>
      </c>
      <c r="AU418" s="18" t="s">
        <v>83</v>
      </c>
    </row>
    <row r="419" s="12" customFormat="1" ht="22.8" customHeight="1">
      <c r="A419" s="12"/>
      <c r="B419" s="183"/>
      <c r="C419" s="184"/>
      <c r="D419" s="185" t="s">
        <v>73</v>
      </c>
      <c r="E419" s="197" t="s">
        <v>806</v>
      </c>
      <c r="F419" s="197" t="s">
        <v>807</v>
      </c>
      <c r="G419" s="184"/>
      <c r="H419" s="184"/>
      <c r="I419" s="187"/>
      <c r="J419" s="198">
        <f>BK419</f>
        <v>0</v>
      </c>
      <c r="K419" s="184"/>
      <c r="L419" s="189"/>
      <c r="M419" s="190"/>
      <c r="N419" s="191"/>
      <c r="O419" s="191"/>
      <c r="P419" s="192">
        <f>SUM(P420:P423)</f>
        <v>0</v>
      </c>
      <c r="Q419" s="191"/>
      <c r="R419" s="192">
        <f>SUM(R420:R423)</f>
        <v>0</v>
      </c>
      <c r="S419" s="191"/>
      <c r="T419" s="193">
        <f>SUM(T420:T423)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194" t="s">
        <v>83</v>
      </c>
      <c r="AT419" s="195" t="s">
        <v>73</v>
      </c>
      <c r="AU419" s="195" t="s">
        <v>79</v>
      </c>
      <c r="AY419" s="194" t="s">
        <v>131</v>
      </c>
      <c r="BK419" s="196">
        <f>SUM(BK420:BK423)</f>
        <v>0</v>
      </c>
    </row>
    <row r="420" s="2" customFormat="1" ht="16.5" customHeight="1">
      <c r="A420" s="39"/>
      <c r="B420" s="40"/>
      <c r="C420" s="199" t="s">
        <v>808</v>
      </c>
      <c r="D420" s="199" t="s">
        <v>133</v>
      </c>
      <c r="E420" s="200" t="s">
        <v>809</v>
      </c>
      <c r="F420" s="201" t="s">
        <v>810</v>
      </c>
      <c r="G420" s="202" t="s">
        <v>254</v>
      </c>
      <c r="H420" s="203">
        <v>50</v>
      </c>
      <c r="I420" s="204"/>
      <c r="J420" s="205">
        <f>ROUND(I420*H420,2)</f>
        <v>0</v>
      </c>
      <c r="K420" s="201" t="s">
        <v>137</v>
      </c>
      <c r="L420" s="45"/>
      <c r="M420" s="206" t="s">
        <v>19</v>
      </c>
      <c r="N420" s="207" t="s">
        <v>45</v>
      </c>
      <c r="O420" s="85"/>
      <c r="P420" s="208">
        <f>O420*H420</f>
        <v>0</v>
      </c>
      <c r="Q420" s="208">
        <v>0</v>
      </c>
      <c r="R420" s="208">
        <f>Q420*H420</f>
        <v>0</v>
      </c>
      <c r="S420" s="208">
        <v>0</v>
      </c>
      <c r="T420" s="20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0" t="s">
        <v>226</v>
      </c>
      <c r="AT420" s="210" t="s">
        <v>133</v>
      </c>
      <c r="AU420" s="210" t="s">
        <v>83</v>
      </c>
      <c r="AY420" s="18" t="s">
        <v>131</v>
      </c>
      <c r="BE420" s="211">
        <f>IF(N420="základní",J420,0)</f>
        <v>0</v>
      </c>
      <c r="BF420" s="211">
        <f>IF(N420="snížená",J420,0)</f>
        <v>0</v>
      </c>
      <c r="BG420" s="211">
        <f>IF(N420="zákl. přenesená",J420,0)</f>
        <v>0</v>
      </c>
      <c r="BH420" s="211">
        <f>IF(N420="sníž. přenesená",J420,0)</f>
        <v>0</v>
      </c>
      <c r="BI420" s="211">
        <f>IF(N420="nulová",J420,0)</f>
        <v>0</v>
      </c>
      <c r="BJ420" s="18" t="s">
        <v>79</v>
      </c>
      <c r="BK420" s="211">
        <f>ROUND(I420*H420,2)</f>
        <v>0</v>
      </c>
      <c r="BL420" s="18" t="s">
        <v>226</v>
      </c>
      <c r="BM420" s="210" t="s">
        <v>811</v>
      </c>
    </row>
    <row r="421" s="2" customFormat="1">
      <c r="A421" s="39"/>
      <c r="B421" s="40"/>
      <c r="C421" s="41"/>
      <c r="D421" s="212" t="s">
        <v>140</v>
      </c>
      <c r="E421" s="41"/>
      <c r="F421" s="213" t="s">
        <v>812</v>
      </c>
      <c r="G421" s="41"/>
      <c r="H421" s="41"/>
      <c r="I421" s="214"/>
      <c r="J421" s="41"/>
      <c r="K421" s="41"/>
      <c r="L421" s="45"/>
      <c r="M421" s="215"/>
      <c r="N421" s="216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140</v>
      </c>
      <c r="AU421" s="18" t="s">
        <v>83</v>
      </c>
    </row>
    <row r="422" s="2" customFormat="1" ht="16.5" customHeight="1">
      <c r="A422" s="39"/>
      <c r="B422" s="40"/>
      <c r="C422" s="199" t="s">
        <v>813</v>
      </c>
      <c r="D422" s="199" t="s">
        <v>133</v>
      </c>
      <c r="E422" s="200" t="s">
        <v>814</v>
      </c>
      <c r="F422" s="201" t="s">
        <v>815</v>
      </c>
      <c r="G422" s="202" t="s">
        <v>319</v>
      </c>
      <c r="H422" s="203">
        <v>8</v>
      </c>
      <c r="I422" s="204"/>
      <c r="J422" s="205">
        <f>ROUND(I422*H422,2)</f>
        <v>0</v>
      </c>
      <c r="K422" s="201" t="s">
        <v>137</v>
      </c>
      <c r="L422" s="45"/>
      <c r="M422" s="206" t="s">
        <v>19</v>
      </c>
      <c r="N422" s="207" t="s">
        <v>45</v>
      </c>
      <c r="O422" s="85"/>
      <c r="P422" s="208">
        <f>O422*H422</f>
        <v>0</v>
      </c>
      <c r="Q422" s="208">
        <v>0</v>
      </c>
      <c r="R422" s="208">
        <f>Q422*H422</f>
        <v>0</v>
      </c>
      <c r="S422" s="208">
        <v>0</v>
      </c>
      <c r="T422" s="20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0" t="s">
        <v>226</v>
      </c>
      <c r="AT422" s="210" t="s">
        <v>133</v>
      </c>
      <c r="AU422" s="210" t="s">
        <v>83</v>
      </c>
      <c r="AY422" s="18" t="s">
        <v>131</v>
      </c>
      <c r="BE422" s="211">
        <f>IF(N422="základní",J422,0)</f>
        <v>0</v>
      </c>
      <c r="BF422" s="211">
        <f>IF(N422="snížená",J422,0)</f>
        <v>0</v>
      </c>
      <c r="BG422" s="211">
        <f>IF(N422="zákl. přenesená",J422,0)</f>
        <v>0</v>
      </c>
      <c r="BH422" s="211">
        <f>IF(N422="sníž. přenesená",J422,0)</f>
        <v>0</v>
      </c>
      <c r="BI422" s="211">
        <f>IF(N422="nulová",J422,0)</f>
        <v>0</v>
      </c>
      <c r="BJ422" s="18" t="s">
        <v>79</v>
      </c>
      <c r="BK422" s="211">
        <f>ROUND(I422*H422,2)</f>
        <v>0</v>
      </c>
      <c r="BL422" s="18" t="s">
        <v>226</v>
      </c>
      <c r="BM422" s="210" t="s">
        <v>816</v>
      </c>
    </row>
    <row r="423" s="2" customFormat="1">
      <c r="A423" s="39"/>
      <c r="B423" s="40"/>
      <c r="C423" s="41"/>
      <c r="D423" s="212" t="s">
        <v>140</v>
      </c>
      <c r="E423" s="41"/>
      <c r="F423" s="213" t="s">
        <v>817</v>
      </c>
      <c r="G423" s="41"/>
      <c r="H423" s="41"/>
      <c r="I423" s="214"/>
      <c r="J423" s="41"/>
      <c r="K423" s="41"/>
      <c r="L423" s="45"/>
      <c r="M423" s="215"/>
      <c r="N423" s="216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140</v>
      </c>
      <c r="AU423" s="18" t="s">
        <v>83</v>
      </c>
    </row>
    <row r="424" s="12" customFormat="1" ht="22.8" customHeight="1">
      <c r="A424" s="12"/>
      <c r="B424" s="183"/>
      <c r="C424" s="184"/>
      <c r="D424" s="185" t="s">
        <v>73</v>
      </c>
      <c r="E424" s="197" t="s">
        <v>818</v>
      </c>
      <c r="F424" s="197" t="s">
        <v>819</v>
      </c>
      <c r="G424" s="184"/>
      <c r="H424" s="184"/>
      <c r="I424" s="187"/>
      <c r="J424" s="198">
        <f>BK424</f>
        <v>0</v>
      </c>
      <c r="K424" s="184"/>
      <c r="L424" s="189"/>
      <c r="M424" s="190"/>
      <c r="N424" s="191"/>
      <c r="O424" s="191"/>
      <c r="P424" s="192">
        <f>SUM(P425:P437)</f>
        <v>0</v>
      </c>
      <c r="Q424" s="191"/>
      <c r="R424" s="192">
        <f>SUM(R425:R437)</f>
        <v>0.0076500000000000005</v>
      </c>
      <c r="S424" s="191"/>
      <c r="T424" s="193">
        <f>SUM(T425:T437)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194" t="s">
        <v>83</v>
      </c>
      <c r="AT424" s="195" t="s">
        <v>73</v>
      </c>
      <c r="AU424" s="195" t="s">
        <v>79</v>
      </c>
      <c r="AY424" s="194" t="s">
        <v>131</v>
      </c>
      <c r="BK424" s="196">
        <f>SUM(BK425:BK437)</f>
        <v>0</v>
      </c>
    </row>
    <row r="425" s="2" customFormat="1" ht="49.05" customHeight="1">
      <c r="A425" s="39"/>
      <c r="B425" s="40"/>
      <c r="C425" s="199" t="s">
        <v>820</v>
      </c>
      <c r="D425" s="199" t="s">
        <v>133</v>
      </c>
      <c r="E425" s="200" t="s">
        <v>821</v>
      </c>
      <c r="F425" s="201" t="s">
        <v>822</v>
      </c>
      <c r="G425" s="202" t="s">
        <v>319</v>
      </c>
      <c r="H425" s="203">
        <v>15</v>
      </c>
      <c r="I425" s="204"/>
      <c r="J425" s="205">
        <f>ROUND(I425*H425,2)</f>
        <v>0</v>
      </c>
      <c r="K425" s="201" t="s">
        <v>137</v>
      </c>
      <c r="L425" s="45"/>
      <c r="M425" s="206" t="s">
        <v>19</v>
      </c>
      <c r="N425" s="207" t="s">
        <v>45</v>
      </c>
      <c r="O425" s="85"/>
      <c r="P425" s="208">
        <f>O425*H425</f>
        <v>0</v>
      </c>
      <c r="Q425" s="208">
        <v>0</v>
      </c>
      <c r="R425" s="208">
        <f>Q425*H425</f>
        <v>0</v>
      </c>
      <c r="S425" s="208">
        <v>0</v>
      </c>
      <c r="T425" s="20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0" t="s">
        <v>226</v>
      </c>
      <c r="AT425" s="210" t="s">
        <v>133</v>
      </c>
      <c r="AU425" s="210" t="s">
        <v>83</v>
      </c>
      <c r="AY425" s="18" t="s">
        <v>131</v>
      </c>
      <c r="BE425" s="211">
        <f>IF(N425="základní",J425,0)</f>
        <v>0</v>
      </c>
      <c r="BF425" s="211">
        <f>IF(N425="snížená",J425,0)</f>
        <v>0</v>
      </c>
      <c r="BG425" s="211">
        <f>IF(N425="zákl. přenesená",J425,0)</f>
        <v>0</v>
      </c>
      <c r="BH425" s="211">
        <f>IF(N425="sníž. přenesená",J425,0)</f>
        <v>0</v>
      </c>
      <c r="BI425" s="211">
        <f>IF(N425="nulová",J425,0)</f>
        <v>0</v>
      </c>
      <c r="BJ425" s="18" t="s">
        <v>79</v>
      </c>
      <c r="BK425" s="211">
        <f>ROUND(I425*H425,2)</f>
        <v>0</v>
      </c>
      <c r="BL425" s="18" t="s">
        <v>226</v>
      </c>
      <c r="BM425" s="210" t="s">
        <v>823</v>
      </c>
    </row>
    <row r="426" s="2" customFormat="1">
      <c r="A426" s="39"/>
      <c r="B426" s="40"/>
      <c r="C426" s="41"/>
      <c r="D426" s="212" t="s">
        <v>140</v>
      </c>
      <c r="E426" s="41"/>
      <c r="F426" s="213" t="s">
        <v>824</v>
      </c>
      <c r="G426" s="41"/>
      <c r="H426" s="41"/>
      <c r="I426" s="214"/>
      <c r="J426" s="41"/>
      <c r="K426" s="41"/>
      <c r="L426" s="45"/>
      <c r="M426" s="215"/>
      <c r="N426" s="216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140</v>
      </c>
      <c r="AU426" s="18" t="s">
        <v>83</v>
      </c>
    </row>
    <row r="427" s="2" customFormat="1" ht="24.15" customHeight="1">
      <c r="A427" s="39"/>
      <c r="B427" s="40"/>
      <c r="C427" s="229" t="s">
        <v>825</v>
      </c>
      <c r="D427" s="229" t="s">
        <v>181</v>
      </c>
      <c r="E427" s="230" t="s">
        <v>826</v>
      </c>
      <c r="F427" s="231" t="s">
        <v>827</v>
      </c>
      <c r="G427" s="232" t="s">
        <v>319</v>
      </c>
      <c r="H427" s="233">
        <v>15</v>
      </c>
      <c r="I427" s="234"/>
      <c r="J427" s="235">
        <f>ROUND(I427*H427,2)</f>
        <v>0</v>
      </c>
      <c r="K427" s="231" t="s">
        <v>137</v>
      </c>
      <c r="L427" s="236"/>
      <c r="M427" s="237" t="s">
        <v>19</v>
      </c>
      <c r="N427" s="238" t="s">
        <v>45</v>
      </c>
      <c r="O427" s="85"/>
      <c r="P427" s="208">
        <f>O427*H427</f>
        <v>0</v>
      </c>
      <c r="Q427" s="208">
        <v>0.00027999999999999998</v>
      </c>
      <c r="R427" s="208">
        <f>Q427*H427</f>
        <v>0.0041999999999999997</v>
      </c>
      <c r="S427" s="208">
        <v>0</v>
      </c>
      <c r="T427" s="20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10" t="s">
        <v>323</v>
      </c>
      <c r="AT427" s="210" t="s">
        <v>181</v>
      </c>
      <c r="AU427" s="210" t="s">
        <v>83</v>
      </c>
      <c r="AY427" s="18" t="s">
        <v>131</v>
      </c>
      <c r="BE427" s="211">
        <f>IF(N427="základní",J427,0)</f>
        <v>0</v>
      </c>
      <c r="BF427" s="211">
        <f>IF(N427="snížená",J427,0)</f>
        <v>0</v>
      </c>
      <c r="BG427" s="211">
        <f>IF(N427="zákl. přenesená",J427,0)</f>
        <v>0</v>
      </c>
      <c r="BH427" s="211">
        <f>IF(N427="sníž. přenesená",J427,0)</f>
        <v>0</v>
      </c>
      <c r="BI427" s="211">
        <f>IF(N427="nulová",J427,0)</f>
        <v>0</v>
      </c>
      <c r="BJ427" s="18" t="s">
        <v>79</v>
      </c>
      <c r="BK427" s="211">
        <f>ROUND(I427*H427,2)</f>
        <v>0</v>
      </c>
      <c r="BL427" s="18" t="s">
        <v>226</v>
      </c>
      <c r="BM427" s="210" t="s">
        <v>828</v>
      </c>
    </row>
    <row r="428" s="2" customFormat="1" ht="44.25" customHeight="1">
      <c r="A428" s="39"/>
      <c r="B428" s="40"/>
      <c r="C428" s="199" t="s">
        <v>829</v>
      </c>
      <c r="D428" s="199" t="s">
        <v>133</v>
      </c>
      <c r="E428" s="200" t="s">
        <v>830</v>
      </c>
      <c r="F428" s="201" t="s">
        <v>831</v>
      </c>
      <c r="G428" s="202" t="s">
        <v>254</v>
      </c>
      <c r="H428" s="203">
        <v>30</v>
      </c>
      <c r="I428" s="204"/>
      <c r="J428" s="205">
        <f>ROUND(I428*H428,2)</f>
        <v>0</v>
      </c>
      <c r="K428" s="201" t="s">
        <v>137</v>
      </c>
      <c r="L428" s="45"/>
      <c r="M428" s="206" t="s">
        <v>19</v>
      </c>
      <c r="N428" s="207" t="s">
        <v>45</v>
      </c>
      <c r="O428" s="85"/>
      <c r="P428" s="208">
        <f>O428*H428</f>
        <v>0</v>
      </c>
      <c r="Q428" s="208">
        <v>0</v>
      </c>
      <c r="R428" s="208">
        <f>Q428*H428</f>
        <v>0</v>
      </c>
      <c r="S428" s="208">
        <v>0</v>
      </c>
      <c r="T428" s="20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0" t="s">
        <v>226</v>
      </c>
      <c r="AT428" s="210" t="s">
        <v>133</v>
      </c>
      <c r="AU428" s="210" t="s">
        <v>83</v>
      </c>
      <c r="AY428" s="18" t="s">
        <v>131</v>
      </c>
      <c r="BE428" s="211">
        <f>IF(N428="základní",J428,0)</f>
        <v>0</v>
      </c>
      <c r="BF428" s="211">
        <f>IF(N428="snížená",J428,0)</f>
        <v>0</v>
      </c>
      <c r="BG428" s="211">
        <f>IF(N428="zákl. přenesená",J428,0)</f>
        <v>0</v>
      </c>
      <c r="BH428" s="211">
        <f>IF(N428="sníž. přenesená",J428,0)</f>
        <v>0</v>
      </c>
      <c r="BI428" s="211">
        <f>IF(N428="nulová",J428,0)</f>
        <v>0</v>
      </c>
      <c r="BJ428" s="18" t="s">
        <v>79</v>
      </c>
      <c r="BK428" s="211">
        <f>ROUND(I428*H428,2)</f>
        <v>0</v>
      </c>
      <c r="BL428" s="18" t="s">
        <v>226</v>
      </c>
      <c r="BM428" s="210" t="s">
        <v>832</v>
      </c>
    </row>
    <row r="429" s="2" customFormat="1">
      <c r="A429" s="39"/>
      <c r="B429" s="40"/>
      <c r="C429" s="41"/>
      <c r="D429" s="212" t="s">
        <v>140</v>
      </c>
      <c r="E429" s="41"/>
      <c r="F429" s="213" t="s">
        <v>833</v>
      </c>
      <c r="G429" s="41"/>
      <c r="H429" s="41"/>
      <c r="I429" s="214"/>
      <c r="J429" s="41"/>
      <c r="K429" s="41"/>
      <c r="L429" s="45"/>
      <c r="M429" s="215"/>
      <c r="N429" s="216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140</v>
      </c>
      <c r="AU429" s="18" t="s">
        <v>83</v>
      </c>
    </row>
    <row r="430" s="2" customFormat="1" ht="24.15" customHeight="1">
      <c r="A430" s="39"/>
      <c r="B430" s="40"/>
      <c r="C430" s="229" t="s">
        <v>834</v>
      </c>
      <c r="D430" s="229" t="s">
        <v>181</v>
      </c>
      <c r="E430" s="230" t="s">
        <v>835</v>
      </c>
      <c r="F430" s="231" t="s">
        <v>836</v>
      </c>
      <c r="G430" s="232" t="s">
        <v>254</v>
      </c>
      <c r="H430" s="233">
        <v>34.5</v>
      </c>
      <c r="I430" s="234"/>
      <c r="J430" s="235">
        <f>ROUND(I430*H430,2)</f>
        <v>0</v>
      </c>
      <c r="K430" s="231" t="s">
        <v>137</v>
      </c>
      <c r="L430" s="236"/>
      <c r="M430" s="237" t="s">
        <v>19</v>
      </c>
      <c r="N430" s="238" t="s">
        <v>45</v>
      </c>
      <c r="O430" s="85"/>
      <c r="P430" s="208">
        <f>O430*H430</f>
        <v>0</v>
      </c>
      <c r="Q430" s="208">
        <v>0.00010000000000000001</v>
      </c>
      <c r="R430" s="208">
        <f>Q430*H430</f>
        <v>0.0034500000000000004</v>
      </c>
      <c r="S430" s="208">
        <v>0</v>
      </c>
      <c r="T430" s="20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0" t="s">
        <v>323</v>
      </c>
      <c r="AT430" s="210" t="s">
        <v>181</v>
      </c>
      <c r="AU430" s="210" t="s">
        <v>83</v>
      </c>
      <c r="AY430" s="18" t="s">
        <v>131</v>
      </c>
      <c r="BE430" s="211">
        <f>IF(N430="základní",J430,0)</f>
        <v>0</v>
      </c>
      <c r="BF430" s="211">
        <f>IF(N430="snížená",J430,0)</f>
        <v>0</v>
      </c>
      <c r="BG430" s="211">
        <f>IF(N430="zákl. přenesená",J430,0)</f>
        <v>0</v>
      </c>
      <c r="BH430" s="211">
        <f>IF(N430="sníž. přenesená",J430,0)</f>
        <v>0</v>
      </c>
      <c r="BI430" s="211">
        <f>IF(N430="nulová",J430,0)</f>
        <v>0</v>
      </c>
      <c r="BJ430" s="18" t="s">
        <v>79</v>
      </c>
      <c r="BK430" s="211">
        <f>ROUND(I430*H430,2)</f>
        <v>0</v>
      </c>
      <c r="BL430" s="18" t="s">
        <v>226</v>
      </c>
      <c r="BM430" s="210" t="s">
        <v>837</v>
      </c>
    </row>
    <row r="431" s="13" customFormat="1">
      <c r="A431" s="13"/>
      <c r="B431" s="217"/>
      <c r="C431" s="218"/>
      <c r="D431" s="219" t="s">
        <v>146</v>
      </c>
      <c r="E431" s="218"/>
      <c r="F431" s="221" t="s">
        <v>838</v>
      </c>
      <c r="G431" s="218"/>
      <c r="H431" s="222">
        <v>34.5</v>
      </c>
      <c r="I431" s="223"/>
      <c r="J431" s="218"/>
      <c r="K431" s="218"/>
      <c r="L431" s="224"/>
      <c r="M431" s="225"/>
      <c r="N431" s="226"/>
      <c r="O431" s="226"/>
      <c r="P431" s="226"/>
      <c r="Q431" s="226"/>
      <c r="R431" s="226"/>
      <c r="S431" s="226"/>
      <c r="T431" s="227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28" t="s">
        <v>146</v>
      </c>
      <c r="AU431" s="228" t="s">
        <v>83</v>
      </c>
      <c r="AV431" s="13" t="s">
        <v>83</v>
      </c>
      <c r="AW431" s="13" t="s">
        <v>4</v>
      </c>
      <c r="AX431" s="13" t="s">
        <v>79</v>
      </c>
      <c r="AY431" s="228" t="s">
        <v>131</v>
      </c>
    </row>
    <row r="432" s="2" customFormat="1" ht="49.05" customHeight="1">
      <c r="A432" s="39"/>
      <c r="B432" s="40"/>
      <c r="C432" s="199" t="s">
        <v>839</v>
      </c>
      <c r="D432" s="199" t="s">
        <v>133</v>
      </c>
      <c r="E432" s="200" t="s">
        <v>840</v>
      </c>
      <c r="F432" s="201" t="s">
        <v>841</v>
      </c>
      <c r="G432" s="202" t="s">
        <v>319</v>
      </c>
      <c r="H432" s="203">
        <v>13</v>
      </c>
      <c r="I432" s="204"/>
      <c r="J432" s="205">
        <f>ROUND(I432*H432,2)</f>
        <v>0</v>
      </c>
      <c r="K432" s="201" t="s">
        <v>137</v>
      </c>
      <c r="L432" s="45"/>
      <c r="M432" s="206" t="s">
        <v>19</v>
      </c>
      <c r="N432" s="207" t="s">
        <v>45</v>
      </c>
      <c r="O432" s="85"/>
      <c r="P432" s="208">
        <f>O432*H432</f>
        <v>0</v>
      </c>
      <c r="Q432" s="208">
        <v>0</v>
      </c>
      <c r="R432" s="208">
        <f>Q432*H432</f>
        <v>0</v>
      </c>
      <c r="S432" s="208">
        <v>0</v>
      </c>
      <c r="T432" s="20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0" t="s">
        <v>226</v>
      </c>
      <c r="AT432" s="210" t="s">
        <v>133</v>
      </c>
      <c r="AU432" s="210" t="s">
        <v>83</v>
      </c>
      <c r="AY432" s="18" t="s">
        <v>131</v>
      </c>
      <c r="BE432" s="211">
        <f>IF(N432="základní",J432,0)</f>
        <v>0</v>
      </c>
      <c r="BF432" s="211">
        <f>IF(N432="snížená",J432,0)</f>
        <v>0</v>
      </c>
      <c r="BG432" s="211">
        <f>IF(N432="zákl. přenesená",J432,0)</f>
        <v>0</v>
      </c>
      <c r="BH432" s="211">
        <f>IF(N432="sníž. přenesená",J432,0)</f>
        <v>0</v>
      </c>
      <c r="BI432" s="211">
        <f>IF(N432="nulová",J432,0)</f>
        <v>0</v>
      </c>
      <c r="BJ432" s="18" t="s">
        <v>79</v>
      </c>
      <c r="BK432" s="211">
        <f>ROUND(I432*H432,2)</f>
        <v>0</v>
      </c>
      <c r="BL432" s="18" t="s">
        <v>226</v>
      </c>
      <c r="BM432" s="210" t="s">
        <v>842</v>
      </c>
    </row>
    <row r="433" s="2" customFormat="1">
      <c r="A433" s="39"/>
      <c r="B433" s="40"/>
      <c r="C433" s="41"/>
      <c r="D433" s="212" t="s">
        <v>140</v>
      </c>
      <c r="E433" s="41"/>
      <c r="F433" s="213" t="s">
        <v>843</v>
      </c>
      <c r="G433" s="41"/>
      <c r="H433" s="41"/>
      <c r="I433" s="214"/>
      <c r="J433" s="41"/>
      <c r="K433" s="41"/>
      <c r="L433" s="45"/>
      <c r="M433" s="215"/>
      <c r="N433" s="216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140</v>
      </c>
      <c r="AU433" s="18" t="s">
        <v>83</v>
      </c>
    </row>
    <row r="434" s="2" customFormat="1" ht="44.25" customHeight="1">
      <c r="A434" s="39"/>
      <c r="B434" s="40"/>
      <c r="C434" s="199" t="s">
        <v>844</v>
      </c>
      <c r="D434" s="199" t="s">
        <v>133</v>
      </c>
      <c r="E434" s="200" t="s">
        <v>845</v>
      </c>
      <c r="F434" s="201" t="s">
        <v>846</v>
      </c>
      <c r="G434" s="202" t="s">
        <v>319</v>
      </c>
      <c r="H434" s="203">
        <v>1</v>
      </c>
      <c r="I434" s="204"/>
      <c r="J434" s="205">
        <f>ROUND(I434*H434,2)</f>
        <v>0</v>
      </c>
      <c r="K434" s="201" t="s">
        <v>137</v>
      </c>
      <c r="L434" s="45"/>
      <c r="M434" s="206" t="s">
        <v>19</v>
      </c>
      <c r="N434" s="207" t="s">
        <v>45</v>
      </c>
      <c r="O434" s="85"/>
      <c r="P434" s="208">
        <f>O434*H434</f>
        <v>0</v>
      </c>
      <c r="Q434" s="208">
        <v>0</v>
      </c>
      <c r="R434" s="208">
        <f>Q434*H434</f>
        <v>0</v>
      </c>
      <c r="S434" s="208">
        <v>0</v>
      </c>
      <c r="T434" s="20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0" t="s">
        <v>226</v>
      </c>
      <c r="AT434" s="210" t="s">
        <v>133</v>
      </c>
      <c r="AU434" s="210" t="s">
        <v>83</v>
      </c>
      <c r="AY434" s="18" t="s">
        <v>131</v>
      </c>
      <c r="BE434" s="211">
        <f>IF(N434="základní",J434,0)</f>
        <v>0</v>
      </c>
      <c r="BF434" s="211">
        <f>IF(N434="snížená",J434,0)</f>
        <v>0</v>
      </c>
      <c r="BG434" s="211">
        <f>IF(N434="zákl. přenesená",J434,0)</f>
        <v>0</v>
      </c>
      <c r="BH434" s="211">
        <f>IF(N434="sníž. přenesená",J434,0)</f>
        <v>0</v>
      </c>
      <c r="BI434" s="211">
        <f>IF(N434="nulová",J434,0)</f>
        <v>0</v>
      </c>
      <c r="BJ434" s="18" t="s">
        <v>79</v>
      </c>
      <c r="BK434" s="211">
        <f>ROUND(I434*H434,2)</f>
        <v>0</v>
      </c>
      <c r="BL434" s="18" t="s">
        <v>226</v>
      </c>
      <c r="BM434" s="210" t="s">
        <v>847</v>
      </c>
    </row>
    <row r="435" s="2" customFormat="1">
      <c r="A435" s="39"/>
      <c r="B435" s="40"/>
      <c r="C435" s="41"/>
      <c r="D435" s="212" t="s">
        <v>140</v>
      </c>
      <c r="E435" s="41"/>
      <c r="F435" s="213" t="s">
        <v>848</v>
      </c>
      <c r="G435" s="41"/>
      <c r="H435" s="41"/>
      <c r="I435" s="214"/>
      <c r="J435" s="41"/>
      <c r="K435" s="41"/>
      <c r="L435" s="45"/>
      <c r="M435" s="215"/>
      <c r="N435" s="216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140</v>
      </c>
      <c r="AU435" s="18" t="s">
        <v>83</v>
      </c>
    </row>
    <row r="436" s="2" customFormat="1" ht="49.05" customHeight="1">
      <c r="A436" s="39"/>
      <c r="B436" s="40"/>
      <c r="C436" s="199" t="s">
        <v>849</v>
      </c>
      <c r="D436" s="199" t="s">
        <v>133</v>
      </c>
      <c r="E436" s="200" t="s">
        <v>850</v>
      </c>
      <c r="F436" s="201" t="s">
        <v>851</v>
      </c>
      <c r="G436" s="202" t="s">
        <v>240</v>
      </c>
      <c r="H436" s="203">
        <v>0.0080000000000000002</v>
      </c>
      <c r="I436" s="204"/>
      <c r="J436" s="205">
        <f>ROUND(I436*H436,2)</f>
        <v>0</v>
      </c>
      <c r="K436" s="201" t="s">
        <v>137</v>
      </c>
      <c r="L436" s="45"/>
      <c r="M436" s="206" t="s">
        <v>19</v>
      </c>
      <c r="N436" s="207" t="s">
        <v>45</v>
      </c>
      <c r="O436" s="85"/>
      <c r="P436" s="208">
        <f>O436*H436</f>
        <v>0</v>
      </c>
      <c r="Q436" s="208">
        <v>0</v>
      </c>
      <c r="R436" s="208">
        <f>Q436*H436</f>
        <v>0</v>
      </c>
      <c r="S436" s="208">
        <v>0</v>
      </c>
      <c r="T436" s="20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0" t="s">
        <v>226</v>
      </c>
      <c r="AT436" s="210" t="s">
        <v>133</v>
      </c>
      <c r="AU436" s="210" t="s">
        <v>83</v>
      </c>
      <c r="AY436" s="18" t="s">
        <v>131</v>
      </c>
      <c r="BE436" s="211">
        <f>IF(N436="základní",J436,0)</f>
        <v>0</v>
      </c>
      <c r="BF436" s="211">
        <f>IF(N436="snížená",J436,0)</f>
        <v>0</v>
      </c>
      <c r="BG436" s="211">
        <f>IF(N436="zákl. přenesená",J436,0)</f>
        <v>0</v>
      </c>
      <c r="BH436" s="211">
        <f>IF(N436="sníž. přenesená",J436,0)</f>
        <v>0</v>
      </c>
      <c r="BI436" s="211">
        <f>IF(N436="nulová",J436,0)</f>
        <v>0</v>
      </c>
      <c r="BJ436" s="18" t="s">
        <v>79</v>
      </c>
      <c r="BK436" s="211">
        <f>ROUND(I436*H436,2)</f>
        <v>0</v>
      </c>
      <c r="BL436" s="18" t="s">
        <v>226</v>
      </c>
      <c r="BM436" s="210" t="s">
        <v>852</v>
      </c>
    </row>
    <row r="437" s="2" customFormat="1">
      <c r="A437" s="39"/>
      <c r="B437" s="40"/>
      <c r="C437" s="41"/>
      <c r="D437" s="212" t="s">
        <v>140</v>
      </c>
      <c r="E437" s="41"/>
      <c r="F437" s="213" t="s">
        <v>853</v>
      </c>
      <c r="G437" s="41"/>
      <c r="H437" s="41"/>
      <c r="I437" s="214"/>
      <c r="J437" s="41"/>
      <c r="K437" s="41"/>
      <c r="L437" s="45"/>
      <c r="M437" s="215"/>
      <c r="N437" s="216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140</v>
      </c>
      <c r="AU437" s="18" t="s">
        <v>83</v>
      </c>
    </row>
    <row r="438" s="12" customFormat="1" ht="22.8" customHeight="1">
      <c r="A438" s="12"/>
      <c r="B438" s="183"/>
      <c r="C438" s="184"/>
      <c r="D438" s="185" t="s">
        <v>73</v>
      </c>
      <c r="E438" s="197" t="s">
        <v>854</v>
      </c>
      <c r="F438" s="197" t="s">
        <v>855</v>
      </c>
      <c r="G438" s="184"/>
      <c r="H438" s="184"/>
      <c r="I438" s="187"/>
      <c r="J438" s="198">
        <f>BK438</f>
        <v>0</v>
      </c>
      <c r="K438" s="184"/>
      <c r="L438" s="189"/>
      <c r="M438" s="190"/>
      <c r="N438" s="191"/>
      <c r="O438" s="191"/>
      <c r="P438" s="192">
        <f>SUM(P439:P459)</f>
        <v>0</v>
      </c>
      <c r="Q438" s="191"/>
      <c r="R438" s="192">
        <f>SUM(R439:R459)</f>
        <v>0.058120000000000005</v>
      </c>
      <c r="S438" s="191"/>
      <c r="T438" s="193">
        <f>SUM(T439:T459)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194" t="s">
        <v>83</v>
      </c>
      <c r="AT438" s="195" t="s">
        <v>73</v>
      </c>
      <c r="AU438" s="195" t="s">
        <v>79</v>
      </c>
      <c r="AY438" s="194" t="s">
        <v>131</v>
      </c>
      <c r="BK438" s="196">
        <f>SUM(BK439:BK459)</f>
        <v>0</v>
      </c>
    </row>
    <row r="439" s="2" customFormat="1" ht="24.15" customHeight="1">
      <c r="A439" s="39"/>
      <c r="B439" s="40"/>
      <c r="C439" s="199" t="s">
        <v>856</v>
      </c>
      <c r="D439" s="199" t="s">
        <v>133</v>
      </c>
      <c r="E439" s="200" t="s">
        <v>857</v>
      </c>
      <c r="F439" s="201" t="s">
        <v>858</v>
      </c>
      <c r="G439" s="202" t="s">
        <v>319</v>
      </c>
      <c r="H439" s="203">
        <v>13</v>
      </c>
      <c r="I439" s="204"/>
      <c r="J439" s="205">
        <f>ROUND(I439*H439,2)</f>
        <v>0</v>
      </c>
      <c r="K439" s="201" t="s">
        <v>137</v>
      </c>
      <c r="L439" s="45"/>
      <c r="M439" s="206" t="s">
        <v>19</v>
      </c>
      <c r="N439" s="207" t="s">
        <v>45</v>
      </c>
      <c r="O439" s="85"/>
      <c r="P439" s="208">
        <f>O439*H439</f>
        <v>0</v>
      </c>
      <c r="Q439" s="208">
        <v>0</v>
      </c>
      <c r="R439" s="208">
        <f>Q439*H439</f>
        <v>0</v>
      </c>
      <c r="S439" s="208">
        <v>0</v>
      </c>
      <c r="T439" s="20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10" t="s">
        <v>226</v>
      </c>
      <c r="AT439" s="210" t="s">
        <v>133</v>
      </c>
      <c r="AU439" s="210" t="s">
        <v>83</v>
      </c>
      <c r="AY439" s="18" t="s">
        <v>131</v>
      </c>
      <c r="BE439" s="211">
        <f>IF(N439="základní",J439,0)</f>
        <v>0</v>
      </c>
      <c r="BF439" s="211">
        <f>IF(N439="snížená",J439,0)</f>
        <v>0</v>
      </c>
      <c r="BG439" s="211">
        <f>IF(N439="zákl. přenesená",J439,0)</f>
        <v>0</v>
      </c>
      <c r="BH439" s="211">
        <f>IF(N439="sníž. přenesená",J439,0)</f>
        <v>0</v>
      </c>
      <c r="BI439" s="211">
        <f>IF(N439="nulová",J439,0)</f>
        <v>0</v>
      </c>
      <c r="BJ439" s="18" t="s">
        <v>79</v>
      </c>
      <c r="BK439" s="211">
        <f>ROUND(I439*H439,2)</f>
        <v>0</v>
      </c>
      <c r="BL439" s="18" t="s">
        <v>226</v>
      </c>
      <c r="BM439" s="210" t="s">
        <v>859</v>
      </c>
    </row>
    <row r="440" s="2" customFormat="1">
      <c r="A440" s="39"/>
      <c r="B440" s="40"/>
      <c r="C440" s="41"/>
      <c r="D440" s="212" t="s">
        <v>140</v>
      </c>
      <c r="E440" s="41"/>
      <c r="F440" s="213" t="s">
        <v>860</v>
      </c>
      <c r="G440" s="41"/>
      <c r="H440" s="41"/>
      <c r="I440" s="214"/>
      <c r="J440" s="41"/>
      <c r="K440" s="41"/>
      <c r="L440" s="45"/>
      <c r="M440" s="215"/>
      <c r="N440" s="216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140</v>
      </c>
      <c r="AU440" s="18" t="s">
        <v>83</v>
      </c>
    </row>
    <row r="441" s="13" customFormat="1">
      <c r="A441" s="13"/>
      <c r="B441" s="217"/>
      <c r="C441" s="218"/>
      <c r="D441" s="219" t="s">
        <v>146</v>
      </c>
      <c r="E441" s="220" t="s">
        <v>19</v>
      </c>
      <c r="F441" s="221" t="s">
        <v>861</v>
      </c>
      <c r="G441" s="218"/>
      <c r="H441" s="222">
        <v>13</v>
      </c>
      <c r="I441" s="223"/>
      <c r="J441" s="218"/>
      <c r="K441" s="218"/>
      <c r="L441" s="224"/>
      <c r="M441" s="225"/>
      <c r="N441" s="226"/>
      <c r="O441" s="226"/>
      <c r="P441" s="226"/>
      <c r="Q441" s="226"/>
      <c r="R441" s="226"/>
      <c r="S441" s="226"/>
      <c r="T441" s="22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28" t="s">
        <v>146</v>
      </c>
      <c r="AU441" s="228" t="s">
        <v>83</v>
      </c>
      <c r="AV441" s="13" t="s">
        <v>83</v>
      </c>
      <c r="AW441" s="13" t="s">
        <v>36</v>
      </c>
      <c r="AX441" s="13" t="s">
        <v>79</v>
      </c>
      <c r="AY441" s="228" t="s">
        <v>131</v>
      </c>
    </row>
    <row r="442" s="2" customFormat="1" ht="24.15" customHeight="1">
      <c r="A442" s="39"/>
      <c r="B442" s="40"/>
      <c r="C442" s="229" t="s">
        <v>862</v>
      </c>
      <c r="D442" s="229" t="s">
        <v>181</v>
      </c>
      <c r="E442" s="230" t="s">
        <v>863</v>
      </c>
      <c r="F442" s="231" t="s">
        <v>864</v>
      </c>
      <c r="G442" s="232" t="s">
        <v>319</v>
      </c>
      <c r="H442" s="233">
        <v>11</v>
      </c>
      <c r="I442" s="234"/>
      <c r="J442" s="235">
        <f>ROUND(I442*H442,2)</f>
        <v>0</v>
      </c>
      <c r="K442" s="231" t="s">
        <v>137</v>
      </c>
      <c r="L442" s="236"/>
      <c r="M442" s="237" t="s">
        <v>19</v>
      </c>
      <c r="N442" s="238" t="s">
        <v>45</v>
      </c>
      <c r="O442" s="85"/>
      <c r="P442" s="208">
        <f>O442*H442</f>
        <v>0</v>
      </c>
      <c r="Q442" s="208">
        <v>0.00080000000000000004</v>
      </c>
      <c r="R442" s="208">
        <f>Q442*H442</f>
        <v>0.0088000000000000005</v>
      </c>
      <c r="S442" s="208">
        <v>0</v>
      </c>
      <c r="T442" s="20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0" t="s">
        <v>323</v>
      </c>
      <c r="AT442" s="210" t="s">
        <v>181</v>
      </c>
      <c r="AU442" s="210" t="s">
        <v>83</v>
      </c>
      <c r="AY442" s="18" t="s">
        <v>131</v>
      </c>
      <c r="BE442" s="211">
        <f>IF(N442="základní",J442,0)</f>
        <v>0</v>
      </c>
      <c r="BF442" s="211">
        <f>IF(N442="snížená",J442,0)</f>
        <v>0</v>
      </c>
      <c r="BG442" s="211">
        <f>IF(N442="zákl. přenesená",J442,0)</f>
        <v>0</v>
      </c>
      <c r="BH442" s="211">
        <f>IF(N442="sníž. přenesená",J442,0)</f>
        <v>0</v>
      </c>
      <c r="BI442" s="211">
        <f>IF(N442="nulová",J442,0)</f>
        <v>0</v>
      </c>
      <c r="BJ442" s="18" t="s">
        <v>79</v>
      </c>
      <c r="BK442" s="211">
        <f>ROUND(I442*H442,2)</f>
        <v>0</v>
      </c>
      <c r="BL442" s="18" t="s">
        <v>226</v>
      </c>
      <c r="BM442" s="210" t="s">
        <v>865</v>
      </c>
    </row>
    <row r="443" s="2" customFormat="1">
      <c r="A443" s="39"/>
      <c r="B443" s="40"/>
      <c r="C443" s="41"/>
      <c r="D443" s="219" t="s">
        <v>866</v>
      </c>
      <c r="E443" s="41"/>
      <c r="F443" s="250" t="s">
        <v>867</v>
      </c>
      <c r="G443" s="41"/>
      <c r="H443" s="41"/>
      <c r="I443" s="214"/>
      <c r="J443" s="41"/>
      <c r="K443" s="41"/>
      <c r="L443" s="45"/>
      <c r="M443" s="215"/>
      <c r="N443" s="216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866</v>
      </c>
      <c r="AU443" s="18" t="s">
        <v>83</v>
      </c>
    </row>
    <row r="444" s="2" customFormat="1" ht="24.15" customHeight="1">
      <c r="A444" s="39"/>
      <c r="B444" s="40"/>
      <c r="C444" s="229" t="s">
        <v>868</v>
      </c>
      <c r="D444" s="229" t="s">
        <v>181</v>
      </c>
      <c r="E444" s="230" t="s">
        <v>869</v>
      </c>
      <c r="F444" s="231" t="s">
        <v>870</v>
      </c>
      <c r="G444" s="232" t="s">
        <v>319</v>
      </c>
      <c r="H444" s="233">
        <v>2</v>
      </c>
      <c r="I444" s="234"/>
      <c r="J444" s="235">
        <f>ROUND(I444*H444,2)</f>
        <v>0</v>
      </c>
      <c r="K444" s="231" t="s">
        <v>137</v>
      </c>
      <c r="L444" s="236"/>
      <c r="M444" s="237" t="s">
        <v>19</v>
      </c>
      <c r="N444" s="238" t="s">
        <v>45</v>
      </c>
      <c r="O444" s="85"/>
      <c r="P444" s="208">
        <f>O444*H444</f>
        <v>0</v>
      </c>
      <c r="Q444" s="208">
        <v>0.00040000000000000002</v>
      </c>
      <c r="R444" s="208">
        <f>Q444*H444</f>
        <v>0.00080000000000000004</v>
      </c>
      <c r="S444" s="208">
        <v>0</v>
      </c>
      <c r="T444" s="20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0" t="s">
        <v>323</v>
      </c>
      <c r="AT444" s="210" t="s">
        <v>181</v>
      </c>
      <c r="AU444" s="210" t="s">
        <v>83</v>
      </c>
      <c r="AY444" s="18" t="s">
        <v>131</v>
      </c>
      <c r="BE444" s="211">
        <f>IF(N444="základní",J444,0)</f>
        <v>0</v>
      </c>
      <c r="BF444" s="211">
        <f>IF(N444="snížená",J444,0)</f>
        <v>0</v>
      </c>
      <c r="BG444" s="211">
        <f>IF(N444="zákl. přenesená",J444,0)</f>
        <v>0</v>
      </c>
      <c r="BH444" s="211">
        <f>IF(N444="sníž. přenesená",J444,0)</f>
        <v>0</v>
      </c>
      <c r="BI444" s="211">
        <f>IF(N444="nulová",J444,0)</f>
        <v>0</v>
      </c>
      <c r="BJ444" s="18" t="s">
        <v>79</v>
      </c>
      <c r="BK444" s="211">
        <f>ROUND(I444*H444,2)</f>
        <v>0</v>
      </c>
      <c r="BL444" s="18" t="s">
        <v>226</v>
      </c>
      <c r="BM444" s="210" t="s">
        <v>871</v>
      </c>
    </row>
    <row r="445" s="2" customFormat="1">
      <c r="A445" s="39"/>
      <c r="B445" s="40"/>
      <c r="C445" s="41"/>
      <c r="D445" s="219" t="s">
        <v>866</v>
      </c>
      <c r="E445" s="41"/>
      <c r="F445" s="250" t="s">
        <v>872</v>
      </c>
      <c r="G445" s="41"/>
      <c r="H445" s="41"/>
      <c r="I445" s="214"/>
      <c r="J445" s="41"/>
      <c r="K445" s="41"/>
      <c r="L445" s="45"/>
      <c r="M445" s="215"/>
      <c r="N445" s="216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866</v>
      </c>
      <c r="AU445" s="18" t="s">
        <v>83</v>
      </c>
    </row>
    <row r="446" s="2" customFormat="1" ht="24.15" customHeight="1">
      <c r="A446" s="39"/>
      <c r="B446" s="40"/>
      <c r="C446" s="199" t="s">
        <v>873</v>
      </c>
      <c r="D446" s="199" t="s">
        <v>133</v>
      </c>
      <c r="E446" s="200" t="s">
        <v>874</v>
      </c>
      <c r="F446" s="201" t="s">
        <v>875</v>
      </c>
      <c r="G446" s="202" t="s">
        <v>319</v>
      </c>
      <c r="H446" s="203">
        <v>2</v>
      </c>
      <c r="I446" s="204"/>
      <c r="J446" s="205">
        <f>ROUND(I446*H446,2)</f>
        <v>0</v>
      </c>
      <c r="K446" s="201" t="s">
        <v>137</v>
      </c>
      <c r="L446" s="45"/>
      <c r="M446" s="206" t="s">
        <v>19</v>
      </c>
      <c r="N446" s="207" t="s">
        <v>45</v>
      </c>
      <c r="O446" s="85"/>
      <c r="P446" s="208">
        <f>O446*H446</f>
        <v>0</v>
      </c>
      <c r="Q446" s="208">
        <v>0</v>
      </c>
      <c r="R446" s="208">
        <f>Q446*H446</f>
        <v>0</v>
      </c>
      <c r="S446" s="208">
        <v>0</v>
      </c>
      <c r="T446" s="20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0" t="s">
        <v>226</v>
      </c>
      <c r="AT446" s="210" t="s">
        <v>133</v>
      </c>
      <c r="AU446" s="210" t="s">
        <v>83</v>
      </c>
      <c r="AY446" s="18" t="s">
        <v>131</v>
      </c>
      <c r="BE446" s="211">
        <f>IF(N446="základní",J446,0)</f>
        <v>0</v>
      </c>
      <c r="BF446" s="211">
        <f>IF(N446="snížená",J446,0)</f>
        <v>0</v>
      </c>
      <c r="BG446" s="211">
        <f>IF(N446="zákl. přenesená",J446,0)</f>
        <v>0</v>
      </c>
      <c r="BH446" s="211">
        <f>IF(N446="sníž. přenesená",J446,0)</f>
        <v>0</v>
      </c>
      <c r="BI446" s="211">
        <f>IF(N446="nulová",J446,0)</f>
        <v>0</v>
      </c>
      <c r="BJ446" s="18" t="s">
        <v>79</v>
      </c>
      <c r="BK446" s="211">
        <f>ROUND(I446*H446,2)</f>
        <v>0</v>
      </c>
      <c r="BL446" s="18" t="s">
        <v>226</v>
      </c>
      <c r="BM446" s="210" t="s">
        <v>876</v>
      </c>
    </row>
    <row r="447" s="2" customFormat="1">
      <c r="A447" s="39"/>
      <c r="B447" s="40"/>
      <c r="C447" s="41"/>
      <c r="D447" s="212" t="s">
        <v>140</v>
      </c>
      <c r="E447" s="41"/>
      <c r="F447" s="213" t="s">
        <v>877</v>
      </c>
      <c r="G447" s="41"/>
      <c r="H447" s="41"/>
      <c r="I447" s="214"/>
      <c r="J447" s="41"/>
      <c r="K447" s="41"/>
      <c r="L447" s="45"/>
      <c r="M447" s="215"/>
      <c r="N447" s="216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140</v>
      </c>
      <c r="AU447" s="18" t="s">
        <v>83</v>
      </c>
    </row>
    <row r="448" s="2" customFormat="1" ht="24.15" customHeight="1">
      <c r="A448" s="39"/>
      <c r="B448" s="40"/>
      <c r="C448" s="229" t="s">
        <v>878</v>
      </c>
      <c r="D448" s="229" t="s">
        <v>181</v>
      </c>
      <c r="E448" s="230" t="s">
        <v>879</v>
      </c>
      <c r="F448" s="231" t="s">
        <v>880</v>
      </c>
      <c r="G448" s="232" t="s">
        <v>319</v>
      </c>
      <c r="H448" s="233">
        <v>2</v>
      </c>
      <c r="I448" s="234"/>
      <c r="J448" s="235">
        <f>ROUND(I448*H448,2)</f>
        <v>0</v>
      </c>
      <c r="K448" s="231" t="s">
        <v>137</v>
      </c>
      <c r="L448" s="236"/>
      <c r="M448" s="237" t="s">
        <v>19</v>
      </c>
      <c r="N448" s="238" t="s">
        <v>45</v>
      </c>
      <c r="O448" s="85"/>
      <c r="P448" s="208">
        <f>O448*H448</f>
        <v>0</v>
      </c>
      <c r="Q448" s="208">
        <v>0.0014599999999999999</v>
      </c>
      <c r="R448" s="208">
        <f>Q448*H448</f>
        <v>0.0029199999999999999</v>
      </c>
      <c r="S448" s="208">
        <v>0</v>
      </c>
      <c r="T448" s="20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0" t="s">
        <v>323</v>
      </c>
      <c r="AT448" s="210" t="s">
        <v>181</v>
      </c>
      <c r="AU448" s="210" t="s">
        <v>83</v>
      </c>
      <c r="AY448" s="18" t="s">
        <v>131</v>
      </c>
      <c r="BE448" s="211">
        <f>IF(N448="základní",J448,0)</f>
        <v>0</v>
      </c>
      <c r="BF448" s="211">
        <f>IF(N448="snížená",J448,0)</f>
        <v>0</v>
      </c>
      <c r="BG448" s="211">
        <f>IF(N448="zákl. přenesená",J448,0)</f>
        <v>0</v>
      </c>
      <c r="BH448" s="211">
        <f>IF(N448="sníž. přenesená",J448,0)</f>
        <v>0</v>
      </c>
      <c r="BI448" s="211">
        <f>IF(N448="nulová",J448,0)</f>
        <v>0</v>
      </c>
      <c r="BJ448" s="18" t="s">
        <v>79</v>
      </c>
      <c r="BK448" s="211">
        <f>ROUND(I448*H448,2)</f>
        <v>0</v>
      </c>
      <c r="BL448" s="18" t="s">
        <v>226</v>
      </c>
      <c r="BM448" s="210" t="s">
        <v>881</v>
      </c>
    </row>
    <row r="449" s="2" customFormat="1">
      <c r="A449" s="39"/>
      <c r="B449" s="40"/>
      <c r="C449" s="41"/>
      <c r="D449" s="219" t="s">
        <v>866</v>
      </c>
      <c r="E449" s="41"/>
      <c r="F449" s="250" t="s">
        <v>882</v>
      </c>
      <c r="G449" s="41"/>
      <c r="H449" s="41"/>
      <c r="I449" s="214"/>
      <c r="J449" s="41"/>
      <c r="K449" s="41"/>
      <c r="L449" s="45"/>
      <c r="M449" s="215"/>
      <c r="N449" s="216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866</v>
      </c>
      <c r="AU449" s="18" t="s">
        <v>83</v>
      </c>
    </row>
    <row r="450" s="2" customFormat="1" ht="37.8" customHeight="1">
      <c r="A450" s="39"/>
      <c r="B450" s="40"/>
      <c r="C450" s="199" t="s">
        <v>883</v>
      </c>
      <c r="D450" s="199" t="s">
        <v>133</v>
      </c>
      <c r="E450" s="200" t="s">
        <v>884</v>
      </c>
      <c r="F450" s="201" t="s">
        <v>885</v>
      </c>
      <c r="G450" s="202" t="s">
        <v>319</v>
      </c>
      <c r="H450" s="203">
        <v>2</v>
      </c>
      <c r="I450" s="204"/>
      <c r="J450" s="205">
        <f>ROUND(I450*H450,2)</f>
        <v>0</v>
      </c>
      <c r="K450" s="201" t="s">
        <v>137</v>
      </c>
      <c r="L450" s="45"/>
      <c r="M450" s="206" t="s">
        <v>19</v>
      </c>
      <c r="N450" s="207" t="s">
        <v>45</v>
      </c>
      <c r="O450" s="85"/>
      <c r="P450" s="208">
        <f>O450*H450</f>
        <v>0</v>
      </c>
      <c r="Q450" s="208">
        <v>0</v>
      </c>
      <c r="R450" s="208">
        <f>Q450*H450</f>
        <v>0</v>
      </c>
      <c r="S450" s="208">
        <v>0</v>
      </c>
      <c r="T450" s="209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0" t="s">
        <v>226</v>
      </c>
      <c r="AT450" s="210" t="s">
        <v>133</v>
      </c>
      <c r="AU450" s="210" t="s">
        <v>83</v>
      </c>
      <c r="AY450" s="18" t="s">
        <v>131</v>
      </c>
      <c r="BE450" s="211">
        <f>IF(N450="základní",J450,0)</f>
        <v>0</v>
      </c>
      <c r="BF450" s="211">
        <f>IF(N450="snížená",J450,0)</f>
        <v>0</v>
      </c>
      <c r="BG450" s="211">
        <f>IF(N450="zákl. přenesená",J450,0)</f>
        <v>0</v>
      </c>
      <c r="BH450" s="211">
        <f>IF(N450="sníž. přenesená",J450,0)</f>
        <v>0</v>
      </c>
      <c r="BI450" s="211">
        <f>IF(N450="nulová",J450,0)</f>
        <v>0</v>
      </c>
      <c r="BJ450" s="18" t="s">
        <v>79</v>
      </c>
      <c r="BK450" s="211">
        <f>ROUND(I450*H450,2)</f>
        <v>0</v>
      </c>
      <c r="BL450" s="18" t="s">
        <v>226</v>
      </c>
      <c r="BM450" s="210" t="s">
        <v>886</v>
      </c>
    </row>
    <row r="451" s="2" customFormat="1">
      <c r="A451" s="39"/>
      <c r="B451" s="40"/>
      <c r="C451" s="41"/>
      <c r="D451" s="212" t="s">
        <v>140</v>
      </c>
      <c r="E451" s="41"/>
      <c r="F451" s="213" t="s">
        <v>887</v>
      </c>
      <c r="G451" s="41"/>
      <c r="H451" s="41"/>
      <c r="I451" s="214"/>
      <c r="J451" s="41"/>
      <c r="K451" s="41"/>
      <c r="L451" s="45"/>
      <c r="M451" s="215"/>
      <c r="N451" s="216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140</v>
      </c>
      <c r="AU451" s="18" t="s">
        <v>83</v>
      </c>
    </row>
    <row r="452" s="2" customFormat="1" ht="37.8" customHeight="1">
      <c r="A452" s="39"/>
      <c r="B452" s="40"/>
      <c r="C452" s="199" t="s">
        <v>888</v>
      </c>
      <c r="D452" s="199" t="s">
        <v>133</v>
      </c>
      <c r="E452" s="200" t="s">
        <v>889</v>
      </c>
      <c r="F452" s="201" t="s">
        <v>890</v>
      </c>
      <c r="G452" s="202" t="s">
        <v>319</v>
      </c>
      <c r="H452" s="203">
        <v>2</v>
      </c>
      <c r="I452" s="204"/>
      <c r="J452" s="205">
        <f>ROUND(I452*H452,2)</f>
        <v>0</v>
      </c>
      <c r="K452" s="201" t="s">
        <v>137</v>
      </c>
      <c r="L452" s="45"/>
      <c r="M452" s="206" t="s">
        <v>19</v>
      </c>
      <c r="N452" s="207" t="s">
        <v>45</v>
      </c>
      <c r="O452" s="85"/>
      <c r="P452" s="208">
        <f>O452*H452</f>
        <v>0</v>
      </c>
      <c r="Q452" s="208">
        <v>0</v>
      </c>
      <c r="R452" s="208">
        <f>Q452*H452</f>
        <v>0</v>
      </c>
      <c r="S452" s="208">
        <v>0</v>
      </c>
      <c r="T452" s="20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10" t="s">
        <v>226</v>
      </c>
      <c r="AT452" s="210" t="s">
        <v>133</v>
      </c>
      <c r="AU452" s="210" t="s">
        <v>83</v>
      </c>
      <c r="AY452" s="18" t="s">
        <v>131</v>
      </c>
      <c r="BE452" s="211">
        <f>IF(N452="základní",J452,0)</f>
        <v>0</v>
      </c>
      <c r="BF452" s="211">
        <f>IF(N452="snížená",J452,0)</f>
        <v>0</v>
      </c>
      <c r="BG452" s="211">
        <f>IF(N452="zákl. přenesená",J452,0)</f>
        <v>0</v>
      </c>
      <c r="BH452" s="211">
        <f>IF(N452="sníž. přenesená",J452,0)</f>
        <v>0</v>
      </c>
      <c r="BI452" s="211">
        <f>IF(N452="nulová",J452,0)</f>
        <v>0</v>
      </c>
      <c r="BJ452" s="18" t="s">
        <v>79</v>
      </c>
      <c r="BK452" s="211">
        <f>ROUND(I452*H452,2)</f>
        <v>0</v>
      </c>
      <c r="BL452" s="18" t="s">
        <v>226</v>
      </c>
      <c r="BM452" s="210" t="s">
        <v>891</v>
      </c>
    </row>
    <row r="453" s="2" customFormat="1">
      <c r="A453" s="39"/>
      <c r="B453" s="40"/>
      <c r="C453" s="41"/>
      <c r="D453" s="212" t="s">
        <v>140</v>
      </c>
      <c r="E453" s="41"/>
      <c r="F453" s="213" t="s">
        <v>892</v>
      </c>
      <c r="G453" s="41"/>
      <c r="H453" s="41"/>
      <c r="I453" s="214"/>
      <c r="J453" s="41"/>
      <c r="K453" s="41"/>
      <c r="L453" s="45"/>
      <c r="M453" s="215"/>
      <c r="N453" s="216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140</v>
      </c>
      <c r="AU453" s="18" t="s">
        <v>83</v>
      </c>
    </row>
    <row r="454" s="2" customFormat="1" ht="24.15" customHeight="1">
      <c r="A454" s="39"/>
      <c r="B454" s="40"/>
      <c r="C454" s="229" t="s">
        <v>893</v>
      </c>
      <c r="D454" s="229" t="s">
        <v>181</v>
      </c>
      <c r="E454" s="230" t="s">
        <v>894</v>
      </c>
      <c r="F454" s="231" t="s">
        <v>895</v>
      </c>
      <c r="G454" s="232" t="s">
        <v>319</v>
      </c>
      <c r="H454" s="233">
        <v>2</v>
      </c>
      <c r="I454" s="234"/>
      <c r="J454" s="235">
        <f>ROUND(I454*H454,2)</f>
        <v>0</v>
      </c>
      <c r="K454" s="231" t="s">
        <v>137</v>
      </c>
      <c r="L454" s="236"/>
      <c r="M454" s="237" t="s">
        <v>19</v>
      </c>
      <c r="N454" s="238" t="s">
        <v>45</v>
      </c>
      <c r="O454" s="85"/>
      <c r="P454" s="208">
        <f>O454*H454</f>
        <v>0</v>
      </c>
      <c r="Q454" s="208">
        <v>0.01</v>
      </c>
      <c r="R454" s="208">
        <f>Q454*H454</f>
        <v>0.02</v>
      </c>
      <c r="S454" s="208">
        <v>0</v>
      </c>
      <c r="T454" s="20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0" t="s">
        <v>323</v>
      </c>
      <c r="AT454" s="210" t="s">
        <v>181</v>
      </c>
      <c r="AU454" s="210" t="s">
        <v>83</v>
      </c>
      <c r="AY454" s="18" t="s">
        <v>131</v>
      </c>
      <c r="BE454" s="211">
        <f>IF(N454="základní",J454,0)</f>
        <v>0</v>
      </c>
      <c r="BF454" s="211">
        <f>IF(N454="snížená",J454,0)</f>
        <v>0</v>
      </c>
      <c r="BG454" s="211">
        <f>IF(N454="zákl. přenesená",J454,0)</f>
        <v>0</v>
      </c>
      <c r="BH454" s="211">
        <f>IF(N454="sníž. přenesená",J454,0)</f>
        <v>0</v>
      </c>
      <c r="BI454" s="211">
        <f>IF(N454="nulová",J454,0)</f>
        <v>0</v>
      </c>
      <c r="BJ454" s="18" t="s">
        <v>79</v>
      </c>
      <c r="BK454" s="211">
        <f>ROUND(I454*H454,2)</f>
        <v>0</v>
      </c>
      <c r="BL454" s="18" t="s">
        <v>226</v>
      </c>
      <c r="BM454" s="210" t="s">
        <v>896</v>
      </c>
    </row>
    <row r="455" s="2" customFormat="1">
      <c r="A455" s="39"/>
      <c r="B455" s="40"/>
      <c r="C455" s="41"/>
      <c r="D455" s="219" t="s">
        <v>866</v>
      </c>
      <c r="E455" s="41"/>
      <c r="F455" s="250" t="s">
        <v>897</v>
      </c>
      <c r="G455" s="41"/>
      <c r="H455" s="41"/>
      <c r="I455" s="214"/>
      <c r="J455" s="41"/>
      <c r="K455" s="41"/>
      <c r="L455" s="45"/>
      <c r="M455" s="215"/>
      <c r="N455" s="216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866</v>
      </c>
      <c r="AU455" s="18" t="s">
        <v>83</v>
      </c>
    </row>
    <row r="456" s="2" customFormat="1" ht="24.15" customHeight="1">
      <c r="A456" s="39"/>
      <c r="B456" s="40"/>
      <c r="C456" s="229" t="s">
        <v>898</v>
      </c>
      <c r="D456" s="229" t="s">
        <v>181</v>
      </c>
      <c r="E456" s="230" t="s">
        <v>899</v>
      </c>
      <c r="F456" s="231" t="s">
        <v>900</v>
      </c>
      <c r="G456" s="232" t="s">
        <v>319</v>
      </c>
      <c r="H456" s="233">
        <v>2</v>
      </c>
      <c r="I456" s="234"/>
      <c r="J456" s="235">
        <f>ROUND(I456*H456,2)</f>
        <v>0</v>
      </c>
      <c r="K456" s="231" t="s">
        <v>137</v>
      </c>
      <c r="L456" s="236"/>
      <c r="M456" s="237" t="s">
        <v>19</v>
      </c>
      <c r="N456" s="238" t="s">
        <v>45</v>
      </c>
      <c r="O456" s="85"/>
      <c r="P456" s="208">
        <f>O456*H456</f>
        <v>0</v>
      </c>
      <c r="Q456" s="208">
        <v>0.012800000000000001</v>
      </c>
      <c r="R456" s="208">
        <f>Q456*H456</f>
        <v>0.025600000000000001</v>
      </c>
      <c r="S456" s="208">
        <v>0</v>
      </c>
      <c r="T456" s="20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10" t="s">
        <v>323</v>
      </c>
      <c r="AT456" s="210" t="s">
        <v>181</v>
      </c>
      <c r="AU456" s="210" t="s">
        <v>83</v>
      </c>
      <c r="AY456" s="18" t="s">
        <v>131</v>
      </c>
      <c r="BE456" s="211">
        <f>IF(N456="základní",J456,0)</f>
        <v>0</v>
      </c>
      <c r="BF456" s="211">
        <f>IF(N456="snížená",J456,0)</f>
        <v>0</v>
      </c>
      <c r="BG456" s="211">
        <f>IF(N456="zákl. přenesená",J456,0)</f>
        <v>0</v>
      </c>
      <c r="BH456" s="211">
        <f>IF(N456="sníž. přenesená",J456,0)</f>
        <v>0</v>
      </c>
      <c r="BI456" s="211">
        <f>IF(N456="nulová",J456,0)</f>
        <v>0</v>
      </c>
      <c r="BJ456" s="18" t="s">
        <v>79</v>
      </c>
      <c r="BK456" s="211">
        <f>ROUND(I456*H456,2)</f>
        <v>0</v>
      </c>
      <c r="BL456" s="18" t="s">
        <v>226</v>
      </c>
      <c r="BM456" s="210" t="s">
        <v>901</v>
      </c>
    </row>
    <row r="457" s="2" customFormat="1">
      <c r="A457" s="39"/>
      <c r="B457" s="40"/>
      <c r="C457" s="41"/>
      <c r="D457" s="219" t="s">
        <v>866</v>
      </c>
      <c r="E457" s="41"/>
      <c r="F457" s="250" t="s">
        <v>902</v>
      </c>
      <c r="G457" s="41"/>
      <c r="H457" s="41"/>
      <c r="I457" s="214"/>
      <c r="J457" s="41"/>
      <c r="K457" s="41"/>
      <c r="L457" s="45"/>
      <c r="M457" s="215"/>
      <c r="N457" s="216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866</v>
      </c>
      <c r="AU457" s="18" t="s">
        <v>83</v>
      </c>
    </row>
    <row r="458" s="2" customFormat="1" ht="49.05" customHeight="1">
      <c r="A458" s="39"/>
      <c r="B458" s="40"/>
      <c r="C458" s="199" t="s">
        <v>903</v>
      </c>
      <c r="D458" s="199" t="s">
        <v>133</v>
      </c>
      <c r="E458" s="200" t="s">
        <v>904</v>
      </c>
      <c r="F458" s="201" t="s">
        <v>905</v>
      </c>
      <c r="G458" s="202" t="s">
        <v>240</v>
      </c>
      <c r="H458" s="203">
        <v>0.058000000000000003</v>
      </c>
      <c r="I458" s="204"/>
      <c r="J458" s="205">
        <f>ROUND(I458*H458,2)</f>
        <v>0</v>
      </c>
      <c r="K458" s="201" t="s">
        <v>137</v>
      </c>
      <c r="L458" s="45"/>
      <c r="M458" s="206" t="s">
        <v>19</v>
      </c>
      <c r="N458" s="207" t="s">
        <v>45</v>
      </c>
      <c r="O458" s="85"/>
      <c r="P458" s="208">
        <f>O458*H458</f>
        <v>0</v>
      </c>
      <c r="Q458" s="208">
        <v>0</v>
      </c>
      <c r="R458" s="208">
        <f>Q458*H458</f>
        <v>0</v>
      </c>
      <c r="S458" s="208">
        <v>0</v>
      </c>
      <c r="T458" s="20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0" t="s">
        <v>226</v>
      </c>
      <c r="AT458" s="210" t="s">
        <v>133</v>
      </c>
      <c r="AU458" s="210" t="s">
        <v>83</v>
      </c>
      <c r="AY458" s="18" t="s">
        <v>131</v>
      </c>
      <c r="BE458" s="211">
        <f>IF(N458="základní",J458,0)</f>
        <v>0</v>
      </c>
      <c r="BF458" s="211">
        <f>IF(N458="snížená",J458,0)</f>
        <v>0</v>
      </c>
      <c r="BG458" s="211">
        <f>IF(N458="zákl. přenesená",J458,0)</f>
        <v>0</v>
      </c>
      <c r="BH458" s="211">
        <f>IF(N458="sníž. přenesená",J458,0)</f>
        <v>0</v>
      </c>
      <c r="BI458" s="211">
        <f>IF(N458="nulová",J458,0)</f>
        <v>0</v>
      </c>
      <c r="BJ458" s="18" t="s">
        <v>79</v>
      </c>
      <c r="BK458" s="211">
        <f>ROUND(I458*H458,2)</f>
        <v>0</v>
      </c>
      <c r="BL458" s="18" t="s">
        <v>226</v>
      </c>
      <c r="BM458" s="210" t="s">
        <v>906</v>
      </c>
    </row>
    <row r="459" s="2" customFormat="1">
      <c r="A459" s="39"/>
      <c r="B459" s="40"/>
      <c r="C459" s="41"/>
      <c r="D459" s="212" t="s">
        <v>140</v>
      </c>
      <c r="E459" s="41"/>
      <c r="F459" s="213" t="s">
        <v>907</v>
      </c>
      <c r="G459" s="41"/>
      <c r="H459" s="41"/>
      <c r="I459" s="214"/>
      <c r="J459" s="41"/>
      <c r="K459" s="41"/>
      <c r="L459" s="45"/>
      <c r="M459" s="215"/>
      <c r="N459" s="216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140</v>
      </c>
      <c r="AU459" s="18" t="s">
        <v>83</v>
      </c>
    </row>
    <row r="460" s="12" customFormat="1" ht="22.8" customHeight="1">
      <c r="A460" s="12"/>
      <c r="B460" s="183"/>
      <c r="C460" s="184"/>
      <c r="D460" s="185" t="s">
        <v>73</v>
      </c>
      <c r="E460" s="197" t="s">
        <v>908</v>
      </c>
      <c r="F460" s="197" t="s">
        <v>909</v>
      </c>
      <c r="G460" s="184"/>
      <c r="H460" s="184"/>
      <c r="I460" s="187"/>
      <c r="J460" s="198">
        <f>BK460</f>
        <v>0</v>
      </c>
      <c r="K460" s="184"/>
      <c r="L460" s="189"/>
      <c r="M460" s="190"/>
      <c r="N460" s="191"/>
      <c r="O460" s="191"/>
      <c r="P460" s="192">
        <f>SUM(P461:P475)</f>
        <v>0</v>
      </c>
      <c r="Q460" s="191"/>
      <c r="R460" s="192">
        <f>SUM(R461:R475)</f>
        <v>2.2830250000000003</v>
      </c>
      <c r="S460" s="191"/>
      <c r="T460" s="193">
        <f>SUM(T461:T475)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194" t="s">
        <v>83</v>
      </c>
      <c r="AT460" s="195" t="s">
        <v>73</v>
      </c>
      <c r="AU460" s="195" t="s">
        <v>79</v>
      </c>
      <c r="AY460" s="194" t="s">
        <v>131</v>
      </c>
      <c r="BK460" s="196">
        <f>SUM(BK461:BK475)</f>
        <v>0</v>
      </c>
    </row>
    <row r="461" s="2" customFormat="1" ht="49.05" customHeight="1">
      <c r="A461" s="39"/>
      <c r="B461" s="40"/>
      <c r="C461" s="199" t="s">
        <v>910</v>
      </c>
      <c r="D461" s="199" t="s">
        <v>133</v>
      </c>
      <c r="E461" s="200" t="s">
        <v>911</v>
      </c>
      <c r="F461" s="201" t="s">
        <v>912</v>
      </c>
      <c r="G461" s="202" t="s">
        <v>136</v>
      </c>
      <c r="H461" s="203">
        <v>52.840000000000003</v>
      </c>
      <c r="I461" s="204"/>
      <c r="J461" s="205">
        <f>ROUND(I461*H461,2)</f>
        <v>0</v>
      </c>
      <c r="K461" s="201" t="s">
        <v>137</v>
      </c>
      <c r="L461" s="45"/>
      <c r="M461" s="206" t="s">
        <v>19</v>
      </c>
      <c r="N461" s="207" t="s">
        <v>45</v>
      </c>
      <c r="O461" s="85"/>
      <c r="P461" s="208">
        <f>O461*H461</f>
        <v>0</v>
      </c>
      <c r="Q461" s="208">
        <v>0.01396</v>
      </c>
      <c r="R461" s="208">
        <f>Q461*H461</f>
        <v>0.73764640000000004</v>
      </c>
      <c r="S461" s="208">
        <v>0</v>
      </c>
      <c r="T461" s="20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10" t="s">
        <v>226</v>
      </c>
      <c r="AT461" s="210" t="s">
        <v>133</v>
      </c>
      <c r="AU461" s="210" t="s">
        <v>83</v>
      </c>
      <c r="AY461" s="18" t="s">
        <v>131</v>
      </c>
      <c r="BE461" s="211">
        <f>IF(N461="základní",J461,0)</f>
        <v>0</v>
      </c>
      <c r="BF461" s="211">
        <f>IF(N461="snížená",J461,0)</f>
        <v>0</v>
      </c>
      <c r="BG461" s="211">
        <f>IF(N461="zákl. přenesená",J461,0)</f>
        <v>0</v>
      </c>
      <c r="BH461" s="211">
        <f>IF(N461="sníž. přenesená",J461,0)</f>
        <v>0</v>
      </c>
      <c r="BI461" s="211">
        <f>IF(N461="nulová",J461,0)</f>
        <v>0</v>
      </c>
      <c r="BJ461" s="18" t="s">
        <v>79</v>
      </c>
      <c r="BK461" s="211">
        <f>ROUND(I461*H461,2)</f>
        <v>0</v>
      </c>
      <c r="BL461" s="18" t="s">
        <v>226</v>
      </c>
      <c r="BM461" s="210" t="s">
        <v>913</v>
      </c>
    </row>
    <row r="462" s="2" customFormat="1">
      <c r="A462" s="39"/>
      <c r="B462" s="40"/>
      <c r="C462" s="41"/>
      <c r="D462" s="212" t="s">
        <v>140</v>
      </c>
      <c r="E462" s="41"/>
      <c r="F462" s="213" t="s">
        <v>914</v>
      </c>
      <c r="G462" s="41"/>
      <c r="H462" s="41"/>
      <c r="I462" s="214"/>
      <c r="J462" s="41"/>
      <c r="K462" s="41"/>
      <c r="L462" s="45"/>
      <c r="M462" s="215"/>
      <c r="N462" s="216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140</v>
      </c>
      <c r="AU462" s="18" t="s">
        <v>83</v>
      </c>
    </row>
    <row r="463" s="13" customFormat="1">
      <c r="A463" s="13"/>
      <c r="B463" s="217"/>
      <c r="C463" s="218"/>
      <c r="D463" s="219" t="s">
        <v>146</v>
      </c>
      <c r="E463" s="220" t="s">
        <v>19</v>
      </c>
      <c r="F463" s="221" t="s">
        <v>915</v>
      </c>
      <c r="G463" s="218"/>
      <c r="H463" s="222">
        <v>18.699999999999999</v>
      </c>
      <c r="I463" s="223"/>
      <c r="J463" s="218"/>
      <c r="K463" s="218"/>
      <c r="L463" s="224"/>
      <c r="M463" s="225"/>
      <c r="N463" s="226"/>
      <c r="O463" s="226"/>
      <c r="P463" s="226"/>
      <c r="Q463" s="226"/>
      <c r="R463" s="226"/>
      <c r="S463" s="226"/>
      <c r="T463" s="227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28" t="s">
        <v>146</v>
      </c>
      <c r="AU463" s="228" t="s">
        <v>83</v>
      </c>
      <c r="AV463" s="13" t="s">
        <v>83</v>
      </c>
      <c r="AW463" s="13" t="s">
        <v>36</v>
      </c>
      <c r="AX463" s="13" t="s">
        <v>74</v>
      </c>
      <c r="AY463" s="228" t="s">
        <v>131</v>
      </c>
    </row>
    <row r="464" s="13" customFormat="1">
      <c r="A464" s="13"/>
      <c r="B464" s="217"/>
      <c r="C464" s="218"/>
      <c r="D464" s="219" t="s">
        <v>146</v>
      </c>
      <c r="E464" s="220" t="s">
        <v>19</v>
      </c>
      <c r="F464" s="221" t="s">
        <v>916</v>
      </c>
      <c r="G464" s="218"/>
      <c r="H464" s="222">
        <v>34.140000000000001</v>
      </c>
      <c r="I464" s="223"/>
      <c r="J464" s="218"/>
      <c r="K464" s="218"/>
      <c r="L464" s="224"/>
      <c r="M464" s="225"/>
      <c r="N464" s="226"/>
      <c r="O464" s="226"/>
      <c r="P464" s="226"/>
      <c r="Q464" s="226"/>
      <c r="R464" s="226"/>
      <c r="S464" s="226"/>
      <c r="T464" s="227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28" t="s">
        <v>146</v>
      </c>
      <c r="AU464" s="228" t="s">
        <v>83</v>
      </c>
      <c r="AV464" s="13" t="s">
        <v>83</v>
      </c>
      <c r="AW464" s="13" t="s">
        <v>36</v>
      </c>
      <c r="AX464" s="13" t="s">
        <v>74</v>
      </c>
      <c r="AY464" s="228" t="s">
        <v>131</v>
      </c>
    </row>
    <row r="465" s="14" customFormat="1">
      <c r="A465" s="14"/>
      <c r="B465" s="239"/>
      <c r="C465" s="240"/>
      <c r="D465" s="219" t="s">
        <v>146</v>
      </c>
      <c r="E465" s="241" t="s">
        <v>19</v>
      </c>
      <c r="F465" s="242" t="s">
        <v>218</v>
      </c>
      <c r="G465" s="240"/>
      <c r="H465" s="243">
        <v>52.840000000000003</v>
      </c>
      <c r="I465" s="244"/>
      <c r="J465" s="240"/>
      <c r="K465" s="240"/>
      <c r="L465" s="245"/>
      <c r="M465" s="246"/>
      <c r="N465" s="247"/>
      <c r="O465" s="247"/>
      <c r="P465" s="247"/>
      <c r="Q465" s="247"/>
      <c r="R465" s="247"/>
      <c r="S465" s="247"/>
      <c r="T465" s="248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9" t="s">
        <v>146</v>
      </c>
      <c r="AU465" s="249" t="s">
        <v>83</v>
      </c>
      <c r="AV465" s="14" t="s">
        <v>138</v>
      </c>
      <c r="AW465" s="14" t="s">
        <v>36</v>
      </c>
      <c r="AX465" s="14" t="s">
        <v>79</v>
      </c>
      <c r="AY465" s="249" t="s">
        <v>131</v>
      </c>
    </row>
    <row r="466" s="2" customFormat="1" ht="37.8" customHeight="1">
      <c r="A466" s="39"/>
      <c r="B466" s="40"/>
      <c r="C466" s="199" t="s">
        <v>917</v>
      </c>
      <c r="D466" s="199" t="s">
        <v>133</v>
      </c>
      <c r="E466" s="200" t="s">
        <v>918</v>
      </c>
      <c r="F466" s="201" t="s">
        <v>919</v>
      </c>
      <c r="G466" s="202" t="s">
        <v>156</v>
      </c>
      <c r="H466" s="203">
        <v>4.4420000000000002</v>
      </c>
      <c r="I466" s="204"/>
      <c r="J466" s="205">
        <f>ROUND(I466*H466,2)</f>
        <v>0</v>
      </c>
      <c r="K466" s="201" t="s">
        <v>137</v>
      </c>
      <c r="L466" s="45"/>
      <c r="M466" s="206" t="s">
        <v>19</v>
      </c>
      <c r="N466" s="207" t="s">
        <v>45</v>
      </c>
      <c r="O466" s="85"/>
      <c r="P466" s="208">
        <f>O466*H466</f>
        <v>0</v>
      </c>
      <c r="Q466" s="208">
        <v>0.023300000000000001</v>
      </c>
      <c r="R466" s="208">
        <f>Q466*H466</f>
        <v>0.10349860000000001</v>
      </c>
      <c r="S466" s="208">
        <v>0</v>
      </c>
      <c r="T466" s="20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10" t="s">
        <v>226</v>
      </c>
      <c r="AT466" s="210" t="s">
        <v>133</v>
      </c>
      <c r="AU466" s="210" t="s">
        <v>83</v>
      </c>
      <c r="AY466" s="18" t="s">
        <v>131</v>
      </c>
      <c r="BE466" s="211">
        <f>IF(N466="základní",J466,0)</f>
        <v>0</v>
      </c>
      <c r="BF466" s="211">
        <f>IF(N466="snížená",J466,0)</f>
        <v>0</v>
      </c>
      <c r="BG466" s="211">
        <f>IF(N466="zákl. přenesená",J466,0)</f>
        <v>0</v>
      </c>
      <c r="BH466" s="211">
        <f>IF(N466="sníž. přenesená",J466,0)</f>
        <v>0</v>
      </c>
      <c r="BI466" s="211">
        <f>IF(N466="nulová",J466,0)</f>
        <v>0</v>
      </c>
      <c r="BJ466" s="18" t="s">
        <v>79</v>
      </c>
      <c r="BK466" s="211">
        <f>ROUND(I466*H466,2)</f>
        <v>0</v>
      </c>
      <c r="BL466" s="18" t="s">
        <v>226</v>
      </c>
      <c r="BM466" s="210" t="s">
        <v>920</v>
      </c>
    </row>
    <row r="467" s="2" customFormat="1">
      <c r="A467" s="39"/>
      <c r="B467" s="40"/>
      <c r="C467" s="41"/>
      <c r="D467" s="212" t="s">
        <v>140</v>
      </c>
      <c r="E467" s="41"/>
      <c r="F467" s="213" t="s">
        <v>921</v>
      </c>
      <c r="G467" s="41"/>
      <c r="H467" s="41"/>
      <c r="I467" s="214"/>
      <c r="J467" s="41"/>
      <c r="K467" s="41"/>
      <c r="L467" s="45"/>
      <c r="M467" s="215"/>
      <c r="N467" s="216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140</v>
      </c>
      <c r="AU467" s="18" t="s">
        <v>83</v>
      </c>
    </row>
    <row r="468" s="13" customFormat="1">
      <c r="A468" s="13"/>
      <c r="B468" s="217"/>
      <c r="C468" s="218"/>
      <c r="D468" s="219" t="s">
        <v>146</v>
      </c>
      <c r="E468" s="220" t="s">
        <v>19</v>
      </c>
      <c r="F468" s="221" t="s">
        <v>922</v>
      </c>
      <c r="G468" s="218"/>
      <c r="H468" s="222">
        <v>4.4420000000000002</v>
      </c>
      <c r="I468" s="223"/>
      <c r="J468" s="218"/>
      <c r="K468" s="218"/>
      <c r="L468" s="224"/>
      <c r="M468" s="225"/>
      <c r="N468" s="226"/>
      <c r="O468" s="226"/>
      <c r="P468" s="226"/>
      <c r="Q468" s="226"/>
      <c r="R468" s="226"/>
      <c r="S468" s="226"/>
      <c r="T468" s="227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28" t="s">
        <v>146</v>
      </c>
      <c r="AU468" s="228" t="s">
        <v>83</v>
      </c>
      <c r="AV468" s="13" t="s">
        <v>83</v>
      </c>
      <c r="AW468" s="13" t="s">
        <v>36</v>
      </c>
      <c r="AX468" s="13" t="s">
        <v>79</v>
      </c>
      <c r="AY468" s="228" t="s">
        <v>131</v>
      </c>
    </row>
    <row r="469" s="2" customFormat="1" ht="33" customHeight="1">
      <c r="A469" s="39"/>
      <c r="B469" s="40"/>
      <c r="C469" s="199" t="s">
        <v>923</v>
      </c>
      <c r="D469" s="199" t="s">
        <v>133</v>
      </c>
      <c r="E469" s="200" t="s">
        <v>924</v>
      </c>
      <c r="F469" s="201" t="s">
        <v>925</v>
      </c>
      <c r="G469" s="202" t="s">
        <v>254</v>
      </c>
      <c r="H469" s="203">
        <v>113.8</v>
      </c>
      <c r="I469" s="204"/>
      <c r="J469" s="205">
        <f>ROUND(I469*H469,2)</f>
        <v>0</v>
      </c>
      <c r="K469" s="201" t="s">
        <v>137</v>
      </c>
      <c r="L469" s="45"/>
      <c r="M469" s="206" t="s">
        <v>19</v>
      </c>
      <c r="N469" s="207" t="s">
        <v>45</v>
      </c>
      <c r="O469" s="85"/>
      <c r="P469" s="208">
        <f>O469*H469</f>
        <v>0</v>
      </c>
      <c r="Q469" s="208">
        <v>0</v>
      </c>
      <c r="R469" s="208">
        <f>Q469*H469</f>
        <v>0</v>
      </c>
      <c r="S469" s="208">
        <v>0</v>
      </c>
      <c r="T469" s="20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10" t="s">
        <v>226</v>
      </c>
      <c r="AT469" s="210" t="s">
        <v>133</v>
      </c>
      <c r="AU469" s="210" t="s">
        <v>83</v>
      </c>
      <c r="AY469" s="18" t="s">
        <v>131</v>
      </c>
      <c r="BE469" s="211">
        <f>IF(N469="základní",J469,0)</f>
        <v>0</v>
      </c>
      <c r="BF469" s="211">
        <f>IF(N469="snížená",J469,0)</f>
        <v>0</v>
      </c>
      <c r="BG469" s="211">
        <f>IF(N469="zákl. přenesená",J469,0)</f>
        <v>0</v>
      </c>
      <c r="BH469" s="211">
        <f>IF(N469="sníž. přenesená",J469,0)</f>
        <v>0</v>
      </c>
      <c r="BI469" s="211">
        <f>IF(N469="nulová",J469,0)</f>
        <v>0</v>
      </c>
      <c r="BJ469" s="18" t="s">
        <v>79</v>
      </c>
      <c r="BK469" s="211">
        <f>ROUND(I469*H469,2)</f>
        <v>0</v>
      </c>
      <c r="BL469" s="18" t="s">
        <v>226</v>
      </c>
      <c r="BM469" s="210" t="s">
        <v>926</v>
      </c>
    </row>
    <row r="470" s="2" customFormat="1">
      <c r="A470" s="39"/>
      <c r="B470" s="40"/>
      <c r="C470" s="41"/>
      <c r="D470" s="212" t="s">
        <v>140</v>
      </c>
      <c r="E470" s="41"/>
      <c r="F470" s="213" t="s">
        <v>927</v>
      </c>
      <c r="G470" s="41"/>
      <c r="H470" s="41"/>
      <c r="I470" s="214"/>
      <c r="J470" s="41"/>
      <c r="K470" s="41"/>
      <c r="L470" s="45"/>
      <c r="M470" s="215"/>
      <c r="N470" s="216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140</v>
      </c>
      <c r="AU470" s="18" t="s">
        <v>83</v>
      </c>
    </row>
    <row r="471" s="13" customFormat="1">
      <c r="A471" s="13"/>
      <c r="B471" s="217"/>
      <c r="C471" s="218"/>
      <c r="D471" s="219" t="s">
        <v>146</v>
      </c>
      <c r="E471" s="220" t="s">
        <v>19</v>
      </c>
      <c r="F471" s="221" t="s">
        <v>928</v>
      </c>
      <c r="G471" s="218"/>
      <c r="H471" s="222">
        <v>113.8</v>
      </c>
      <c r="I471" s="223"/>
      <c r="J471" s="218"/>
      <c r="K471" s="218"/>
      <c r="L471" s="224"/>
      <c r="M471" s="225"/>
      <c r="N471" s="226"/>
      <c r="O471" s="226"/>
      <c r="P471" s="226"/>
      <c r="Q471" s="226"/>
      <c r="R471" s="226"/>
      <c r="S471" s="226"/>
      <c r="T471" s="227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28" t="s">
        <v>146</v>
      </c>
      <c r="AU471" s="228" t="s">
        <v>83</v>
      </c>
      <c r="AV471" s="13" t="s">
        <v>83</v>
      </c>
      <c r="AW471" s="13" t="s">
        <v>36</v>
      </c>
      <c r="AX471" s="13" t="s">
        <v>79</v>
      </c>
      <c r="AY471" s="228" t="s">
        <v>131</v>
      </c>
    </row>
    <row r="472" s="2" customFormat="1" ht="24.15" customHeight="1">
      <c r="A472" s="39"/>
      <c r="B472" s="40"/>
      <c r="C472" s="229" t="s">
        <v>929</v>
      </c>
      <c r="D472" s="229" t="s">
        <v>181</v>
      </c>
      <c r="E472" s="230" t="s">
        <v>930</v>
      </c>
      <c r="F472" s="231" t="s">
        <v>931</v>
      </c>
      <c r="G472" s="232" t="s">
        <v>156</v>
      </c>
      <c r="H472" s="233">
        <v>3.2770000000000001</v>
      </c>
      <c r="I472" s="234"/>
      <c r="J472" s="235">
        <f>ROUND(I472*H472,2)</f>
        <v>0</v>
      </c>
      <c r="K472" s="231" t="s">
        <v>137</v>
      </c>
      <c r="L472" s="236"/>
      <c r="M472" s="237" t="s">
        <v>19</v>
      </c>
      <c r="N472" s="238" t="s">
        <v>45</v>
      </c>
      <c r="O472" s="85"/>
      <c r="P472" s="208">
        <f>O472*H472</f>
        <v>0</v>
      </c>
      <c r="Q472" s="208">
        <v>0.44</v>
      </c>
      <c r="R472" s="208">
        <f>Q472*H472</f>
        <v>1.4418800000000001</v>
      </c>
      <c r="S472" s="208">
        <v>0</v>
      </c>
      <c r="T472" s="209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0" t="s">
        <v>323</v>
      </c>
      <c r="AT472" s="210" t="s">
        <v>181</v>
      </c>
      <c r="AU472" s="210" t="s">
        <v>83</v>
      </c>
      <c r="AY472" s="18" t="s">
        <v>131</v>
      </c>
      <c r="BE472" s="211">
        <f>IF(N472="základní",J472,0)</f>
        <v>0</v>
      </c>
      <c r="BF472" s="211">
        <f>IF(N472="snížená",J472,0)</f>
        <v>0</v>
      </c>
      <c r="BG472" s="211">
        <f>IF(N472="zákl. přenesená",J472,0)</f>
        <v>0</v>
      </c>
      <c r="BH472" s="211">
        <f>IF(N472="sníž. přenesená",J472,0)</f>
        <v>0</v>
      </c>
      <c r="BI472" s="211">
        <f>IF(N472="nulová",J472,0)</f>
        <v>0</v>
      </c>
      <c r="BJ472" s="18" t="s">
        <v>79</v>
      </c>
      <c r="BK472" s="211">
        <f>ROUND(I472*H472,2)</f>
        <v>0</v>
      </c>
      <c r="BL472" s="18" t="s">
        <v>226</v>
      </c>
      <c r="BM472" s="210" t="s">
        <v>932</v>
      </c>
    </row>
    <row r="473" s="13" customFormat="1">
      <c r="A473" s="13"/>
      <c r="B473" s="217"/>
      <c r="C473" s="218"/>
      <c r="D473" s="219" t="s">
        <v>146</v>
      </c>
      <c r="E473" s="220" t="s">
        <v>19</v>
      </c>
      <c r="F473" s="221" t="s">
        <v>933</v>
      </c>
      <c r="G473" s="218"/>
      <c r="H473" s="222">
        <v>3.2770000000000001</v>
      </c>
      <c r="I473" s="223"/>
      <c r="J473" s="218"/>
      <c r="K473" s="218"/>
      <c r="L473" s="224"/>
      <c r="M473" s="225"/>
      <c r="N473" s="226"/>
      <c r="O473" s="226"/>
      <c r="P473" s="226"/>
      <c r="Q473" s="226"/>
      <c r="R473" s="226"/>
      <c r="S473" s="226"/>
      <c r="T473" s="227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28" t="s">
        <v>146</v>
      </c>
      <c r="AU473" s="228" t="s">
        <v>83</v>
      </c>
      <c r="AV473" s="13" t="s">
        <v>83</v>
      </c>
      <c r="AW473" s="13" t="s">
        <v>36</v>
      </c>
      <c r="AX473" s="13" t="s">
        <v>79</v>
      </c>
      <c r="AY473" s="228" t="s">
        <v>131</v>
      </c>
    </row>
    <row r="474" s="2" customFormat="1" ht="49.05" customHeight="1">
      <c r="A474" s="39"/>
      <c r="B474" s="40"/>
      <c r="C474" s="199" t="s">
        <v>934</v>
      </c>
      <c r="D474" s="199" t="s">
        <v>133</v>
      </c>
      <c r="E474" s="200" t="s">
        <v>935</v>
      </c>
      <c r="F474" s="201" t="s">
        <v>936</v>
      </c>
      <c r="G474" s="202" t="s">
        <v>240</v>
      </c>
      <c r="H474" s="203">
        <v>2.2829999999999999</v>
      </c>
      <c r="I474" s="204"/>
      <c r="J474" s="205">
        <f>ROUND(I474*H474,2)</f>
        <v>0</v>
      </c>
      <c r="K474" s="201" t="s">
        <v>137</v>
      </c>
      <c r="L474" s="45"/>
      <c r="M474" s="206" t="s">
        <v>19</v>
      </c>
      <c r="N474" s="207" t="s">
        <v>45</v>
      </c>
      <c r="O474" s="85"/>
      <c r="P474" s="208">
        <f>O474*H474</f>
        <v>0</v>
      </c>
      <c r="Q474" s="208">
        <v>0</v>
      </c>
      <c r="R474" s="208">
        <f>Q474*H474</f>
        <v>0</v>
      </c>
      <c r="S474" s="208">
        <v>0</v>
      </c>
      <c r="T474" s="20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10" t="s">
        <v>226</v>
      </c>
      <c r="AT474" s="210" t="s">
        <v>133</v>
      </c>
      <c r="AU474" s="210" t="s">
        <v>83</v>
      </c>
      <c r="AY474" s="18" t="s">
        <v>131</v>
      </c>
      <c r="BE474" s="211">
        <f>IF(N474="základní",J474,0)</f>
        <v>0</v>
      </c>
      <c r="BF474" s="211">
        <f>IF(N474="snížená",J474,0)</f>
        <v>0</v>
      </c>
      <c r="BG474" s="211">
        <f>IF(N474="zákl. přenesená",J474,0)</f>
        <v>0</v>
      </c>
      <c r="BH474" s="211">
        <f>IF(N474="sníž. přenesená",J474,0)</f>
        <v>0</v>
      </c>
      <c r="BI474" s="211">
        <f>IF(N474="nulová",J474,0)</f>
        <v>0</v>
      </c>
      <c r="BJ474" s="18" t="s">
        <v>79</v>
      </c>
      <c r="BK474" s="211">
        <f>ROUND(I474*H474,2)</f>
        <v>0</v>
      </c>
      <c r="BL474" s="18" t="s">
        <v>226</v>
      </c>
      <c r="BM474" s="210" t="s">
        <v>937</v>
      </c>
    </row>
    <row r="475" s="2" customFormat="1">
      <c r="A475" s="39"/>
      <c r="B475" s="40"/>
      <c r="C475" s="41"/>
      <c r="D475" s="212" t="s">
        <v>140</v>
      </c>
      <c r="E475" s="41"/>
      <c r="F475" s="213" t="s">
        <v>938</v>
      </c>
      <c r="G475" s="41"/>
      <c r="H475" s="41"/>
      <c r="I475" s="214"/>
      <c r="J475" s="41"/>
      <c r="K475" s="41"/>
      <c r="L475" s="45"/>
      <c r="M475" s="215"/>
      <c r="N475" s="216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140</v>
      </c>
      <c r="AU475" s="18" t="s">
        <v>83</v>
      </c>
    </row>
    <row r="476" s="12" customFormat="1" ht="22.8" customHeight="1">
      <c r="A476" s="12"/>
      <c r="B476" s="183"/>
      <c r="C476" s="184"/>
      <c r="D476" s="185" t="s">
        <v>73</v>
      </c>
      <c r="E476" s="197" t="s">
        <v>939</v>
      </c>
      <c r="F476" s="197" t="s">
        <v>940</v>
      </c>
      <c r="G476" s="184"/>
      <c r="H476" s="184"/>
      <c r="I476" s="187"/>
      <c r="J476" s="198">
        <f>BK476</f>
        <v>0</v>
      </c>
      <c r="K476" s="184"/>
      <c r="L476" s="189"/>
      <c r="M476" s="190"/>
      <c r="N476" s="191"/>
      <c r="O476" s="191"/>
      <c r="P476" s="192">
        <f>SUM(P477:P535)</f>
        <v>0</v>
      </c>
      <c r="Q476" s="191"/>
      <c r="R476" s="192">
        <f>SUM(R477:R535)</f>
        <v>2.1402969999999999</v>
      </c>
      <c r="S476" s="191"/>
      <c r="T476" s="193">
        <f>SUM(T477:T535)</f>
        <v>1.3779329999999999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194" t="s">
        <v>83</v>
      </c>
      <c r="AT476" s="195" t="s">
        <v>73</v>
      </c>
      <c r="AU476" s="195" t="s">
        <v>79</v>
      </c>
      <c r="AY476" s="194" t="s">
        <v>131</v>
      </c>
      <c r="BK476" s="196">
        <f>SUM(BK477:BK535)</f>
        <v>0</v>
      </c>
    </row>
    <row r="477" s="2" customFormat="1" ht="24.15" customHeight="1">
      <c r="A477" s="39"/>
      <c r="B477" s="40"/>
      <c r="C477" s="199" t="s">
        <v>941</v>
      </c>
      <c r="D477" s="199" t="s">
        <v>133</v>
      </c>
      <c r="E477" s="200" t="s">
        <v>942</v>
      </c>
      <c r="F477" s="201" t="s">
        <v>943</v>
      </c>
      <c r="G477" s="202" t="s">
        <v>136</v>
      </c>
      <c r="H477" s="203">
        <v>7.2000000000000002</v>
      </c>
      <c r="I477" s="204"/>
      <c r="J477" s="205">
        <f>ROUND(I477*H477,2)</f>
        <v>0</v>
      </c>
      <c r="K477" s="201" t="s">
        <v>137</v>
      </c>
      <c r="L477" s="45"/>
      <c r="M477" s="206" t="s">
        <v>19</v>
      </c>
      <c r="N477" s="207" t="s">
        <v>45</v>
      </c>
      <c r="O477" s="85"/>
      <c r="P477" s="208">
        <f>O477*H477</f>
        <v>0</v>
      </c>
      <c r="Q477" s="208">
        <v>0</v>
      </c>
      <c r="R477" s="208">
        <f>Q477*H477</f>
        <v>0</v>
      </c>
      <c r="S477" s="208">
        <v>0.00594</v>
      </c>
      <c r="T477" s="209">
        <f>S477*H477</f>
        <v>0.042768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10" t="s">
        <v>226</v>
      </c>
      <c r="AT477" s="210" t="s">
        <v>133</v>
      </c>
      <c r="AU477" s="210" t="s">
        <v>83</v>
      </c>
      <c r="AY477" s="18" t="s">
        <v>131</v>
      </c>
      <c r="BE477" s="211">
        <f>IF(N477="základní",J477,0)</f>
        <v>0</v>
      </c>
      <c r="BF477" s="211">
        <f>IF(N477="snížená",J477,0)</f>
        <v>0</v>
      </c>
      <c r="BG477" s="211">
        <f>IF(N477="zákl. přenesená",J477,0)</f>
        <v>0</v>
      </c>
      <c r="BH477" s="211">
        <f>IF(N477="sníž. přenesená",J477,0)</f>
        <v>0</v>
      </c>
      <c r="BI477" s="211">
        <f>IF(N477="nulová",J477,0)</f>
        <v>0</v>
      </c>
      <c r="BJ477" s="18" t="s">
        <v>79</v>
      </c>
      <c r="BK477" s="211">
        <f>ROUND(I477*H477,2)</f>
        <v>0</v>
      </c>
      <c r="BL477" s="18" t="s">
        <v>226</v>
      </c>
      <c r="BM477" s="210" t="s">
        <v>944</v>
      </c>
    </row>
    <row r="478" s="2" customFormat="1">
      <c r="A478" s="39"/>
      <c r="B478" s="40"/>
      <c r="C478" s="41"/>
      <c r="D478" s="212" t="s">
        <v>140</v>
      </c>
      <c r="E478" s="41"/>
      <c r="F478" s="213" t="s">
        <v>945</v>
      </c>
      <c r="G478" s="41"/>
      <c r="H478" s="41"/>
      <c r="I478" s="214"/>
      <c r="J478" s="41"/>
      <c r="K478" s="41"/>
      <c r="L478" s="45"/>
      <c r="M478" s="215"/>
      <c r="N478" s="216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140</v>
      </c>
      <c r="AU478" s="18" t="s">
        <v>83</v>
      </c>
    </row>
    <row r="479" s="2" customFormat="1" ht="24.15" customHeight="1">
      <c r="A479" s="39"/>
      <c r="B479" s="40"/>
      <c r="C479" s="199" t="s">
        <v>946</v>
      </c>
      <c r="D479" s="199" t="s">
        <v>133</v>
      </c>
      <c r="E479" s="200" t="s">
        <v>947</v>
      </c>
      <c r="F479" s="201" t="s">
        <v>948</v>
      </c>
      <c r="G479" s="202" t="s">
        <v>254</v>
      </c>
      <c r="H479" s="203">
        <v>9</v>
      </c>
      <c r="I479" s="204"/>
      <c r="J479" s="205">
        <f>ROUND(I479*H479,2)</f>
        <v>0</v>
      </c>
      <c r="K479" s="201" t="s">
        <v>137</v>
      </c>
      <c r="L479" s="45"/>
      <c r="M479" s="206" t="s">
        <v>19</v>
      </c>
      <c r="N479" s="207" t="s">
        <v>45</v>
      </c>
      <c r="O479" s="85"/>
      <c r="P479" s="208">
        <f>O479*H479</f>
        <v>0</v>
      </c>
      <c r="Q479" s="208">
        <v>0</v>
      </c>
      <c r="R479" s="208">
        <f>Q479*H479</f>
        <v>0</v>
      </c>
      <c r="S479" s="208">
        <v>0.0017700000000000001</v>
      </c>
      <c r="T479" s="209">
        <f>S479*H479</f>
        <v>0.01593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10" t="s">
        <v>226</v>
      </c>
      <c r="AT479" s="210" t="s">
        <v>133</v>
      </c>
      <c r="AU479" s="210" t="s">
        <v>83</v>
      </c>
      <c r="AY479" s="18" t="s">
        <v>131</v>
      </c>
      <c r="BE479" s="211">
        <f>IF(N479="základní",J479,0)</f>
        <v>0</v>
      </c>
      <c r="BF479" s="211">
        <f>IF(N479="snížená",J479,0)</f>
        <v>0</v>
      </c>
      <c r="BG479" s="211">
        <f>IF(N479="zákl. přenesená",J479,0)</f>
        <v>0</v>
      </c>
      <c r="BH479" s="211">
        <f>IF(N479="sníž. přenesená",J479,0)</f>
        <v>0</v>
      </c>
      <c r="BI479" s="211">
        <f>IF(N479="nulová",J479,0)</f>
        <v>0</v>
      </c>
      <c r="BJ479" s="18" t="s">
        <v>79</v>
      </c>
      <c r="BK479" s="211">
        <f>ROUND(I479*H479,2)</f>
        <v>0</v>
      </c>
      <c r="BL479" s="18" t="s">
        <v>226</v>
      </c>
      <c r="BM479" s="210" t="s">
        <v>949</v>
      </c>
    </row>
    <row r="480" s="2" customFormat="1">
      <c r="A480" s="39"/>
      <c r="B480" s="40"/>
      <c r="C480" s="41"/>
      <c r="D480" s="212" t="s">
        <v>140</v>
      </c>
      <c r="E480" s="41"/>
      <c r="F480" s="213" t="s">
        <v>950</v>
      </c>
      <c r="G480" s="41"/>
      <c r="H480" s="41"/>
      <c r="I480" s="214"/>
      <c r="J480" s="41"/>
      <c r="K480" s="41"/>
      <c r="L480" s="45"/>
      <c r="M480" s="215"/>
      <c r="N480" s="216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140</v>
      </c>
      <c r="AU480" s="18" t="s">
        <v>83</v>
      </c>
    </row>
    <row r="481" s="2" customFormat="1" ht="24.15" customHeight="1">
      <c r="A481" s="39"/>
      <c r="B481" s="40"/>
      <c r="C481" s="199" t="s">
        <v>951</v>
      </c>
      <c r="D481" s="199" t="s">
        <v>133</v>
      </c>
      <c r="E481" s="200" t="s">
        <v>952</v>
      </c>
      <c r="F481" s="201" t="s">
        <v>953</v>
      </c>
      <c r="G481" s="202" t="s">
        <v>254</v>
      </c>
      <c r="H481" s="203">
        <v>154</v>
      </c>
      <c r="I481" s="204"/>
      <c r="J481" s="205">
        <f>ROUND(I481*H481,2)</f>
        <v>0</v>
      </c>
      <c r="K481" s="201" t="s">
        <v>137</v>
      </c>
      <c r="L481" s="45"/>
      <c r="M481" s="206" t="s">
        <v>19</v>
      </c>
      <c r="N481" s="207" t="s">
        <v>45</v>
      </c>
      <c r="O481" s="85"/>
      <c r="P481" s="208">
        <f>O481*H481</f>
        <v>0</v>
      </c>
      <c r="Q481" s="208">
        <v>0</v>
      </c>
      <c r="R481" s="208">
        <f>Q481*H481</f>
        <v>0</v>
      </c>
      <c r="S481" s="208">
        <v>0.0017700000000000001</v>
      </c>
      <c r="T481" s="209">
        <f>S481*H481</f>
        <v>0.27257999999999999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10" t="s">
        <v>226</v>
      </c>
      <c r="AT481" s="210" t="s">
        <v>133</v>
      </c>
      <c r="AU481" s="210" t="s">
        <v>83</v>
      </c>
      <c r="AY481" s="18" t="s">
        <v>131</v>
      </c>
      <c r="BE481" s="211">
        <f>IF(N481="základní",J481,0)</f>
        <v>0</v>
      </c>
      <c r="BF481" s="211">
        <f>IF(N481="snížená",J481,0)</f>
        <v>0</v>
      </c>
      <c r="BG481" s="211">
        <f>IF(N481="zákl. přenesená",J481,0)</f>
        <v>0</v>
      </c>
      <c r="BH481" s="211">
        <f>IF(N481="sníž. přenesená",J481,0)</f>
        <v>0</v>
      </c>
      <c r="BI481" s="211">
        <f>IF(N481="nulová",J481,0)</f>
        <v>0</v>
      </c>
      <c r="BJ481" s="18" t="s">
        <v>79</v>
      </c>
      <c r="BK481" s="211">
        <f>ROUND(I481*H481,2)</f>
        <v>0</v>
      </c>
      <c r="BL481" s="18" t="s">
        <v>226</v>
      </c>
      <c r="BM481" s="210" t="s">
        <v>954</v>
      </c>
    </row>
    <row r="482" s="2" customFormat="1">
      <c r="A482" s="39"/>
      <c r="B482" s="40"/>
      <c r="C482" s="41"/>
      <c r="D482" s="212" t="s">
        <v>140</v>
      </c>
      <c r="E482" s="41"/>
      <c r="F482" s="213" t="s">
        <v>955</v>
      </c>
      <c r="G482" s="41"/>
      <c r="H482" s="41"/>
      <c r="I482" s="214"/>
      <c r="J482" s="41"/>
      <c r="K482" s="41"/>
      <c r="L482" s="45"/>
      <c r="M482" s="215"/>
      <c r="N482" s="216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140</v>
      </c>
      <c r="AU482" s="18" t="s">
        <v>83</v>
      </c>
    </row>
    <row r="483" s="2" customFormat="1" ht="24.15" customHeight="1">
      <c r="A483" s="39"/>
      <c r="B483" s="40"/>
      <c r="C483" s="199" t="s">
        <v>956</v>
      </c>
      <c r="D483" s="199" t="s">
        <v>133</v>
      </c>
      <c r="E483" s="200" t="s">
        <v>957</v>
      </c>
      <c r="F483" s="201" t="s">
        <v>958</v>
      </c>
      <c r="G483" s="202" t="s">
        <v>254</v>
      </c>
      <c r="H483" s="203">
        <v>34</v>
      </c>
      <c r="I483" s="204"/>
      <c r="J483" s="205">
        <f>ROUND(I483*H483,2)</f>
        <v>0</v>
      </c>
      <c r="K483" s="201" t="s">
        <v>137</v>
      </c>
      <c r="L483" s="45"/>
      <c r="M483" s="206" t="s">
        <v>19</v>
      </c>
      <c r="N483" s="207" t="s">
        <v>45</v>
      </c>
      <c r="O483" s="85"/>
      <c r="P483" s="208">
        <f>O483*H483</f>
        <v>0</v>
      </c>
      <c r="Q483" s="208">
        <v>0</v>
      </c>
      <c r="R483" s="208">
        <f>Q483*H483</f>
        <v>0</v>
      </c>
      <c r="S483" s="208">
        <v>0.00191</v>
      </c>
      <c r="T483" s="209">
        <f>S483*H483</f>
        <v>0.064939999999999998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10" t="s">
        <v>226</v>
      </c>
      <c r="AT483" s="210" t="s">
        <v>133</v>
      </c>
      <c r="AU483" s="210" t="s">
        <v>83</v>
      </c>
      <c r="AY483" s="18" t="s">
        <v>131</v>
      </c>
      <c r="BE483" s="211">
        <f>IF(N483="základní",J483,0)</f>
        <v>0</v>
      </c>
      <c r="BF483" s="211">
        <f>IF(N483="snížená",J483,0)</f>
        <v>0</v>
      </c>
      <c r="BG483" s="211">
        <f>IF(N483="zákl. přenesená",J483,0)</f>
        <v>0</v>
      </c>
      <c r="BH483" s="211">
        <f>IF(N483="sníž. přenesená",J483,0)</f>
        <v>0</v>
      </c>
      <c r="BI483" s="211">
        <f>IF(N483="nulová",J483,0)</f>
        <v>0</v>
      </c>
      <c r="BJ483" s="18" t="s">
        <v>79</v>
      </c>
      <c r="BK483" s="211">
        <f>ROUND(I483*H483,2)</f>
        <v>0</v>
      </c>
      <c r="BL483" s="18" t="s">
        <v>226</v>
      </c>
      <c r="BM483" s="210" t="s">
        <v>959</v>
      </c>
    </row>
    <row r="484" s="2" customFormat="1">
      <c r="A484" s="39"/>
      <c r="B484" s="40"/>
      <c r="C484" s="41"/>
      <c r="D484" s="212" t="s">
        <v>140</v>
      </c>
      <c r="E484" s="41"/>
      <c r="F484" s="213" t="s">
        <v>960</v>
      </c>
      <c r="G484" s="41"/>
      <c r="H484" s="41"/>
      <c r="I484" s="214"/>
      <c r="J484" s="41"/>
      <c r="K484" s="41"/>
      <c r="L484" s="45"/>
      <c r="M484" s="215"/>
      <c r="N484" s="216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140</v>
      </c>
      <c r="AU484" s="18" t="s">
        <v>83</v>
      </c>
    </row>
    <row r="485" s="2" customFormat="1" ht="24.15" customHeight="1">
      <c r="A485" s="39"/>
      <c r="B485" s="40"/>
      <c r="C485" s="199" t="s">
        <v>961</v>
      </c>
      <c r="D485" s="199" t="s">
        <v>133</v>
      </c>
      <c r="E485" s="200" t="s">
        <v>962</v>
      </c>
      <c r="F485" s="201" t="s">
        <v>963</v>
      </c>
      <c r="G485" s="202" t="s">
        <v>254</v>
      </c>
      <c r="H485" s="203">
        <v>16.5</v>
      </c>
      <c r="I485" s="204"/>
      <c r="J485" s="205">
        <f>ROUND(I485*H485,2)</f>
        <v>0</v>
      </c>
      <c r="K485" s="201" t="s">
        <v>137</v>
      </c>
      <c r="L485" s="45"/>
      <c r="M485" s="206" t="s">
        <v>19</v>
      </c>
      <c r="N485" s="207" t="s">
        <v>45</v>
      </c>
      <c r="O485" s="85"/>
      <c r="P485" s="208">
        <f>O485*H485</f>
        <v>0</v>
      </c>
      <c r="Q485" s="208">
        <v>0</v>
      </c>
      <c r="R485" s="208">
        <f>Q485*H485</f>
        <v>0</v>
      </c>
      <c r="S485" s="208">
        <v>0.00167</v>
      </c>
      <c r="T485" s="209">
        <f>S485*H485</f>
        <v>0.027555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10" t="s">
        <v>226</v>
      </c>
      <c r="AT485" s="210" t="s">
        <v>133</v>
      </c>
      <c r="AU485" s="210" t="s">
        <v>83</v>
      </c>
      <c r="AY485" s="18" t="s">
        <v>131</v>
      </c>
      <c r="BE485" s="211">
        <f>IF(N485="základní",J485,0)</f>
        <v>0</v>
      </c>
      <c r="BF485" s="211">
        <f>IF(N485="snížená",J485,0)</f>
        <v>0</v>
      </c>
      <c r="BG485" s="211">
        <f>IF(N485="zákl. přenesená",J485,0)</f>
        <v>0</v>
      </c>
      <c r="BH485" s="211">
        <f>IF(N485="sníž. přenesená",J485,0)</f>
        <v>0</v>
      </c>
      <c r="BI485" s="211">
        <f>IF(N485="nulová",J485,0)</f>
        <v>0</v>
      </c>
      <c r="BJ485" s="18" t="s">
        <v>79</v>
      </c>
      <c r="BK485" s="211">
        <f>ROUND(I485*H485,2)</f>
        <v>0</v>
      </c>
      <c r="BL485" s="18" t="s">
        <v>226</v>
      </c>
      <c r="BM485" s="210" t="s">
        <v>964</v>
      </c>
    </row>
    <row r="486" s="2" customFormat="1">
      <c r="A486" s="39"/>
      <c r="B486" s="40"/>
      <c r="C486" s="41"/>
      <c r="D486" s="212" t="s">
        <v>140</v>
      </c>
      <c r="E486" s="41"/>
      <c r="F486" s="213" t="s">
        <v>965</v>
      </c>
      <c r="G486" s="41"/>
      <c r="H486" s="41"/>
      <c r="I486" s="214"/>
      <c r="J486" s="41"/>
      <c r="K486" s="41"/>
      <c r="L486" s="45"/>
      <c r="M486" s="215"/>
      <c r="N486" s="216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140</v>
      </c>
      <c r="AU486" s="18" t="s">
        <v>83</v>
      </c>
    </row>
    <row r="487" s="13" customFormat="1">
      <c r="A487" s="13"/>
      <c r="B487" s="217"/>
      <c r="C487" s="218"/>
      <c r="D487" s="219" t="s">
        <v>146</v>
      </c>
      <c r="E487" s="220" t="s">
        <v>19</v>
      </c>
      <c r="F487" s="221" t="s">
        <v>966</v>
      </c>
      <c r="G487" s="218"/>
      <c r="H487" s="222">
        <v>16.5</v>
      </c>
      <c r="I487" s="223"/>
      <c r="J487" s="218"/>
      <c r="K487" s="218"/>
      <c r="L487" s="224"/>
      <c r="M487" s="225"/>
      <c r="N487" s="226"/>
      <c r="O487" s="226"/>
      <c r="P487" s="226"/>
      <c r="Q487" s="226"/>
      <c r="R487" s="226"/>
      <c r="S487" s="226"/>
      <c r="T487" s="227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28" t="s">
        <v>146</v>
      </c>
      <c r="AU487" s="228" t="s">
        <v>83</v>
      </c>
      <c r="AV487" s="13" t="s">
        <v>83</v>
      </c>
      <c r="AW487" s="13" t="s">
        <v>36</v>
      </c>
      <c r="AX487" s="13" t="s">
        <v>79</v>
      </c>
      <c r="AY487" s="228" t="s">
        <v>131</v>
      </c>
    </row>
    <row r="488" s="2" customFormat="1" ht="24.15" customHeight="1">
      <c r="A488" s="39"/>
      <c r="B488" s="40"/>
      <c r="C488" s="199" t="s">
        <v>967</v>
      </c>
      <c r="D488" s="199" t="s">
        <v>133</v>
      </c>
      <c r="E488" s="200" t="s">
        <v>968</v>
      </c>
      <c r="F488" s="201" t="s">
        <v>969</v>
      </c>
      <c r="G488" s="202" t="s">
        <v>254</v>
      </c>
      <c r="H488" s="203">
        <v>270</v>
      </c>
      <c r="I488" s="204"/>
      <c r="J488" s="205">
        <f>ROUND(I488*H488,2)</f>
        <v>0</v>
      </c>
      <c r="K488" s="201" t="s">
        <v>137</v>
      </c>
      <c r="L488" s="45"/>
      <c r="M488" s="206" t="s">
        <v>19</v>
      </c>
      <c r="N488" s="207" t="s">
        <v>45</v>
      </c>
      <c r="O488" s="85"/>
      <c r="P488" s="208">
        <f>O488*H488</f>
        <v>0</v>
      </c>
      <c r="Q488" s="208">
        <v>0</v>
      </c>
      <c r="R488" s="208">
        <f>Q488*H488</f>
        <v>0</v>
      </c>
      <c r="S488" s="208">
        <v>0.0025999999999999999</v>
      </c>
      <c r="T488" s="209">
        <f>S488*H488</f>
        <v>0.70199999999999996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10" t="s">
        <v>226</v>
      </c>
      <c r="AT488" s="210" t="s">
        <v>133</v>
      </c>
      <c r="AU488" s="210" t="s">
        <v>83</v>
      </c>
      <c r="AY488" s="18" t="s">
        <v>131</v>
      </c>
      <c r="BE488" s="211">
        <f>IF(N488="základní",J488,0)</f>
        <v>0</v>
      </c>
      <c r="BF488" s="211">
        <f>IF(N488="snížená",J488,0)</f>
        <v>0</v>
      </c>
      <c r="BG488" s="211">
        <f>IF(N488="zákl. přenesená",J488,0)</f>
        <v>0</v>
      </c>
      <c r="BH488" s="211">
        <f>IF(N488="sníž. přenesená",J488,0)</f>
        <v>0</v>
      </c>
      <c r="BI488" s="211">
        <f>IF(N488="nulová",J488,0)</f>
        <v>0</v>
      </c>
      <c r="BJ488" s="18" t="s">
        <v>79</v>
      </c>
      <c r="BK488" s="211">
        <f>ROUND(I488*H488,2)</f>
        <v>0</v>
      </c>
      <c r="BL488" s="18" t="s">
        <v>226</v>
      </c>
      <c r="BM488" s="210" t="s">
        <v>970</v>
      </c>
    </row>
    <row r="489" s="2" customFormat="1">
      <c r="A489" s="39"/>
      <c r="B489" s="40"/>
      <c r="C489" s="41"/>
      <c r="D489" s="212" t="s">
        <v>140</v>
      </c>
      <c r="E489" s="41"/>
      <c r="F489" s="213" t="s">
        <v>971</v>
      </c>
      <c r="G489" s="41"/>
      <c r="H489" s="41"/>
      <c r="I489" s="214"/>
      <c r="J489" s="41"/>
      <c r="K489" s="41"/>
      <c r="L489" s="45"/>
      <c r="M489" s="215"/>
      <c r="N489" s="216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140</v>
      </c>
      <c r="AU489" s="18" t="s">
        <v>83</v>
      </c>
    </row>
    <row r="490" s="2" customFormat="1" ht="16.5" customHeight="1">
      <c r="A490" s="39"/>
      <c r="B490" s="40"/>
      <c r="C490" s="199" t="s">
        <v>972</v>
      </c>
      <c r="D490" s="199" t="s">
        <v>133</v>
      </c>
      <c r="E490" s="200" t="s">
        <v>973</v>
      </c>
      <c r="F490" s="201" t="s">
        <v>974</v>
      </c>
      <c r="G490" s="202" t="s">
        <v>254</v>
      </c>
      <c r="H490" s="203">
        <v>64</v>
      </c>
      <c r="I490" s="204"/>
      <c r="J490" s="205">
        <f>ROUND(I490*H490,2)</f>
        <v>0</v>
      </c>
      <c r="K490" s="201" t="s">
        <v>137</v>
      </c>
      <c r="L490" s="45"/>
      <c r="M490" s="206" t="s">
        <v>19</v>
      </c>
      <c r="N490" s="207" t="s">
        <v>45</v>
      </c>
      <c r="O490" s="85"/>
      <c r="P490" s="208">
        <f>O490*H490</f>
        <v>0</v>
      </c>
      <c r="Q490" s="208">
        <v>0</v>
      </c>
      <c r="R490" s="208">
        <f>Q490*H490</f>
        <v>0</v>
      </c>
      <c r="S490" s="208">
        <v>0.0039399999999999999</v>
      </c>
      <c r="T490" s="209">
        <f>S490*H490</f>
        <v>0.25216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0" t="s">
        <v>226</v>
      </c>
      <c r="AT490" s="210" t="s">
        <v>133</v>
      </c>
      <c r="AU490" s="210" t="s">
        <v>83</v>
      </c>
      <c r="AY490" s="18" t="s">
        <v>131</v>
      </c>
      <c r="BE490" s="211">
        <f>IF(N490="základní",J490,0)</f>
        <v>0</v>
      </c>
      <c r="BF490" s="211">
        <f>IF(N490="snížená",J490,0)</f>
        <v>0</v>
      </c>
      <c r="BG490" s="211">
        <f>IF(N490="zákl. přenesená",J490,0)</f>
        <v>0</v>
      </c>
      <c r="BH490" s="211">
        <f>IF(N490="sníž. přenesená",J490,0)</f>
        <v>0</v>
      </c>
      <c r="BI490" s="211">
        <f>IF(N490="nulová",J490,0)</f>
        <v>0</v>
      </c>
      <c r="BJ490" s="18" t="s">
        <v>79</v>
      </c>
      <c r="BK490" s="211">
        <f>ROUND(I490*H490,2)</f>
        <v>0</v>
      </c>
      <c r="BL490" s="18" t="s">
        <v>226</v>
      </c>
      <c r="BM490" s="210" t="s">
        <v>975</v>
      </c>
    </row>
    <row r="491" s="2" customFormat="1">
      <c r="A491" s="39"/>
      <c r="B491" s="40"/>
      <c r="C491" s="41"/>
      <c r="D491" s="212" t="s">
        <v>140</v>
      </c>
      <c r="E491" s="41"/>
      <c r="F491" s="213" t="s">
        <v>976</v>
      </c>
      <c r="G491" s="41"/>
      <c r="H491" s="41"/>
      <c r="I491" s="214"/>
      <c r="J491" s="41"/>
      <c r="K491" s="41"/>
      <c r="L491" s="45"/>
      <c r="M491" s="215"/>
      <c r="N491" s="216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140</v>
      </c>
      <c r="AU491" s="18" t="s">
        <v>83</v>
      </c>
    </row>
    <row r="492" s="2" customFormat="1" ht="62.7" customHeight="1">
      <c r="A492" s="39"/>
      <c r="B492" s="40"/>
      <c r="C492" s="199" t="s">
        <v>977</v>
      </c>
      <c r="D492" s="199" t="s">
        <v>133</v>
      </c>
      <c r="E492" s="200" t="s">
        <v>978</v>
      </c>
      <c r="F492" s="201" t="s">
        <v>979</v>
      </c>
      <c r="G492" s="202" t="s">
        <v>136</v>
      </c>
      <c r="H492" s="203">
        <v>7.2000000000000002</v>
      </c>
      <c r="I492" s="204"/>
      <c r="J492" s="205">
        <f>ROUND(I492*H492,2)</f>
        <v>0</v>
      </c>
      <c r="K492" s="201" t="s">
        <v>137</v>
      </c>
      <c r="L492" s="45"/>
      <c r="M492" s="206" t="s">
        <v>19</v>
      </c>
      <c r="N492" s="207" t="s">
        <v>45</v>
      </c>
      <c r="O492" s="85"/>
      <c r="P492" s="208">
        <f>O492*H492</f>
        <v>0</v>
      </c>
      <c r="Q492" s="208">
        <v>0.0066100000000000004</v>
      </c>
      <c r="R492" s="208">
        <f>Q492*H492</f>
        <v>0.047592000000000002</v>
      </c>
      <c r="S492" s="208">
        <v>0</v>
      </c>
      <c r="T492" s="20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10" t="s">
        <v>226</v>
      </c>
      <c r="AT492" s="210" t="s">
        <v>133</v>
      </c>
      <c r="AU492" s="210" t="s">
        <v>83</v>
      </c>
      <c r="AY492" s="18" t="s">
        <v>131</v>
      </c>
      <c r="BE492" s="211">
        <f>IF(N492="základní",J492,0)</f>
        <v>0</v>
      </c>
      <c r="BF492" s="211">
        <f>IF(N492="snížená",J492,0)</f>
        <v>0</v>
      </c>
      <c r="BG492" s="211">
        <f>IF(N492="zákl. přenesená",J492,0)</f>
        <v>0</v>
      </c>
      <c r="BH492" s="211">
        <f>IF(N492="sníž. přenesená",J492,0)</f>
        <v>0</v>
      </c>
      <c r="BI492" s="211">
        <f>IF(N492="nulová",J492,0)</f>
        <v>0</v>
      </c>
      <c r="BJ492" s="18" t="s">
        <v>79</v>
      </c>
      <c r="BK492" s="211">
        <f>ROUND(I492*H492,2)</f>
        <v>0</v>
      </c>
      <c r="BL492" s="18" t="s">
        <v>226</v>
      </c>
      <c r="BM492" s="210" t="s">
        <v>980</v>
      </c>
    </row>
    <row r="493" s="2" customFormat="1">
      <c r="A493" s="39"/>
      <c r="B493" s="40"/>
      <c r="C493" s="41"/>
      <c r="D493" s="212" t="s">
        <v>140</v>
      </c>
      <c r="E493" s="41"/>
      <c r="F493" s="213" t="s">
        <v>981</v>
      </c>
      <c r="G493" s="41"/>
      <c r="H493" s="41"/>
      <c r="I493" s="214"/>
      <c r="J493" s="41"/>
      <c r="K493" s="41"/>
      <c r="L493" s="45"/>
      <c r="M493" s="215"/>
      <c r="N493" s="216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140</v>
      </c>
      <c r="AU493" s="18" t="s">
        <v>83</v>
      </c>
    </row>
    <row r="494" s="2" customFormat="1">
      <c r="A494" s="39"/>
      <c r="B494" s="40"/>
      <c r="C494" s="41"/>
      <c r="D494" s="219" t="s">
        <v>866</v>
      </c>
      <c r="E494" s="41"/>
      <c r="F494" s="250" t="s">
        <v>982</v>
      </c>
      <c r="G494" s="41"/>
      <c r="H494" s="41"/>
      <c r="I494" s="214"/>
      <c r="J494" s="41"/>
      <c r="K494" s="41"/>
      <c r="L494" s="45"/>
      <c r="M494" s="215"/>
      <c r="N494" s="216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866</v>
      </c>
      <c r="AU494" s="18" t="s">
        <v>83</v>
      </c>
    </row>
    <row r="495" s="13" customFormat="1">
      <c r="A495" s="13"/>
      <c r="B495" s="217"/>
      <c r="C495" s="218"/>
      <c r="D495" s="219" t="s">
        <v>146</v>
      </c>
      <c r="E495" s="220" t="s">
        <v>19</v>
      </c>
      <c r="F495" s="221" t="s">
        <v>983</v>
      </c>
      <c r="G495" s="218"/>
      <c r="H495" s="222">
        <v>2.3999999999999999</v>
      </c>
      <c r="I495" s="223"/>
      <c r="J495" s="218"/>
      <c r="K495" s="218"/>
      <c r="L495" s="224"/>
      <c r="M495" s="225"/>
      <c r="N495" s="226"/>
      <c r="O495" s="226"/>
      <c r="P495" s="226"/>
      <c r="Q495" s="226"/>
      <c r="R495" s="226"/>
      <c r="S495" s="226"/>
      <c r="T495" s="227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28" t="s">
        <v>146</v>
      </c>
      <c r="AU495" s="228" t="s">
        <v>83</v>
      </c>
      <c r="AV495" s="13" t="s">
        <v>83</v>
      </c>
      <c r="AW495" s="13" t="s">
        <v>36</v>
      </c>
      <c r="AX495" s="13" t="s">
        <v>74</v>
      </c>
      <c r="AY495" s="228" t="s">
        <v>131</v>
      </c>
    </row>
    <row r="496" s="13" customFormat="1">
      <c r="A496" s="13"/>
      <c r="B496" s="217"/>
      <c r="C496" s="218"/>
      <c r="D496" s="219" t="s">
        <v>146</v>
      </c>
      <c r="E496" s="220" t="s">
        <v>19</v>
      </c>
      <c r="F496" s="221" t="s">
        <v>984</v>
      </c>
      <c r="G496" s="218"/>
      <c r="H496" s="222">
        <v>4.7999999999999998</v>
      </c>
      <c r="I496" s="223"/>
      <c r="J496" s="218"/>
      <c r="K496" s="218"/>
      <c r="L496" s="224"/>
      <c r="M496" s="225"/>
      <c r="N496" s="226"/>
      <c r="O496" s="226"/>
      <c r="P496" s="226"/>
      <c r="Q496" s="226"/>
      <c r="R496" s="226"/>
      <c r="S496" s="226"/>
      <c r="T496" s="227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28" t="s">
        <v>146</v>
      </c>
      <c r="AU496" s="228" t="s">
        <v>83</v>
      </c>
      <c r="AV496" s="13" t="s">
        <v>83</v>
      </c>
      <c r="AW496" s="13" t="s">
        <v>36</v>
      </c>
      <c r="AX496" s="13" t="s">
        <v>74</v>
      </c>
      <c r="AY496" s="228" t="s">
        <v>131</v>
      </c>
    </row>
    <row r="497" s="14" customFormat="1">
      <c r="A497" s="14"/>
      <c r="B497" s="239"/>
      <c r="C497" s="240"/>
      <c r="D497" s="219" t="s">
        <v>146</v>
      </c>
      <c r="E497" s="241" t="s">
        <v>19</v>
      </c>
      <c r="F497" s="242" t="s">
        <v>218</v>
      </c>
      <c r="G497" s="240"/>
      <c r="H497" s="243">
        <v>7.2000000000000002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9" t="s">
        <v>146</v>
      </c>
      <c r="AU497" s="249" t="s">
        <v>83</v>
      </c>
      <c r="AV497" s="14" t="s">
        <v>138</v>
      </c>
      <c r="AW497" s="14" t="s">
        <v>36</v>
      </c>
      <c r="AX497" s="14" t="s">
        <v>79</v>
      </c>
      <c r="AY497" s="249" t="s">
        <v>131</v>
      </c>
    </row>
    <row r="498" s="2" customFormat="1" ht="37.8" customHeight="1">
      <c r="A498" s="39"/>
      <c r="B498" s="40"/>
      <c r="C498" s="199" t="s">
        <v>985</v>
      </c>
      <c r="D498" s="199" t="s">
        <v>133</v>
      </c>
      <c r="E498" s="200" t="s">
        <v>986</v>
      </c>
      <c r="F498" s="201" t="s">
        <v>987</v>
      </c>
      <c r="G498" s="202" t="s">
        <v>254</v>
      </c>
      <c r="H498" s="203">
        <v>9</v>
      </c>
      <c r="I498" s="204"/>
      <c r="J498" s="205">
        <f>ROUND(I498*H498,2)</f>
        <v>0</v>
      </c>
      <c r="K498" s="201" t="s">
        <v>137</v>
      </c>
      <c r="L498" s="45"/>
      <c r="M498" s="206" t="s">
        <v>19</v>
      </c>
      <c r="N498" s="207" t="s">
        <v>45</v>
      </c>
      <c r="O498" s="85"/>
      <c r="P498" s="208">
        <f>O498*H498</f>
        <v>0</v>
      </c>
      <c r="Q498" s="208">
        <v>0.0022799999999999999</v>
      </c>
      <c r="R498" s="208">
        <f>Q498*H498</f>
        <v>0.02052</v>
      </c>
      <c r="S498" s="208">
        <v>0</v>
      </c>
      <c r="T498" s="209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0" t="s">
        <v>226</v>
      </c>
      <c r="AT498" s="210" t="s">
        <v>133</v>
      </c>
      <c r="AU498" s="210" t="s">
        <v>83</v>
      </c>
      <c r="AY498" s="18" t="s">
        <v>131</v>
      </c>
      <c r="BE498" s="211">
        <f>IF(N498="základní",J498,0)</f>
        <v>0</v>
      </c>
      <c r="BF498" s="211">
        <f>IF(N498="snížená",J498,0)</f>
        <v>0</v>
      </c>
      <c r="BG498" s="211">
        <f>IF(N498="zákl. přenesená",J498,0)</f>
        <v>0</v>
      </c>
      <c r="BH498" s="211">
        <f>IF(N498="sníž. přenesená",J498,0)</f>
        <v>0</v>
      </c>
      <c r="BI498" s="211">
        <f>IF(N498="nulová",J498,0)</f>
        <v>0</v>
      </c>
      <c r="BJ498" s="18" t="s">
        <v>79</v>
      </c>
      <c r="BK498" s="211">
        <f>ROUND(I498*H498,2)</f>
        <v>0</v>
      </c>
      <c r="BL498" s="18" t="s">
        <v>226</v>
      </c>
      <c r="BM498" s="210" t="s">
        <v>988</v>
      </c>
    </row>
    <row r="499" s="2" customFormat="1">
      <c r="A499" s="39"/>
      <c r="B499" s="40"/>
      <c r="C499" s="41"/>
      <c r="D499" s="212" t="s">
        <v>140</v>
      </c>
      <c r="E499" s="41"/>
      <c r="F499" s="213" t="s">
        <v>989</v>
      </c>
      <c r="G499" s="41"/>
      <c r="H499" s="41"/>
      <c r="I499" s="214"/>
      <c r="J499" s="41"/>
      <c r="K499" s="41"/>
      <c r="L499" s="45"/>
      <c r="M499" s="215"/>
      <c r="N499" s="216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140</v>
      </c>
      <c r="AU499" s="18" t="s">
        <v>83</v>
      </c>
    </row>
    <row r="500" s="2" customFormat="1">
      <c r="A500" s="39"/>
      <c r="B500" s="40"/>
      <c r="C500" s="41"/>
      <c r="D500" s="219" t="s">
        <v>866</v>
      </c>
      <c r="E500" s="41"/>
      <c r="F500" s="250" t="s">
        <v>982</v>
      </c>
      <c r="G500" s="41"/>
      <c r="H500" s="41"/>
      <c r="I500" s="214"/>
      <c r="J500" s="41"/>
      <c r="K500" s="41"/>
      <c r="L500" s="45"/>
      <c r="M500" s="215"/>
      <c r="N500" s="216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866</v>
      </c>
      <c r="AU500" s="18" t="s">
        <v>83</v>
      </c>
    </row>
    <row r="501" s="13" customFormat="1">
      <c r="A501" s="13"/>
      <c r="B501" s="217"/>
      <c r="C501" s="218"/>
      <c r="D501" s="219" t="s">
        <v>146</v>
      </c>
      <c r="E501" s="220" t="s">
        <v>19</v>
      </c>
      <c r="F501" s="221" t="s">
        <v>990</v>
      </c>
      <c r="G501" s="218"/>
      <c r="H501" s="222">
        <v>9</v>
      </c>
      <c r="I501" s="223"/>
      <c r="J501" s="218"/>
      <c r="K501" s="218"/>
      <c r="L501" s="224"/>
      <c r="M501" s="225"/>
      <c r="N501" s="226"/>
      <c r="O501" s="226"/>
      <c r="P501" s="226"/>
      <c r="Q501" s="226"/>
      <c r="R501" s="226"/>
      <c r="S501" s="226"/>
      <c r="T501" s="227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28" t="s">
        <v>146</v>
      </c>
      <c r="AU501" s="228" t="s">
        <v>83</v>
      </c>
      <c r="AV501" s="13" t="s">
        <v>83</v>
      </c>
      <c r="AW501" s="13" t="s">
        <v>36</v>
      </c>
      <c r="AX501" s="13" t="s">
        <v>79</v>
      </c>
      <c r="AY501" s="228" t="s">
        <v>131</v>
      </c>
    </row>
    <row r="502" s="2" customFormat="1" ht="37.8" customHeight="1">
      <c r="A502" s="39"/>
      <c r="B502" s="40"/>
      <c r="C502" s="199" t="s">
        <v>991</v>
      </c>
      <c r="D502" s="199" t="s">
        <v>133</v>
      </c>
      <c r="E502" s="200" t="s">
        <v>992</v>
      </c>
      <c r="F502" s="201" t="s">
        <v>993</v>
      </c>
      <c r="G502" s="202" t="s">
        <v>254</v>
      </c>
      <c r="H502" s="203">
        <v>154</v>
      </c>
      <c r="I502" s="204"/>
      <c r="J502" s="205">
        <f>ROUND(I502*H502,2)</f>
        <v>0</v>
      </c>
      <c r="K502" s="201" t="s">
        <v>137</v>
      </c>
      <c r="L502" s="45"/>
      <c r="M502" s="206" t="s">
        <v>19</v>
      </c>
      <c r="N502" s="207" t="s">
        <v>45</v>
      </c>
      <c r="O502" s="85"/>
      <c r="P502" s="208">
        <f>O502*H502</f>
        <v>0</v>
      </c>
      <c r="Q502" s="208">
        <v>0.0059100000000000003</v>
      </c>
      <c r="R502" s="208">
        <f>Q502*H502</f>
        <v>0.91014000000000006</v>
      </c>
      <c r="S502" s="208">
        <v>0</v>
      </c>
      <c r="T502" s="20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10" t="s">
        <v>226</v>
      </c>
      <c r="AT502" s="210" t="s">
        <v>133</v>
      </c>
      <c r="AU502" s="210" t="s">
        <v>83</v>
      </c>
      <c r="AY502" s="18" t="s">
        <v>131</v>
      </c>
      <c r="BE502" s="211">
        <f>IF(N502="základní",J502,0)</f>
        <v>0</v>
      </c>
      <c r="BF502" s="211">
        <f>IF(N502="snížená",J502,0)</f>
        <v>0</v>
      </c>
      <c r="BG502" s="211">
        <f>IF(N502="zákl. přenesená",J502,0)</f>
        <v>0</v>
      </c>
      <c r="BH502" s="211">
        <f>IF(N502="sníž. přenesená",J502,0)</f>
        <v>0</v>
      </c>
      <c r="BI502" s="211">
        <f>IF(N502="nulová",J502,0)</f>
        <v>0</v>
      </c>
      <c r="BJ502" s="18" t="s">
        <v>79</v>
      </c>
      <c r="BK502" s="211">
        <f>ROUND(I502*H502,2)</f>
        <v>0</v>
      </c>
      <c r="BL502" s="18" t="s">
        <v>226</v>
      </c>
      <c r="BM502" s="210" t="s">
        <v>994</v>
      </c>
    </row>
    <row r="503" s="2" customFormat="1">
      <c r="A503" s="39"/>
      <c r="B503" s="40"/>
      <c r="C503" s="41"/>
      <c r="D503" s="212" t="s">
        <v>140</v>
      </c>
      <c r="E503" s="41"/>
      <c r="F503" s="213" t="s">
        <v>995</v>
      </c>
      <c r="G503" s="41"/>
      <c r="H503" s="41"/>
      <c r="I503" s="214"/>
      <c r="J503" s="41"/>
      <c r="K503" s="41"/>
      <c r="L503" s="45"/>
      <c r="M503" s="215"/>
      <c r="N503" s="216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140</v>
      </c>
      <c r="AU503" s="18" t="s">
        <v>83</v>
      </c>
    </row>
    <row r="504" s="2" customFormat="1">
      <c r="A504" s="39"/>
      <c r="B504" s="40"/>
      <c r="C504" s="41"/>
      <c r="D504" s="219" t="s">
        <v>866</v>
      </c>
      <c r="E504" s="41"/>
      <c r="F504" s="250" t="s">
        <v>982</v>
      </c>
      <c r="G504" s="41"/>
      <c r="H504" s="41"/>
      <c r="I504" s="214"/>
      <c r="J504" s="41"/>
      <c r="K504" s="41"/>
      <c r="L504" s="45"/>
      <c r="M504" s="215"/>
      <c r="N504" s="216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866</v>
      </c>
      <c r="AU504" s="18" t="s">
        <v>83</v>
      </c>
    </row>
    <row r="505" s="13" customFormat="1">
      <c r="A505" s="13"/>
      <c r="B505" s="217"/>
      <c r="C505" s="218"/>
      <c r="D505" s="219" t="s">
        <v>146</v>
      </c>
      <c r="E505" s="220" t="s">
        <v>19</v>
      </c>
      <c r="F505" s="221" t="s">
        <v>996</v>
      </c>
      <c r="G505" s="218"/>
      <c r="H505" s="222">
        <v>154</v>
      </c>
      <c r="I505" s="223"/>
      <c r="J505" s="218"/>
      <c r="K505" s="218"/>
      <c r="L505" s="224"/>
      <c r="M505" s="225"/>
      <c r="N505" s="226"/>
      <c r="O505" s="226"/>
      <c r="P505" s="226"/>
      <c r="Q505" s="226"/>
      <c r="R505" s="226"/>
      <c r="S505" s="226"/>
      <c r="T505" s="227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28" t="s">
        <v>146</v>
      </c>
      <c r="AU505" s="228" t="s">
        <v>83</v>
      </c>
      <c r="AV505" s="13" t="s">
        <v>83</v>
      </c>
      <c r="AW505" s="13" t="s">
        <v>36</v>
      </c>
      <c r="AX505" s="13" t="s">
        <v>79</v>
      </c>
      <c r="AY505" s="228" t="s">
        <v>131</v>
      </c>
    </row>
    <row r="506" s="2" customFormat="1" ht="37.8" customHeight="1">
      <c r="A506" s="39"/>
      <c r="B506" s="40"/>
      <c r="C506" s="199" t="s">
        <v>997</v>
      </c>
      <c r="D506" s="199" t="s">
        <v>133</v>
      </c>
      <c r="E506" s="200" t="s">
        <v>998</v>
      </c>
      <c r="F506" s="201" t="s">
        <v>999</v>
      </c>
      <c r="G506" s="202" t="s">
        <v>254</v>
      </c>
      <c r="H506" s="203">
        <v>34</v>
      </c>
      <c r="I506" s="204"/>
      <c r="J506" s="205">
        <f>ROUND(I506*H506,2)</f>
        <v>0</v>
      </c>
      <c r="K506" s="201" t="s">
        <v>137</v>
      </c>
      <c r="L506" s="45"/>
      <c r="M506" s="206" t="s">
        <v>19</v>
      </c>
      <c r="N506" s="207" t="s">
        <v>45</v>
      </c>
      <c r="O506" s="85"/>
      <c r="P506" s="208">
        <f>O506*H506</f>
        <v>0</v>
      </c>
      <c r="Q506" s="208">
        <v>0.0065300000000000002</v>
      </c>
      <c r="R506" s="208">
        <f>Q506*H506</f>
        <v>0.22202</v>
      </c>
      <c r="S506" s="208">
        <v>0</v>
      </c>
      <c r="T506" s="209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10" t="s">
        <v>226</v>
      </c>
      <c r="AT506" s="210" t="s">
        <v>133</v>
      </c>
      <c r="AU506" s="210" t="s">
        <v>83</v>
      </c>
      <c r="AY506" s="18" t="s">
        <v>131</v>
      </c>
      <c r="BE506" s="211">
        <f>IF(N506="základní",J506,0)</f>
        <v>0</v>
      </c>
      <c r="BF506" s="211">
        <f>IF(N506="snížená",J506,0)</f>
        <v>0</v>
      </c>
      <c r="BG506" s="211">
        <f>IF(N506="zákl. přenesená",J506,0)</f>
        <v>0</v>
      </c>
      <c r="BH506" s="211">
        <f>IF(N506="sníž. přenesená",J506,0)</f>
        <v>0</v>
      </c>
      <c r="BI506" s="211">
        <f>IF(N506="nulová",J506,0)</f>
        <v>0</v>
      </c>
      <c r="BJ506" s="18" t="s">
        <v>79</v>
      </c>
      <c r="BK506" s="211">
        <f>ROUND(I506*H506,2)</f>
        <v>0</v>
      </c>
      <c r="BL506" s="18" t="s">
        <v>226</v>
      </c>
      <c r="BM506" s="210" t="s">
        <v>1000</v>
      </c>
    </row>
    <row r="507" s="2" customFormat="1">
      <c r="A507" s="39"/>
      <c r="B507" s="40"/>
      <c r="C507" s="41"/>
      <c r="D507" s="212" t="s">
        <v>140</v>
      </c>
      <c r="E507" s="41"/>
      <c r="F507" s="213" t="s">
        <v>1001</v>
      </c>
      <c r="G507" s="41"/>
      <c r="H507" s="41"/>
      <c r="I507" s="214"/>
      <c r="J507" s="41"/>
      <c r="K507" s="41"/>
      <c r="L507" s="45"/>
      <c r="M507" s="215"/>
      <c r="N507" s="216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140</v>
      </c>
      <c r="AU507" s="18" t="s">
        <v>83</v>
      </c>
    </row>
    <row r="508" s="2" customFormat="1">
      <c r="A508" s="39"/>
      <c r="B508" s="40"/>
      <c r="C508" s="41"/>
      <c r="D508" s="219" t="s">
        <v>866</v>
      </c>
      <c r="E508" s="41"/>
      <c r="F508" s="250" t="s">
        <v>1002</v>
      </c>
      <c r="G508" s="41"/>
      <c r="H508" s="41"/>
      <c r="I508" s="214"/>
      <c r="J508" s="41"/>
      <c r="K508" s="41"/>
      <c r="L508" s="45"/>
      <c r="M508" s="215"/>
      <c r="N508" s="216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866</v>
      </c>
      <c r="AU508" s="18" t="s">
        <v>83</v>
      </c>
    </row>
    <row r="509" s="2" customFormat="1" ht="33" customHeight="1">
      <c r="A509" s="39"/>
      <c r="B509" s="40"/>
      <c r="C509" s="199" t="s">
        <v>1003</v>
      </c>
      <c r="D509" s="199" t="s">
        <v>133</v>
      </c>
      <c r="E509" s="200" t="s">
        <v>1004</v>
      </c>
      <c r="F509" s="201" t="s">
        <v>1005</v>
      </c>
      <c r="G509" s="202" t="s">
        <v>254</v>
      </c>
      <c r="H509" s="203">
        <v>16.5</v>
      </c>
      <c r="I509" s="204"/>
      <c r="J509" s="205">
        <f>ROUND(I509*H509,2)</f>
        <v>0</v>
      </c>
      <c r="K509" s="201" t="s">
        <v>137</v>
      </c>
      <c r="L509" s="45"/>
      <c r="M509" s="206" t="s">
        <v>19</v>
      </c>
      <c r="N509" s="207" t="s">
        <v>45</v>
      </c>
      <c r="O509" s="85"/>
      <c r="P509" s="208">
        <f>O509*H509</f>
        <v>0</v>
      </c>
      <c r="Q509" s="208">
        <v>0.0017099999999999999</v>
      </c>
      <c r="R509" s="208">
        <f>Q509*H509</f>
        <v>0.028215</v>
      </c>
      <c r="S509" s="208">
        <v>0</v>
      </c>
      <c r="T509" s="209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10" t="s">
        <v>226</v>
      </c>
      <c r="AT509" s="210" t="s">
        <v>133</v>
      </c>
      <c r="AU509" s="210" t="s">
        <v>83</v>
      </c>
      <c r="AY509" s="18" t="s">
        <v>131</v>
      </c>
      <c r="BE509" s="211">
        <f>IF(N509="základní",J509,0)</f>
        <v>0</v>
      </c>
      <c r="BF509" s="211">
        <f>IF(N509="snížená",J509,0)</f>
        <v>0</v>
      </c>
      <c r="BG509" s="211">
        <f>IF(N509="zákl. přenesená",J509,0)</f>
        <v>0</v>
      </c>
      <c r="BH509" s="211">
        <f>IF(N509="sníž. přenesená",J509,0)</f>
        <v>0</v>
      </c>
      <c r="BI509" s="211">
        <f>IF(N509="nulová",J509,0)</f>
        <v>0</v>
      </c>
      <c r="BJ509" s="18" t="s">
        <v>79</v>
      </c>
      <c r="BK509" s="211">
        <f>ROUND(I509*H509,2)</f>
        <v>0</v>
      </c>
      <c r="BL509" s="18" t="s">
        <v>226</v>
      </c>
      <c r="BM509" s="210" t="s">
        <v>1006</v>
      </c>
    </row>
    <row r="510" s="2" customFormat="1">
      <c r="A510" s="39"/>
      <c r="B510" s="40"/>
      <c r="C510" s="41"/>
      <c r="D510" s="212" t="s">
        <v>140</v>
      </c>
      <c r="E510" s="41"/>
      <c r="F510" s="213" t="s">
        <v>1007</v>
      </c>
      <c r="G510" s="41"/>
      <c r="H510" s="41"/>
      <c r="I510" s="214"/>
      <c r="J510" s="41"/>
      <c r="K510" s="41"/>
      <c r="L510" s="45"/>
      <c r="M510" s="215"/>
      <c r="N510" s="216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140</v>
      </c>
      <c r="AU510" s="18" t="s">
        <v>83</v>
      </c>
    </row>
    <row r="511" s="2" customFormat="1">
      <c r="A511" s="39"/>
      <c r="B511" s="40"/>
      <c r="C511" s="41"/>
      <c r="D511" s="219" t="s">
        <v>866</v>
      </c>
      <c r="E511" s="41"/>
      <c r="F511" s="250" t="s">
        <v>982</v>
      </c>
      <c r="G511" s="41"/>
      <c r="H511" s="41"/>
      <c r="I511" s="214"/>
      <c r="J511" s="41"/>
      <c r="K511" s="41"/>
      <c r="L511" s="45"/>
      <c r="M511" s="215"/>
      <c r="N511" s="216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866</v>
      </c>
      <c r="AU511" s="18" t="s">
        <v>83</v>
      </c>
    </row>
    <row r="512" s="13" customFormat="1">
      <c r="A512" s="13"/>
      <c r="B512" s="217"/>
      <c r="C512" s="218"/>
      <c r="D512" s="219" t="s">
        <v>146</v>
      </c>
      <c r="E512" s="220" t="s">
        <v>19</v>
      </c>
      <c r="F512" s="221" t="s">
        <v>1008</v>
      </c>
      <c r="G512" s="218"/>
      <c r="H512" s="222">
        <v>16.5</v>
      </c>
      <c r="I512" s="223"/>
      <c r="J512" s="218"/>
      <c r="K512" s="218"/>
      <c r="L512" s="224"/>
      <c r="M512" s="225"/>
      <c r="N512" s="226"/>
      <c r="O512" s="226"/>
      <c r="P512" s="226"/>
      <c r="Q512" s="226"/>
      <c r="R512" s="226"/>
      <c r="S512" s="226"/>
      <c r="T512" s="227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28" t="s">
        <v>146</v>
      </c>
      <c r="AU512" s="228" t="s">
        <v>83</v>
      </c>
      <c r="AV512" s="13" t="s">
        <v>83</v>
      </c>
      <c r="AW512" s="13" t="s">
        <v>36</v>
      </c>
      <c r="AX512" s="13" t="s">
        <v>79</v>
      </c>
      <c r="AY512" s="228" t="s">
        <v>131</v>
      </c>
    </row>
    <row r="513" s="2" customFormat="1" ht="49.05" customHeight="1">
      <c r="A513" s="39"/>
      <c r="B513" s="40"/>
      <c r="C513" s="199" t="s">
        <v>1009</v>
      </c>
      <c r="D513" s="199" t="s">
        <v>133</v>
      </c>
      <c r="E513" s="200" t="s">
        <v>1010</v>
      </c>
      <c r="F513" s="201" t="s">
        <v>1011</v>
      </c>
      <c r="G513" s="202" t="s">
        <v>319</v>
      </c>
      <c r="H513" s="203">
        <v>22</v>
      </c>
      <c r="I513" s="204"/>
      <c r="J513" s="205">
        <f>ROUND(I513*H513,2)</f>
        <v>0</v>
      </c>
      <c r="K513" s="201" t="s">
        <v>137</v>
      </c>
      <c r="L513" s="45"/>
      <c r="M513" s="206" t="s">
        <v>19</v>
      </c>
      <c r="N513" s="207" t="s">
        <v>45</v>
      </c>
      <c r="O513" s="85"/>
      <c r="P513" s="208">
        <f>O513*H513</f>
        <v>0</v>
      </c>
      <c r="Q513" s="208">
        <v>0</v>
      </c>
      <c r="R513" s="208">
        <f>Q513*H513</f>
        <v>0</v>
      </c>
      <c r="S513" s="208">
        <v>0</v>
      </c>
      <c r="T513" s="209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10" t="s">
        <v>226</v>
      </c>
      <c r="AT513" s="210" t="s">
        <v>133</v>
      </c>
      <c r="AU513" s="210" t="s">
        <v>83</v>
      </c>
      <c r="AY513" s="18" t="s">
        <v>131</v>
      </c>
      <c r="BE513" s="211">
        <f>IF(N513="základní",J513,0)</f>
        <v>0</v>
      </c>
      <c r="BF513" s="211">
        <f>IF(N513="snížená",J513,0)</f>
        <v>0</v>
      </c>
      <c r="BG513" s="211">
        <f>IF(N513="zákl. přenesená",J513,0)</f>
        <v>0</v>
      </c>
      <c r="BH513" s="211">
        <f>IF(N513="sníž. přenesená",J513,0)</f>
        <v>0</v>
      </c>
      <c r="BI513" s="211">
        <f>IF(N513="nulová",J513,0)</f>
        <v>0</v>
      </c>
      <c r="BJ513" s="18" t="s">
        <v>79</v>
      </c>
      <c r="BK513" s="211">
        <f>ROUND(I513*H513,2)</f>
        <v>0</v>
      </c>
      <c r="BL513" s="18" t="s">
        <v>226</v>
      </c>
      <c r="BM513" s="210" t="s">
        <v>1012</v>
      </c>
    </row>
    <row r="514" s="2" customFormat="1">
      <c r="A514" s="39"/>
      <c r="B514" s="40"/>
      <c r="C514" s="41"/>
      <c r="D514" s="212" t="s">
        <v>140</v>
      </c>
      <c r="E514" s="41"/>
      <c r="F514" s="213" t="s">
        <v>1013</v>
      </c>
      <c r="G514" s="41"/>
      <c r="H514" s="41"/>
      <c r="I514" s="214"/>
      <c r="J514" s="41"/>
      <c r="K514" s="41"/>
      <c r="L514" s="45"/>
      <c r="M514" s="215"/>
      <c r="N514" s="216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140</v>
      </c>
      <c r="AU514" s="18" t="s">
        <v>83</v>
      </c>
    </row>
    <row r="515" s="2" customFormat="1" ht="44.25" customHeight="1">
      <c r="A515" s="39"/>
      <c r="B515" s="40"/>
      <c r="C515" s="199" t="s">
        <v>1014</v>
      </c>
      <c r="D515" s="199" t="s">
        <v>133</v>
      </c>
      <c r="E515" s="200" t="s">
        <v>1015</v>
      </c>
      <c r="F515" s="201" t="s">
        <v>1016</v>
      </c>
      <c r="G515" s="202" t="s">
        <v>254</v>
      </c>
      <c r="H515" s="203">
        <v>9</v>
      </c>
      <c r="I515" s="204"/>
      <c r="J515" s="205">
        <f>ROUND(I515*H515,2)</f>
        <v>0</v>
      </c>
      <c r="K515" s="201" t="s">
        <v>137</v>
      </c>
      <c r="L515" s="45"/>
      <c r="M515" s="206" t="s">
        <v>19</v>
      </c>
      <c r="N515" s="207" t="s">
        <v>45</v>
      </c>
      <c r="O515" s="85"/>
      <c r="P515" s="208">
        <f>O515*H515</f>
        <v>0</v>
      </c>
      <c r="Q515" s="208">
        <v>0.0028900000000000002</v>
      </c>
      <c r="R515" s="208">
        <f>Q515*H515</f>
        <v>0.026010000000000002</v>
      </c>
      <c r="S515" s="208">
        <v>0</v>
      </c>
      <c r="T515" s="209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10" t="s">
        <v>226</v>
      </c>
      <c r="AT515" s="210" t="s">
        <v>133</v>
      </c>
      <c r="AU515" s="210" t="s">
        <v>83</v>
      </c>
      <c r="AY515" s="18" t="s">
        <v>131</v>
      </c>
      <c r="BE515" s="211">
        <f>IF(N515="základní",J515,0)</f>
        <v>0</v>
      </c>
      <c r="BF515" s="211">
        <f>IF(N515="snížená",J515,0)</f>
        <v>0</v>
      </c>
      <c r="BG515" s="211">
        <f>IF(N515="zákl. přenesená",J515,0)</f>
        <v>0</v>
      </c>
      <c r="BH515" s="211">
        <f>IF(N515="sníž. přenesená",J515,0)</f>
        <v>0</v>
      </c>
      <c r="BI515" s="211">
        <f>IF(N515="nulová",J515,0)</f>
        <v>0</v>
      </c>
      <c r="BJ515" s="18" t="s">
        <v>79</v>
      </c>
      <c r="BK515" s="211">
        <f>ROUND(I515*H515,2)</f>
        <v>0</v>
      </c>
      <c r="BL515" s="18" t="s">
        <v>226</v>
      </c>
      <c r="BM515" s="210" t="s">
        <v>1017</v>
      </c>
    </row>
    <row r="516" s="2" customFormat="1">
      <c r="A516" s="39"/>
      <c r="B516" s="40"/>
      <c r="C516" s="41"/>
      <c r="D516" s="212" t="s">
        <v>140</v>
      </c>
      <c r="E516" s="41"/>
      <c r="F516" s="213" t="s">
        <v>1018</v>
      </c>
      <c r="G516" s="41"/>
      <c r="H516" s="41"/>
      <c r="I516" s="214"/>
      <c r="J516" s="41"/>
      <c r="K516" s="41"/>
      <c r="L516" s="45"/>
      <c r="M516" s="215"/>
      <c r="N516" s="216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140</v>
      </c>
      <c r="AU516" s="18" t="s">
        <v>83</v>
      </c>
    </row>
    <row r="517" s="2" customFormat="1">
      <c r="A517" s="39"/>
      <c r="B517" s="40"/>
      <c r="C517" s="41"/>
      <c r="D517" s="219" t="s">
        <v>866</v>
      </c>
      <c r="E517" s="41"/>
      <c r="F517" s="250" t="s">
        <v>982</v>
      </c>
      <c r="G517" s="41"/>
      <c r="H517" s="41"/>
      <c r="I517" s="214"/>
      <c r="J517" s="41"/>
      <c r="K517" s="41"/>
      <c r="L517" s="45"/>
      <c r="M517" s="215"/>
      <c r="N517" s="216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866</v>
      </c>
      <c r="AU517" s="18" t="s">
        <v>83</v>
      </c>
    </row>
    <row r="518" s="13" customFormat="1">
      <c r="A518" s="13"/>
      <c r="B518" s="217"/>
      <c r="C518" s="218"/>
      <c r="D518" s="219" t="s">
        <v>146</v>
      </c>
      <c r="E518" s="220" t="s">
        <v>19</v>
      </c>
      <c r="F518" s="221" t="s">
        <v>990</v>
      </c>
      <c r="G518" s="218"/>
      <c r="H518" s="222">
        <v>9</v>
      </c>
      <c r="I518" s="223"/>
      <c r="J518" s="218"/>
      <c r="K518" s="218"/>
      <c r="L518" s="224"/>
      <c r="M518" s="225"/>
      <c r="N518" s="226"/>
      <c r="O518" s="226"/>
      <c r="P518" s="226"/>
      <c r="Q518" s="226"/>
      <c r="R518" s="226"/>
      <c r="S518" s="226"/>
      <c r="T518" s="227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28" t="s">
        <v>146</v>
      </c>
      <c r="AU518" s="228" t="s">
        <v>83</v>
      </c>
      <c r="AV518" s="13" t="s">
        <v>83</v>
      </c>
      <c r="AW518" s="13" t="s">
        <v>36</v>
      </c>
      <c r="AX518" s="13" t="s">
        <v>79</v>
      </c>
      <c r="AY518" s="228" t="s">
        <v>131</v>
      </c>
    </row>
    <row r="519" s="2" customFormat="1" ht="44.25" customHeight="1">
      <c r="A519" s="39"/>
      <c r="B519" s="40"/>
      <c r="C519" s="199" t="s">
        <v>1019</v>
      </c>
      <c r="D519" s="199" t="s">
        <v>133</v>
      </c>
      <c r="E519" s="200" t="s">
        <v>1020</v>
      </c>
      <c r="F519" s="201" t="s">
        <v>1021</v>
      </c>
      <c r="G519" s="202" t="s">
        <v>254</v>
      </c>
      <c r="H519" s="203">
        <v>86</v>
      </c>
      <c r="I519" s="204"/>
      <c r="J519" s="205">
        <f>ROUND(I519*H519,2)</f>
        <v>0</v>
      </c>
      <c r="K519" s="201" t="s">
        <v>137</v>
      </c>
      <c r="L519" s="45"/>
      <c r="M519" s="206" t="s">
        <v>19</v>
      </c>
      <c r="N519" s="207" t="s">
        <v>45</v>
      </c>
      <c r="O519" s="85"/>
      <c r="P519" s="208">
        <f>O519*H519</f>
        <v>0</v>
      </c>
      <c r="Q519" s="208">
        <v>0.0035000000000000001</v>
      </c>
      <c r="R519" s="208">
        <f>Q519*H519</f>
        <v>0.30099999999999999</v>
      </c>
      <c r="S519" s="208">
        <v>0</v>
      </c>
      <c r="T519" s="209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0" t="s">
        <v>226</v>
      </c>
      <c r="AT519" s="210" t="s">
        <v>133</v>
      </c>
      <c r="AU519" s="210" t="s">
        <v>83</v>
      </c>
      <c r="AY519" s="18" t="s">
        <v>131</v>
      </c>
      <c r="BE519" s="211">
        <f>IF(N519="základní",J519,0)</f>
        <v>0</v>
      </c>
      <c r="BF519" s="211">
        <f>IF(N519="snížená",J519,0)</f>
        <v>0</v>
      </c>
      <c r="BG519" s="211">
        <f>IF(N519="zákl. přenesená",J519,0)</f>
        <v>0</v>
      </c>
      <c r="BH519" s="211">
        <f>IF(N519="sníž. přenesená",J519,0)</f>
        <v>0</v>
      </c>
      <c r="BI519" s="211">
        <f>IF(N519="nulová",J519,0)</f>
        <v>0</v>
      </c>
      <c r="BJ519" s="18" t="s">
        <v>79</v>
      </c>
      <c r="BK519" s="211">
        <f>ROUND(I519*H519,2)</f>
        <v>0</v>
      </c>
      <c r="BL519" s="18" t="s">
        <v>226</v>
      </c>
      <c r="BM519" s="210" t="s">
        <v>1022</v>
      </c>
    </row>
    <row r="520" s="2" customFormat="1">
      <c r="A520" s="39"/>
      <c r="B520" s="40"/>
      <c r="C520" s="41"/>
      <c r="D520" s="212" t="s">
        <v>140</v>
      </c>
      <c r="E520" s="41"/>
      <c r="F520" s="213" t="s">
        <v>1023</v>
      </c>
      <c r="G520" s="41"/>
      <c r="H520" s="41"/>
      <c r="I520" s="214"/>
      <c r="J520" s="41"/>
      <c r="K520" s="41"/>
      <c r="L520" s="45"/>
      <c r="M520" s="215"/>
      <c r="N520" s="216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140</v>
      </c>
      <c r="AU520" s="18" t="s">
        <v>83</v>
      </c>
    </row>
    <row r="521" s="2" customFormat="1">
      <c r="A521" s="39"/>
      <c r="B521" s="40"/>
      <c r="C521" s="41"/>
      <c r="D521" s="219" t="s">
        <v>866</v>
      </c>
      <c r="E521" s="41"/>
      <c r="F521" s="250" t="s">
        <v>982</v>
      </c>
      <c r="G521" s="41"/>
      <c r="H521" s="41"/>
      <c r="I521" s="214"/>
      <c r="J521" s="41"/>
      <c r="K521" s="41"/>
      <c r="L521" s="45"/>
      <c r="M521" s="215"/>
      <c r="N521" s="216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866</v>
      </c>
      <c r="AU521" s="18" t="s">
        <v>83</v>
      </c>
    </row>
    <row r="522" s="13" customFormat="1">
      <c r="A522" s="13"/>
      <c r="B522" s="217"/>
      <c r="C522" s="218"/>
      <c r="D522" s="219" t="s">
        <v>146</v>
      </c>
      <c r="E522" s="220" t="s">
        <v>19</v>
      </c>
      <c r="F522" s="221" t="s">
        <v>1024</v>
      </c>
      <c r="G522" s="218"/>
      <c r="H522" s="222">
        <v>86</v>
      </c>
      <c r="I522" s="223"/>
      <c r="J522" s="218"/>
      <c r="K522" s="218"/>
      <c r="L522" s="224"/>
      <c r="M522" s="225"/>
      <c r="N522" s="226"/>
      <c r="O522" s="226"/>
      <c r="P522" s="226"/>
      <c r="Q522" s="226"/>
      <c r="R522" s="226"/>
      <c r="S522" s="226"/>
      <c r="T522" s="227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28" t="s">
        <v>146</v>
      </c>
      <c r="AU522" s="228" t="s">
        <v>83</v>
      </c>
      <c r="AV522" s="13" t="s">
        <v>83</v>
      </c>
      <c r="AW522" s="13" t="s">
        <v>36</v>
      </c>
      <c r="AX522" s="13" t="s">
        <v>79</v>
      </c>
      <c r="AY522" s="228" t="s">
        <v>131</v>
      </c>
    </row>
    <row r="523" s="2" customFormat="1" ht="33" customHeight="1">
      <c r="A523" s="39"/>
      <c r="B523" s="40"/>
      <c r="C523" s="199" t="s">
        <v>1025</v>
      </c>
      <c r="D523" s="199" t="s">
        <v>133</v>
      </c>
      <c r="E523" s="200" t="s">
        <v>1026</v>
      </c>
      <c r="F523" s="201" t="s">
        <v>1027</v>
      </c>
      <c r="G523" s="202" t="s">
        <v>254</v>
      </c>
      <c r="H523" s="203">
        <v>270</v>
      </c>
      <c r="I523" s="204"/>
      <c r="J523" s="205">
        <f>ROUND(I523*H523,2)</f>
        <v>0</v>
      </c>
      <c r="K523" s="201" t="s">
        <v>137</v>
      </c>
      <c r="L523" s="45"/>
      <c r="M523" s="206" t="s">
        <v>19</v>
      </c>
      <c r="N523" s="207" t="s">
        <v>45</v>
      </c>
      <c r="O523" s="85"/>
      <c r="P523" s="208">
        <f>O523*H523</f>
        <v>0</v>
      </c>
      <c r="Q523" s="208">
        <v>0.0016199999999999999</v>
      </c>
      <c r="R523" s="208">
        <f>Q523*H523</f>
        <v>0.43739999999999996</v>
      </c>
      <c r="S523" s="208">
        <v>0</v>
      </c>
      <c r="T523" s="20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10" t="s">
        <v>226</v>
      </c>
      <c r="AT523" s="210" t="s">
        <v>133</v>
      </c>
      <c r="AU523" s="210" t="s">
        <v>83</v>
      </c>
      <c r="AY523" s="18" t="s">
        <v>131</v>
      </c>
      <c r="BE523" s="211">
        <f>IF(N523="základní",J523,0)</f>
        <v>0</v>
      </c>
      <c r="BF523" s="211">
        <f>IF(N523="snížená",J523,0)</f>
        <v>0</v>
      </c>
      <c r="BG523" s="211">
        <f>IF(N523="zákl. přenesená",J523,0)</f>
        <v>0</v>
      </c>
      <c r="BH523" s="211">
        <f>IF(N523="sníž. přenesená",J523,0)</f>
        <v>0</v>
      </c>
      <c r="BI523" s="211">
        <f>IF(N523="nulová",J523,0)</f>
        <v>0</v>
      </c>
      <c r="BJ523" s="18" t="s">
        <v>79</v>
      </c>
      <c r="BK523" s="211">
        <f>ROUND(I523*H523,2)</f>
        <v>0</v>
      </c>
      <c r="BL523" s="18" t="s">
        <v>226</v>
      </c>
      <c r="BM523" s="210" t="s">
        <v>1028</v>
      </c>
    </row>
    <row r="524" s="2" customFormat="1">
      <c r="A524" s="39"/>
      <c r="B524" s="40"/>
      <c r="C524" s="41"/>
      <c r="D524" s="212" t="s">
        <v>140</v>
      </c>
      <c r="E524" s="41"/>
      <c r="F524" s="213" t="s">
        <v>1029</v>
      </c>
      <c r="G524" s="41"/>
      <c r="H524" s="41"/>
      <c r="I524" s="214"/>
      <c r="J524" s="41"/>
      <c r="K524" s="41"/>
      <c r="L524" s="45"/>
      <c r="M524" s="215"/>
      <c r="N524" s="216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140</v>
      </c>
      <c r="AU524" s="18" t="s">
        <v>83</v>
      </c>
    </row>
    <row r="525" s="2" customFormat="1" ht="44.25" customHeight="1">
      <c r="A525" s="39"/>
      <c r="B525" s="40"/>
      <c r="C525" s="199" t="s">
        <v>1030</v>
      </c>
      <c r="D525" s="199" t="s">
        <v>133</v>
      </c>
      <c r="E525" s="200" t="s">
        <v>1031</v>
      </c>
      <c r="F525" s="201" t="s">
        <v>1032</v>
      </c>
      <c r="G525" s="202" t="s">
        <v>319</v>
      </c>
      <c r="H525" s="203">
        <v>10</v>
      </c>
      <c r="I525" s="204"/>
      <c r="J525" s="205">
        <f>ROUND(I525*H525,2)</f>
        <v>0</v>
      </c>
      <c r="K525" s="201" t="s">
        <v>137</v>
      </c>
      <c r="L525" s="45"/>
      <c r="M525" s="206" t="s">
        <v>19</v>
      </c>
      <c r="N525" s="207" t="s">
        <v>45</v>
      </c>
      <c r="O525" s="85"/>
      <c r="P525" s="208">
        <f>O525*H525</f>
        <v>0</v>
      </c>
      <c r="Q525" s="208">
        <v>0.00025000000000000001</v>
      </c>
      <c r="R525" s="208">
        <f>Q525*H525</f>
        <v>0.0025000000000000001</v>
      </c>
      <c r="S525" s="208">
        <v>0</v>
      </c>
      <c r="T525" s="209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10" t="s">
        <v>226</v>
      </c>
      <c r="AT525" s="210" t="s">
        <v>133</v>
      </c>
      <c r="AU525" s="210" t="s">
        <v>83</v>
      </c>
      <c r="AY525" s="18" t="s">
        <v>131</v>
      </c>
      <c r="BE525" s="211">
        <f>IF(N525="základní",J525,0)</f>
        <v>0</v>
      </c>
      <c r="BF525" s="211">
        <f>IF(N525="snížená",J525,0)</f>
        <v>0</v>
      </c>
      <c r="BG525" s="211">
        <f>IF(N525="zákl. přenesená",J525,0)</f>
        <v>0</v>
      </c>
      <c r="BH525" s="211">
        <f>IF(N525="sníž. přenesená",J525,0)</f>
        <v>0</v>
      </c>
      <c r="BI525" s="211">
        <f>IF(N525="nulová",J525,0)</f>
        <v>0</v>
      </c>
      <c r="BJ525" s="18" t="s">
        <v>79</v>
      </c>
      <c r="BK525" s="211">
        <f>ROUND(I525*H525,2)</f>
        <v>0</v>
      </c>
      <c r="BL525" s="18" t="s">
        <v>226</v>
      </c>
      <c r="BM525" s="210" t="s">
        <v>1033</v>
      </c>
    </row>
    <row r="526" s="2" customFormat="1">
      <c r="A526" s="39"/>
      <c r="B526" s="40"/>
      <c r="C526" s="41"/>
      <c r="D526" s="212" t="s">
        <v>140</v>
      </c>
      <c r="E526" s="41"/>
      <c r="F526" s="213" t="s">
        <v>1034</v>
      </c>
      <c r="G526" s="41"/>
      <c r="H526" s="41"/>
      <c r="I526" s="214"/>
      <c r="J526" s="41"/>
      <c r="K526" s="41"/>
      <c r="L526" s="45"/>
      <c r="M526" s="215"/>
      <c r="N526" s="216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140</v>
      </c>
      <c r="AU526" s="18" t="s">
        <v>83</v>
      </c>
    </row>
    <row r="527" s="2" customFormat="1">
      <c r="A527" s="39"/>
      <c r="B527" s="40"/>
      <c r="C527" s="41"/>
      <c r="D527" s="219" t="s">
        <v>866</v>
      </c>
      <c r="E527" s="41"/>
      <c r="F527" s="250" t="s">
        <v>1035</v>
      </c>
      <c r="G527" s="41"/>
      <c r="H527" s="41"/>
      <c r="I527" s="214"/>
      <c r="J527" s="41"/>
      <c r="K527" s="41"/>
      <c r="L527" s="45"/>
      <c r="M527" s="215"/>
      <c r="N527" s="216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866</v>
      </c>
      <c r="AU527" s="18" t="s">
        <v>83</v>
      </c>
    </row>
    <row r="528" s="2" customFormat="1" ht="37.8" customHeight="1">
      <c r="A528" s="39"/>
      <c r="B528" s="40"/>
      <c r="C528" s="199" t="s">
        <v>1036</v>
      </c>
      <c r="D528" s="199" t="s">
        <v>133</v>
      </c>
      <c r="E528" s="200" t="s">
        <v>1037</v>
      </c>
      <c r="F528" s="201" t="s">
        <v>1038</v>
      </c>
      <c r="G528" s="202" t="s">
        <v>254</v>
      </c>
      <c r="H528" s="203">
        <v>69</v>
      </c>
      <c r="I528" s="204"/>
      <c r="J528" s="205">
        <f>ROUND(I528*H528,2)</f>
        <v>0</v>
      </c>
      <c r="K528" s="201" t="s">
        <v>137</v>
      </c>
      <c r="L528" s="45"/>
      <c r="M528" s="206" t="s">
        <v>19</v>
      </c>
      <c r="N528" s="207" t="s">
        <v>45</v>
      </c>
      <c r="O528" s="85"/>
      <c r="P528" s="208">
        <f>O528*H528</f>
        <v>0</v>
      </c>
      <c r="Q528" s="208">
        <v>0.0020999999999999999</v>
      </c>
      <c r="R528" s="208">
        <f>Q528*H528</f>
        <v>0.1449</v>
      </c>
      <c r="S528" s="208">
        <v>0</v>
      </c>
      <c r="T528" s="209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10" t="s">
        <v>226</v>
      </c>
      <c r="AT528" s="210" t="s">
        <v>133</v>
      </c>
      <c r="AU528" s="210" t="s">
        <v>83</v>
      </c>
      <c r="AY528" s="18" t="s">
        <v>131</v>
      </c>
      <c r="BE528" s="211">
        <f>IF(N528="základní",J528,0)</f>
        <v>0</v>
      </c>
      <c r="BF528" s="211">
        <f>IF(N528="snížená",J528,0)</f>
        <v>0</v>
      </c>
      <c r="BG528" s="211">
        <f>IF(N528="zákl. přenesená",J528,0)</f>
        <v>0</v>
      </c>
      <c r="BH528" s="211">
        <f>IF(N528="sníž. přenesená",J528,0)</f>
        <v>0</v>
      </c>
      <c r="BI528" s="211">
        <f>IF(N528="nulová",J528,0)</f>
        <v>0</v>
      </c>
      <c r="BJ528" s="18" t="s">
        <v>79</v>
      </c>
      <c r="BK528" s="211">
        <f>ROUND(I528*H528,2)</f>
        <v>0</v>
      </c>
      <c r="BL528" s="18" t="s">
        <v>226</v>
      </c>
      <c r="BM528" s="210" t="s">
        <v>1039</v>
      </c>
    </row>
    <row r="529" s="2" customFormat="1">
      <c r="A529" s="39"/>
      <c r="B529" s="40"/>
      <c r="C529" s="41"/>
      <c r="D529" s="212" t="s">
        <v>140</v>
      </c>
      <c r="E529" s="41"/>
      <c r="F529" s="213" t="s">
        <v>1040</v>
      </c>
      <c r="G529" s="41"/>
      <c r="H529" s="41"/>
      <c r="I529" s="214"/>
      <c r="J529" s="41"/>
      <c r="K529" s="41"/>
      <c r="L529" s="45"/>
      <c r="M529" s="215"/>
      <c r="N529" s="216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140</v>
      </c>
      <c r="AU529" s="18" t="s">
        <v>83</v>
      </c>
    </row>
    <row r="530" s="2" customFormat="1">
      <c r="A530" s="39"/>
      <c r="B530" s="40"/>
      <c r="C530" s="41"/>
      <c r="D530" s="219" t="s">
        <v>866</v>
      </c>
      <c r="E530" s="41"/>
      <c r="F530" s="250" t="s">
        <v>1041</v>
      </c>
      <c r="G530" s="41"/>
      <c r="H530" s="41"/>
      <c r="I530" s="214"/>
      <c r="J530" s="41"/>
      <c r="K530" s="41"/>
      <c r="L530" s="45"/>
      <c r="M530" s="215"/>
      <c r="N530" s="216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866</v>
      </c>
      <c r="AU530" s="18" t="s">
        <v>83</v>
      </c>
    </row>
    <row r="531" s="13" customFormat="1">
      <c r="A531" s="13"/>
      <c r="B531" s="217"/>
      <c r="C531" s="218"/>
      <c r="D531" s="219" t="s">
        <v>146</v>
      </c>
      <c r="E531" s="220" t="s">
        <v>19</v>
      </c>
      <c r="F531" s="221" t="s">
        <v>1042</v>
      </c>
      <c r="G531" s="218"/>
      <c r="H531" s="222">
        <v>64</v>
      </c>
      <c r="I531" s="223"/>
      <c r="J531" s="218"/>
      <c r="K531" s="218"/>
      <c r="L531" s="224"/>
      <c r="M531" s="225"/>
      <c r="N531" s="226"/>
      <c r="O531" s="226"/>
      <c r="P531" s="226"/>
      <c r="Q531" s="226"/>
      <c r="R531" s="226"/>
      <c r="S531" s="226"/>
      <c r="T531" s="227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28" t="s">
        <v>146</v>
      </c>
      <c r="AU531" s="228" t="s">
        <v>83</v>
      </c>
      <c r="AV531" s="13" t="s">
        <v>83</v>
      </c>
      <c r="AW531" s="13" t="s">
        <v>36</v>
      </c>
      <c r="AX531" s="13" t="s">
        <v>74</v>
      </c>
      <c r="AY531" s="228" t="s">
        <v>131</v>
      </c>
    </row>
    <row r="532" s="13" customFormat="1">
      <c r="A532" s="13"/>
      <c r="B532" s="217"/>
      <c r="C532" s="218"/>
      <c r="D532" s="219" t="s">
        <v>146</v>
      </c>
      <c r="E532" s="220" t="s">
        <v>19</v>
      </c>
      <c r="F532" s="221" t="s">
        <v>1043</v>
      </c>
      <c r="G532" s="218"/>
      <c r="H532" s="222">
        <v>5</v>
      </c>
      <c r="I532" s="223"/>
      <c r="J532" s="218"/>
      <c r="K532" s="218"/>
      <c r="L532" s="224"/>
      <c r="M532" s="225"/>
      <c r="N532" s="226"/>
      <c r="O532" s="226"/>
      <c r="P532" s="226"/>
      <c r="Q532" s="226"/>
      <c r="R532" s="226"/>
      <c r="S532" s="226"/>
      <c r="T532" s="227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28" t="s">
        <v>146</v>
      </c>
      <c r="AU532" s="228" t="s">
        <v>83</v>
      </c>
      <c r="AV532" s="13" t="s">
        <v>83</v>
      </c>
      <c r="AW532" s="13" t="s">
        <v>36</v>
      </c>
      <c r="AX532" s="13" t="s">
        <v>74</v>
      </c>
      <c r="AY532" s="228" t="s">
        <v>131</v>
      </c>
    </row>
    <row r="533" s="14" customFormat="1">
      <c r="A533" s="14"/>
      <c r="B533" s="239"/>
      <c r="C533" s="240"/>
      <c r="D533" s="219" t="s">
        <v>146</v>
      </c>
      <c r="E533" s="241" t="s">
        <v>19</v>
      </c>
      <c r="F533" s="242" t="s">
        <v>218</v>
      </c>
      <c r="G533" s="240"/>
      <c r="H533" s="243">
        <v>69</v>
      </c>
      <c r="I533" s="244"/>
      <c r="J533" s="240"/>
      <c r="K533" s="240"/>
      <c r="L533" s="245"/>
      <c r="M533" s="246"/>
      <c r="N533" s="247"/>
      <c r="O533" s="247"/>
      <c r="P533" s="247"/>
      <c r="Q533" s="247"/>
      <c r="R533" s="247"/>
      <c r="S533" s="247"/>
      <c r="T533" s="248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9" t="s">
        <v>146</v>
      </c>
      <c r="AU533" s="249" t="s">
        <v>83</v>
      </c>
      <c r="AV533" s="14" t="s">
        <v>138</v>
      </c>
      <c r="AW533" s="14" t="s">
        <v>36</v>
      </c>
      <c r="AX533" s="14" t="s">
        <v>79</v>
      </c>
      <c r="AY533" s="249" t="s">
        <v>131</v>
      </c>
    </row>
    <row r="534" s="2" customFormat="1" ht="49.05" customHeight="1">
      <c r="A534" s="39"/>
      <c r="B534" s="40"/>
      <c r="C534" s="199" t="s">
        <v>1044</v>
      </c>
      <c r="D534" s="199" t="s">
        <v>133</v>
      </c>
      <c r="E534" s="200" t="s">
        <v>1045</v>
      </c>
      <c r="F534" s="201" t="s">
        <v>1046</v>
      </c>
      <c r="G534" s="202" t="s">
        <v>240</v>
      </c>
      <c r="H534" s="203">
        <v>2.1400000000000001</v>
      </c>
      <c r="I534" s="204"/>
      <c r="J534" s="205">
        <f>ROUND(I534*H534,2)</f>
        <v>0</v>
      </c>
      <c r="K534" s="201" t="s">
        <v>137</v>
      </c>
      <c r="L534" s="45"/>
      <c r="M534" s="206" t="s">
        <v>19</v>
      </c>
      <c r="N534" s="207" t="s">
        <v>45</v>
      </c>
      <c r="O534" s="85"/>
      <c r="P534" s="208">
        <f>O534*H534</f>
        <v>0</v>
      </c>
      <c r="Q534" s="208">
        <v>0</v>
      </c>
      <c r="R534" s="208">
        <f>Q534*H534</f>
        <v>0</v>
      </c>
      <c r="S534" s="208">
        <v>0</v>
      </c>
      <c r="T534" s="209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10" t="s">
        <v>226</v>
      </c>
      <c r="AT534" s="210" t="s">
        <v>133</v>
      </c>
      <c r="AU534" s="210" t="s">
        <v>83</v>
      </c>
      <c r="AY534" s="18" t="s">
        <v>131</v>
      </c>
      <c r="BE534" s="211">
        <f>IF(N534="základní",J534,0)</f>
        <v>0</v>
      </c>
      <c r="BF534" s="211">
        <f>IF(N534="snížená",J534,0)</f>
        <v>0</v>
      </c>
      <c r="BG534" s="211">
        <f>IF(N534="zákl. přenesená",J534,0)</f>
        <v>0</v>
      </c>
      <c r="BH534" s="211">
        <f>IF(N534="sníž. přenesená",J534,0)</f>
        <v>0</v>
      </c>
      <c r="BI534" s="211">
        <f>IF(N534="nulová",J534,0)</f>
        <v>0</v>
      </c>
      <c r="BJ534" s="18" t="s">
        <v>79</v>
      </c>
      <c r="BK534" s="211">
        <f>ROUND(I534*H534,2)</f>
        <v>0</v>
      </c>
      <c r="BL534" s="18" t="s">
        <v>226</v>
      </c>
      <c r="BM534" s="210" t="s">
        <v>1047</v>
      </c>
    </row>
    <row r="535" s="2" customFormat="1">
      <c r="A535" s="39"/>
      <c r="B535" s="40"/>
      <c r="C535" s="41"/>
      <c r="D535" s="212" t="s">
        <v>140</v>
      </c>
      <c r="E535" s="41"/>
      <c r="F535" s="213" t="s">
        <v>1048</v>
      </c>
      <c r="G535" s="41"/>
      <c r="H535" s="41"/>
      <c r="I535" s="214"/>
      <c r="J535" s="41"/>
      <c r="K535" s="41"/>
      <c r="L535" s="45"/>
      <c r="M535" s="215"/>
      <c r="N535" s="216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140</v>
      </c>
      <c r="AU535" s="18" t="s">
        <v>83</v>
      </c>
    </row>
    <row r="536" s="12" customFormat="1" ht="22.8" customHeight="1">
      <c r="A536" s="12"/>
      <c r="B536" s="183"/>
      <c r="C536" s="184"/>
      <c r="D536" s="185" t="s">
        <v>73</v>
      </c>
      <c r="E536" s="197" t="s">
        <v>1049</v>
      </c>
      <c r="F536" s="197" t="s">
        <v>1050</v>
      </c>
      <c r="G536" s="184"/>
      <c r="H536" s="184"/>
      <c r="I536" s="187"/>
      <c r="J536" s="198">
        <f>BK536</f>
        <v>0</v>
      </c>
      <c r="K536" s="184"/>
      <c r="L536" s="189"/>
      <c r="M536" s="190"/>
      <c r="N536" s="191"/>
      <c r="O536" s="191"/>
      <c r="P536" s="192">
        <f>SUM(P537:P566)</f>
        <v>0</v>
      </c>
      <c r="Q536" s="191"/>
      <c r="R536" s="192">
        <f>SUM(R537:R566)</f>
        <v>0.17482</v>
      </c>
      <c r="S536" s="191"/>
      <c r="T536" s="193">
        <f>SUM(T537:T566)</f>
        <v>2.4500000000000002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194" t="s">
        <v>83</v>
      </c>
      <c r="AT536" s="195" t="s">
        <v>73</v>
      </c>
      <c r="AU536" s="195" t="s">
        <v>79</v>
      </c>
      <c r="AY536" s="194" t="s">
        <v>131</v>
      </c>
      <c r="BK536" s="196">
        <f>SUM(BK537:BK566)</f>
        <v>0</v>
      </c>
    </row>
    <row r="537" s="2" customFormat="1" ht="37.8" customHeight="1">
      <c r="A537" s="39"/>
      <c r="B537" s="40"/>
      <c r="C537" s="199" t="s">
        <v>1051</v>
      </c>
      <c r="D537" s="199" t="s">
        <v>133</v>
      </c>
      <c r="E537" s="200" t="s">
        <v>1052</v>
      </c>
      <c r="F537" s="201" t="s">
        <v>1053</v>
      </c>
      <c r="G537" s="202" t="s">
        <v>254</v>
      </c>
      <c r="H537" s="203">
        <v>9</v>
      </c>
      <c r="I537" s="204"/>
      <c r="J537" s="205">
        <f>ROUND(I537*H537,2)</f>
        <v>0</v>
      </c>
      <c r="K537" s="201" t="s">
        <v>137</v>
      </c>
      <c r="L537" s="45"/>
      <c r="M537" s="206" t="s">
        <v>19</v>
      </c>
      <c r="N537" s="207" t="s">
        <v>45</v>
      </c>
      <c r="O537" s="85"/>
      <c r="P537" s="208">
        <f>O537*H537</f>
        <v>0</v>
      </c>
      <c r="Q537" s="208">
        <v>0.00040000000000000002</v>
      </c>
      <c r="R537" s="208">
        <f>Q537*H537</f>
        <v>0.0036000000000000003</v>
      </c>
      <c r="S537" s="208">
        <v>0</v>
      </c>
      <c r="T537" s="209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10" t="s">
        <v>226</v>
      </c>
      <c r="AT537" s="210" t="s">
        <v>133</v>
      </c>
      <c r="AU537" s="210" t="s">
        <v>83</v>
      </c>
      <c r="AY537" s="18" t="s">
        <v>131</v>
      </c>
      <c r="BE537" s="211">
        <f>IF(N537="základní",J537,0)</f>
        <v>0</v>
      </c>
      <c r="BF537" s="211">
        <f>IF(N537="snížená",J537,0)</f>
        <v>0</v>
      </c>
      <c r="BG537" s="211">
        <f>IF(N537="zákl. přenesená",J537,0)</f>
        <v>0</v>
      </c>
      <c r="BH537" s="211">
        <f>IF(N537="sníž. přenesená",J537,0)</f>
        <v>0</v>
      </c>
      <c r="BI537" s="211">
        <f>IF(N537="nulová",J537,0)</f>
        <v>0</v>
      </c>
      <c r="BJ537" s="18" t="s">
        <v>79</v>
      </c>
      <c r="BK537" s="211">
        <f>ROUND(I537*H537,2)</f>
        <v>0</v>
      </c>
      <c r="BL537" s="18" t="s">
        <v>226</v>
      </c>
      <c r="BM537" s="210" t="s">
        <v>1054</v>
      </c>
    </row>
    <row r="538" s="2" customFormat="1">
      <c r="A538" s="39"/>
      <c r="B538" s="40"/>
      <c r="C538" s="41"/>
      <c r="D538" s="212" t="s">
        <v>140</v>
      </c>
      <c r="E538" s="41"/>
      <c r="F538" s="213" t="s">
        <v>1055</v>
      </c>
      <c r="G538" s="41"/>
      <c r="H538" s="41"/>
      <c r="I538" s="214"/>
      <c r="J538" s="41"/>
      <c r="K538" s="41"/>
      <c r="L538" s="45"/>
      <c r="M538" s="215"/>
      <c r="N538" s="216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140</v>
      </c>
      <c r="AU538" s="18" t="s">
        <v>83</v>
      </c>
    </row>
    <row r="539" s="13" customFormat="1">
      <c r="A539" s="13"/>
      <c r="B539" s="217"/>
      <c r="C539" s="218"/>
      <c r="D539" s="219" t="s">
        <v>146</v>
      </c>
      <c r="E539" s="220" t="s">
        <v>19</v>
      </c>
      <c r="F539" s="221" t="s">
        <v>1056</v>
      </c>
      <c r="G539" s="218"/>
      <c r="H539" s="222">
        <v>3.6000000000000001</v>
      </c>
      <c r="I539" s="223"/>
      <c r="J539" s="218"/>
      <c r="K539" s="218"/>
      <c r="L539" s="224"/>
      <c r="M539" s="225"/>
      <c r="N539" s="226"/>
      <c r="O539" s="226"/>
      <c r="P539" s="226"/>
      <c r="Q539" s="226"/>
      <c r="R539" s="226"/>
      <c r="S539" s="226"/>
      <c r="T539" s="227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28" t="s">
        <v>146</v>
      </c>
      <c r="AU539" s="228" t="s">
        <v>83</v>
      </c>
      <c r="AV539" s="13" t="s">
        <v>83</v>
      </c>
      <c r="AW539" s="13" t="s">
        <v>36</v>
      </c>
      <c r="AX539" s="13" t="s">
        <v>74</v>
      </c>
      <c r="AY539" s="228" t="s">
        <v>131</v>
      </c>
    </row>
    <row r="540" s="13" customFormat="1">
      <c r="A540" s="13"/>
      <c r="B540" s="217"/>
      <c r="C540" s="218"/>
      <c r="D540" s="219" t="s">
        <v>146</v>
      </c>
      <c r="E540" s="220" t="s">
        <v>19</v>
      </c>
      <c r="F540" s="221" t="s">
        <v>1057</v>
      </c>
      <c r="G540" s="218"/>
      <c r="H540" s="222">
        <v>1.6000000000000001</v>
      </c>
      <c r="I540" s="223"/>
      <c r="J540" s="218"/>
      <c r="K540" s="218"/>
      <c r="L540" s="224"/>
      <c r="M540" s="225"/>
      <c r="N540" s="226"/>
      <c r="O540" s="226"/>
      <c r="P540" s="226"/>
      <c r="Q540" s="226"/>
      <c r="R540" s="226"/>
      <c r="S540" s="226"/>
      <c r="T540" s="227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28" t="s">
        <v>146</v>
      </c>
      <c r="AU540" s="228" t="s">
        <v>83</v>
      </c>
      <c r="AV540" s="13" t="s">
        <v>83</v>
      </c>
      <c r="AW540" s="13" t="s">
        <v>36</v>
      </c>
      <c r="AX540" s="13" t="s">
        <v>74</v>
      </c>
      <c r="AY540" s="228" t="s">
        <v>131</v>
      </c>
    </row>
    <row r="541" s="13" customFormat="1">
      <c r="A541" s="13"/>
      <c r="B541" s="217"/>
      <c r="C541" s="218"/>
      <c r="D541" s="219" t="s">
        <v>146</v>
      </c>
      <c r="E541" s="220" t="s">
        <v>19</v>
      </c>
      <c r="F541" s="221" t="s">
        <v>1058</v>
      </c>
      <c r="G541" s="218"/>
      <c r="H541" s="222">
        <v>3.7999999999999998</v>
      </c>
      <c r="I541" s="223"/>
      <c r="J541" s="218"/>
      <c r="K541" s="218"/>
      <c r="L541" s="224"/>
      <c r="M541" s="225"/>
      <c r="N541" s="226"/>
      <c r="O541" s="226"/>
      <c r="P541" s="226"/>
      <c r="Q541" s="226"/>
      <c r="R541" s="226"/>
      <c r="S541" s="226"/>
      <c r="T541" s="227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28" t="s">
        <v>146</v>
      </c>
      <c r="AU541" s="228" t="s">
        <v>83</v>
      </c>
      <c r="AV541" s="13" t="s">
        <v>83</v>
      </c>
      <c r="AW541" s="13" t="s">
        <v>36</v>
      </c>
      <c r="AX541" s="13" t="s">
        <v>74</v>
      </c>
      <c r="AY541" s="228" t="s">
        <v>131</v>
      </c>
    </row>
    <row r="542" s="14" customFormat="1">
      <c r="A542" s="14"/>
      <c r="B542" s="239"/>
      <c r="C542" s="240"/>
      <c r="D542" s="219" t="s">
        <v>146</v>
      </c>
      <c r="E542" s="241" t="s">
        <v>19</v>
      </c>
      <c r="F542" s="242" t="s">
        <v>218</v>
      </c>
      <c r="G542" s="240"/>
      <c r="H542" s="243">
        <v>9</v>
      </c>
      <c r="I542" s="244"/>
      <c r="J542" s="240"/>
      <c r="K542" s="240"/>
      <c r="L542" s="245"/>
      <c r="M542" s="246"/>
      <c r="N542" s="247"/>
      <c r="O542" s="247"/>
      <c r="P542" s="247"/>
      <c r="Q542" s="247"/>
      <c r="R542" s="247"/>
      <c r="S542" s="247"/>
      <c r="T542" s="248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9" t="s">
        <v>146</v>
      </c>
      <c r="AU542" s="249" t="s">
        <v>83</v>
      </c>
      <c r="AV542" s="14" t="s">
        <v>138</v>
      </c>
      <c r="AW542" s="14" t="s">
        <v>36</v>
      </c>
      <c r="AX542" s="14" t="s">
        <v>79</v>
      </c>
      <c r="AY542" s="249" t="s">
        <v>131</v>
      </c>
    </row>
    <row r="543" s="2" customFormat="1" ht="21.75" customHeight="1">
      <c r="A543" s="39"/>
      <c r="B543" s="40"/>
      <c r="C543" s="229" t="s">
        <v>1059</v>
      </c>
      <c r="D543" s="229" t="s">
        <v>181</v>
      </c>
      <c r="E543" s="230" t="s">
        <v>1060</v>
      </c>
      <c r="F543" s="231" t="s">
        <v>1061</v>
      </c>
      <c r="G543" s="232" t="s">
        <v>1062</v>
      </c>
      <c r="H543" s="233">
        <v>2</v>
      </c>
      <c r="I543" s="234"/>
      <c r="J543" s="235">
        <f>ROUND(I543*H543,2)</f>
        <v>0</v>
      </c>
      <c r="K543" s="231" t="s">
        <v>19</v>
      </c>
      <c r="L543" s="236"/>
      <c r="M543" s="237" t="s">
        <v>19</v>
      </c>
      <c r="N543" s="238" t="s">
        <v>45</v>
      </c>
      <c r="O543" s="85"/>
      <c r="P543" s="208">
        <f>O543*H543</f>
        <v>0</v>
      </c>
      <c r="Q543" s="208">
        <v>0</v>
      </c>
      <c r="R543" s="208">
        <f>Q543*H543</f>
        <v>0</v>
      </c>
      <c r="S543" s="208">
        <v>0</v>
      </c>
      <c r="T543" s="209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10" t="s">
        <v>323</v>
      </c>
      <c r="AT543" s="210" t="s">
        <v>181</v>
      </c>
      <c r="AU543" s="210" t="s">
        <v>83</v>
      </c>
      <c r="AY543" s="18" t="s">
        <v>131</v>
      </c>
      <c r="BE543" s="211">
        <f>IF(N543="základní",J543,0)</f>
        <v>0</v>
      </c>
      <c r="BF543" s="211">
        <f>IF(N543="snížená",J543,0)</f>
        <v>0</v>
      </c>
      <c r="BG543" s="211">
        <f>IF(N543="zákl. přenesená",J543,0)</f>
        <v>0</v>
      </c>
      <c r="BH543" s="211">
        <f>IF(N543="sníž. přenesená",J543,0)</f>
        <v>0</v>
      </c>
      <c r="BI543" s="211">
        <f>IF(N543="nulová",J543,0)</f>
        <v>0</v>
      </c>
      <c r="BJ543" s="18" t="s">
        <v>79</v>
      </c>
      <c r="BK543" s="211">
        <f>ROUND(I543*H543,2)</f>
        <v>0</v>
      </c>
      <c r="BL543" s="18" t="s">
        <v>226</v>
      </c>
      <c r="BM543" s="210" t="s">
        <v>1063</v>
      </c>
    </row>
    <row r="544" s="2" customFormat="1" ht="16.5" customHeight="1">
      <c r="A544" s="39"/>
      <c r="B544" s="40"/>
      <c r="C544" s="229" t="s">
        <v>1064</v>
      </c>
      <c r="D544" s="229" t="s">
        <v>181</v>
      </c>
      <c r="E544" s="230" t="s">
        <v>1065</v>
      </c>
      <c r="F544" s="231" t="s">
        <v>1066</v>
      </c>
      <c r="G544" s="232" t="s">
        <v>1062</v>
      </c>
      <c r="H544" s="233">
        <v>2</v>
      </c>
      <c r="I544" s="234"/>
      <c r="J544" s="235">
        <f>ROUND(I544*H544,2)</f>
        <v>0</v>
      </c>
      <c r="K544" s="231" t="s">
        <v>19</v>
      </c>
      <c r="L544" s="236"/>
      <c r="M544" s="237" t="s">
        <v>19</v>
      </c>
      <c r="N544" s="238" t="s">
        <v>45</v>
      </c>
      <c r="O544" s="85"/>
      <c r="P544" s="208">
        <f>O544*H544</f>
        <v>0</v>
      </c>
      <c r="Q544" s="208">
        <v>0</v>
      </c>
      <c r="R544" s="208">
        <f>Q544*H544</f>
        <v>0</v>
      </c>
      <c r="S544" s="208">
        <v>0</v>
      </c>
      <c r="T544" s="209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10" t="s">
        <v>323</v>
      </c>
      <c r="AT544" s="210" t="s">
        <v>181</v>
      </c>
      <c r="AU544" s="210" t="s">
        <v>83</v>
      </c>
      <c r="AY544" s="18" t="s">
        <v>131</v>
      </c>
      <c r="BE544" s="211">
        <f>IF(N544="základní",J544,0)</f>
        <v>0</v>
      </c>
      <c r="BF544" s="211">
        <f>IF(N544="snížená",J544,0)</f>
        <v>0</v>
      </c>
      <c r="BG544" s="211">
        <f>IF(N544="zákl. přenesená",J544,0)</f>
        <v>0</v>
      </c>
      <c r="BH544" s="211">
        <f>IF(N544="sníž. přenesená",J544,0)</f>
        <v>0</v>
      </c>
      <c r="BI544" s="211">
        <f>IF(N544="nulová",J544,0)</f>
        <v>0</v>
      </c>
      <c r="BJ544" s="18" t="s">
        <v>79</v>
      </c>
      <c r="BK544" s="211">
        <f>ROUND(I544*H544,2)</f>
        <v>0</v>
      </c>
      <c r="BL544" s="18" t="s">
        <v>226</v>
      </c>
      <c r="BM544" s="210" t="s">
        <v>1067</v>
      </c>
    </row>
    <row r="545" s="2" customFormat="1" ht="21.75" customHeight="1">
      <c r="A545" s="39"/>
      <c r="B545" s="40"/>
      <c r="C545" s="229" t="s">
        <v>1068</v>
      </c>
      <c r="D545" s="229" t="s">
        <v>181</v>
      </c>
      <c r="E545" s="230" t="s">
        <v>1069</v>
      </c>
      <c r="F545" s="231" t="s">
        <v>1070</v>
      </c>
      <c r="G545" s="232" t="s">
        <v>1062</v>
      </c>
      <c r="H545" s="233">
        <v>2</v>
      </c>
      <c r="I545" s="234"/>
      <c r="J545" s="235">
        <f>ROUND(I545*H545,2)</f>
        <v>0</v>
      </c>
      <c r="K545" s="231" t="s">
        <v>19</v>
      </c>
      <c r="L545" s="236"/>
      <c r="M545" s="237" t="s">
        <v>19</v>
      </c>
      <c r="N545" s="238" t="s">
        <v>45</v>
      </c>
      <c r="O545" s="85"/>
      <c r="P545" s="208">
        <f>O545*H545</f>
        <v>0</v>
      </c>
      <c r="Q545" s="208">
        <v>0</v>
      </c>
      <c r="R545" s="208">
        <f>Q545*H545</f>
        <v>0</v>
      </c>
      <c r="S545" s="208">
        <v>0</v>
      </c>
      <c r="T545" s="209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10" t="s">
        <v>323</v>
      </c>
      <c r="AT545" s="210" t="s">
        <v>181</v>
      </c>
      <c r="AU545" s="210" t="s">
        <v>83</v>
      </c>
      <c r="AY545" s="18" t="s">
        <v>131</v>
      </c>
      <c r="BE545" s="211">
        <f>IF(N545="základní",J545,0)</f>
        <v>0</v>
      </c>
      <c r="BF545" s="211">
        <f>IF(N545="snížená",J545,0)</f>
        <v>0</v>
      </c>
      <c r="BG545" s="211">
        <f>IF(N545="zákl. přenesená",J545,0)</f>
        <v>0</v>
      </c>
      <c r="BH545" s="211">
        <f>IF(N545="sníž. přenesená",J545,0)</f>
        <v>0</v>
      </c>
      <c r="BI545" s="211">
        <f>IF(N545="nulová",J545,0)</f>
        <v>0</v>
      </c>
      <c r="BJ545" s="18" t="s">
        <v>79</v>
      </c>
      <c r="BK545" s="211">
        <f>ROUND(I545*H545,2)</f>
        <v>0</v>
      </c>
      <c r="BL545" s="18" t="s">
        <v>226</v>
      </c>
      <c r="BM545" s="210" t="s">
        <v>1071</v>
      </c>
    </row>
    <row r="546" s="2" customFormat="1" ht="24.15" customHeight="1">
      <c r="A546" s="39"/>
      <c r="B546" s="40"/>
      <c r="C546" s="199" t="s">
        <v>1072</v>
      </c>
      <c r="D546" s="199" t="s">
        <v>133</v>
      </c>
      <c r="E546" s="200" t="s">
        <v>1073</v>
      </c>
      <c r="F546" s="201" t="s">
        <v>1074</v>
      </c>
      <c r="G546" s="202" t="s">
        <v>319</v>
      </c>
      <c r="H546" s="203">
        <v>4</v>
      </c>
      <c r="I546" s="204"/>
      <c r="J546" s="205">
        <f>ROUND(I546*H546,2)</f>
        <v>0</v>
      </c>
      <c r="K546" s="201" t="s">
        <v>137</v>
      </c>
      <c r="L546" s="45"/>
      <c r="M546" s="206" t="s">
        <v>19</v>
      </c>
      <c r="N546" s="207" t="s">
        <v>45</v>
      </c>
      <c r="O546" s="85"/>
      <c r="P546" s="208">
        <f>O546*H546</f>
        <v>0</v>
      </c>
      <c r="Q546" s="208">
        <v>0</v>
      </c>
      <c r="R546" s="208">
        <f>Q546*H546</f>
        <v>0</v>
      </c>
      <c r="S546" s="208">
        <v>0</v>
      </c>
      <c r="T546" s="209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10" t="s">
        <v>226</v>
      </c>
      <c r="AT546" s="210" t="s">
        <v>133</v>
      </c>
      <c r="AU546" s="210" t="s">
        <v>83</v>
      </c>
      <c r="AY546" s="18" t="s">
        <v>131</v>
      </c>
      <c r="BE546" s="211">
        <f>IF(N546="základní",J546,0)</f>
        <v>0</v>
      </c>
      <c r="BF546" s="211">
        <f>IF(N546="snížená",J546,0)</f>
        <v>0</v>
      </c>
      <c r="BG546" s="211">
        <f>IF(N546="zákl. přenesená",J546,0)</f>
        <v>0</v>
      </c>
      <c r="BH546" s="211">
        <f>IF(N546="sníž. přenesená",J546,0)</f>
        <v>0</v>
      </c>
      <c r="BI546" s="211">
        <f>IF(N546="nulová",J546,0)</f>
        <v>0</v>
      </c>
      <c r="BJ546" s="18" t="s">
        <v>79</v>
      </c>
      <c r="BK546" s="211">
        <f>ROUND(I546*H546,2)</f>
        <v>0</v>
      </c>
      <c r="BL546" s="18" t="s">
        <v>226</v>
      </c>
      <c r="BM546" s="210" t="s">
        <v>1075</v>
      </c>
    </row>
    <row r="547" s="2" customFormat="1">
      <c r="A547" s="39"/>
      <c r="B547" s="40"/>
      <c r="C547" s="41"/>
      <c r="D547" s="212" t="s">
        <v>140</v>
      </c>
      <c r="E547" s="41"/>
      <c r="F547" s="213" t="s">
        <v>1076</v>
      </c>
      <c r="G547" s="41"/>
      <c r="H547" s="41"/>
      <c r="I547" s="214"/>
      <c r="J547" s="41"/>
      <c r="K547" s="41"/>
      <c r="L547" s="45"/>
      <c r="M547" s="215"/>
      <c r="N547" s="216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140</v>
      </c>
      <c r="AU547" s="18" t="s">
        <v>83</v>
      </c>
    </row>
    <row r="548" s="2" customFormat="1" ht="21.75" customHeight="1">
      <c r="A548" s="39"/>
      <c r="B548" s="40"/>
      <c r="C548" s="229" t="s">
        <v>1077</v>
      </c>
      <c r="D548" s="229" t="s">
        <v>181</v>
      </c>
      <c r="E548" s="230" t="s">
        <v>1078</v>
      </c>
      <c r="F548" s="231" t="s">
        <v>1079</v>
      </c>
      <c r="G548" s="232" t="s">
        <v>136</v>
      </c>
      <c r="H548" s="233">
        <v>2.1000000000000001</v>
      </c>
      <c r="I548" s="234"/>
      <c r="J548" s="235">
        <f>ROUND(I548*H548,2)</f>
        <v>0</v>
      </c>
      <c r="K548" s="231" t="s">
        <v>137</v>
      </c>
      <c r="L548" s="236"/>
      <c r="M548" s="237" t="s">
        <v>19</v>
      </c>
      <c r="N548" s="238" t="s">
        <v>45</v>
      </c>
      <c r="O548" s="85"/>
      <c r="P548" s="208">
        <f>O548*H548</f>
        <v>0</v>
      </c>
      <c r="Q548" s="208">
        <v>0.021999999999999999</v>
      </c>
      <c r="R548" s="208">
        <f>Q548*H548</f>
        <v>0.046199999999999998</v>
      </c>
      <c r="S548" s="208">
        <v>0</v>
      </c>
      <c r="T548" s="209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10" t="s">
        <v>323</v>
      </c>
      <c r="AT548" s="210" t="s">
        <v>181</v>
      </c>
      <c r="AU548" s="210" t="s">
        <v>83</v>
      </c>
      <c r="AY548" s="18" t="s">
        <v>131</v>
      </c>
      <c r="BE548" s="211">
        <f>IF(N548="základní",J548,0)</f>
        <v>0</v>
      </c>
      <c r="BF548" s="211">
        <f>IF(N548="snížená",J548,0)</f>
        <v>0</v>
      </c>
      <c r="BG548" s="211">
        <f>IF(N548="zákl. přenesená",J548,0)</f>
        <v>0</v>
      </c>
      <c r="BH548" s="211">
        <f>IF(N548="sníž. přenesená",J548,0)</f>
        <v>0</v>
      </c>
      <c r="BI548" s="211">
        <f>IF(N548="nulová",J548,0)</f>
        <v>0</v>
      </c>
      <c r="BJ548" s="18" t="s">
        <v>79</v>
      </c>
      <c r="BK548" s="211">
        <f>ROUND(I548*H548,2)</f>
        <v>0</v>
      </c>
      <c r="BL548" s="18" t="s">
        <v>226</v>
      </c>
      <c r="BM548" s="210" t="s">
        <v>1080</v>
      </c>
    </row>
    <row r="549" s="2" customFormat="1" ht="33" customHeight="1">
      <c r="A549" s="39"/>
      <c r="B549" s="40"/>
      <c r="C549" s="199" t="s">
        <v>1081</v>
      </c>
      <c r="D549" s="199" t="s">
        <v>133</v>
      </c>
      <c r="E549" s="200" t="s">
        <v>1082</v>
      </c>
      <c r="F549" s="201" t="s">
        <v>1083</v>
      </c>
      <c r="G549" s="202" t="s">
        <v>254</v>
      </c>
      <c r="H549" s="203">
        <v>12.6</v>
      </c>
      <c r="I549" s="204"/>
      <c r="J549" s="205">
        <f>ROUND(I549*H549,2)</f>
        <v>0</v>
      </c>
      <c r="K549" s="201" t="s">
        <v>137</v>
      </c>
      <c r="L549" s="45"/>
      <c r="M549" s="206" t="s">
        <v>19</v>
      </c>
      <c r="N549" s="207" t="s">
        <v>45</v>
      </c>
      <c r="O549" s="85"/>
      <c r="P549" s="208">
        <f>O549*H549</f>
        <v>0</v>
      </c>
      <c r="Q549" s="208">
        <v>0</v>
      </c>
      <c r="R549" s="208">
        <f>Q549*H549</f>
        <v>0</v>
      </c>
      <c r="S549" s="208">
        <v>0</v>
      </c>
      <c r="T549" s="209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10" t="s">
        <v>226</v>
      </c>
      <c r="AT549" s="210" t="s">
        <v>133</v>
      </c>
      <c r="AU549" s="210" t="s">
        <v>83</v>
      </c>
      <c r="AY549" s="18" t="s">
        <v>131</v>
      </c>
      <c r="BE549" s="211">
        <f>IF(N549="základní",J549,0)</f>
        <v>0</v>
      </c>
      <c r="BF549" s="211">
        <f>IF(N549="snížená",J549,0)</f>
        <v>0</v>
      </c>
      <c r="BG549" s="211">
        <f>IF(N549="zákl. přenesená",J549,0)</f>
        <v>0</v>
      </c>
      <c r="BH549" s="211">
        <f>IF(N549="sníž. přenesená",J549,0)</f>
        <v>0</v>
      </c>
      <c r="BI549" s="211">
        <f>IF(N549="nulová",J549,0)</f>
        <v>0</v>
      </c>
      <c r="BJ549" s="18" t="s">
        <v>79</v>
      </c>
      <c r="BK549" s="211">
        <f>ROUND(I549*H549,2)</f>
        <v>0</v>
      </c>
      <c r="BL549" s="18" t="s">
        <v>226</v>
      </c>
      <c r="BM549" s="210" t="s">
        <v>1084</v>
      </c>
    </row>
    <row r="550" s="2" customFormat="1">
      <c r="A550" s="39"/>
      <c r="B550" s="40"/>
      <c r="C550" s="41"/>
      <c r="D550" s="212" t="s">
        <v>140</v>
      </c>
      <c r="E550" s="41"/>
      <c r="F550" s="213" t="s">
        <v>1085</v>
      </c>
      <c r="G550" s="41"/>
      <c r="H550" s="41"/>
      <c r="I550" s="214"/>
      <c r="J550" s="41"/>
      <c r="K550" s="41"/>
      <c r="L550" s="45"/>
      <c r="M550" s="215"/>
      <c r="N550" s="216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140</v>
      </c>
      <c r="AU550" s="18" t="s">
        <v>83</v>
      </c>
    </row>
    <row r="551" s="13" customFormat="1">
      <c r="A551" s="13"/>
      <c r="B551" s="217"/>
      <c r="C551" s="218"/>
      <c r="D551" s="219" t="s">
        <v>146</v>
      </c>
      <c r="E551" s="220" t="s">
        <v>19</v>
      </c>
      <c r="F551" s="221" t="s">
        <v>1086</v>
      </c>
      <c r="G551" s="218"/>
      <c r="H551" s="222">
        <v>12.6</v>
      </c>
      <c r="I551" s="223"/>
      <c r="J551" s="218"/>
      <c r="K551" s="218"/>
      <c r="L551" s="224"/>
      <c r="M551" s="225"/>
      <c r="N551" s="226"/>
      <c r="O551" s="226"/>
      <c r="P551" s="226"/>
      <c r="Q551" s="226"/>
      <c r="R551" s="226"/>
      <c r="S551" s="226"/>
      <c r="T551" s="227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28" t="s">
        <v>146</v>
      </c>
      <c r="AU551" s="228" t="s">
        <v>83</v>
      </c>
      <c r="AV551" s="13" t="s">
        <v>83</v>
      </c>
      <c r="AW551" s="13" t="s">
        <v>36</v>
      </c>
      <c r="AX551" s="13" t="s">
        <v>79</v>
      </c>
      <c r="AY551" s="228" t="s">
        <v>131</v>
      </c>
    </row>
    <row r="552" s="2" customFormat="1" ht="16.5" customHeight="1">
      <c r="A552" s="39"/>
      <c r="B552" s="40"/>
      <c r="C552" s="229" t="s">
        <v>1087</v>
      </c>
      <c r="D552" s="229" t="s">
        <v>181</v>
      </c>
      <c r="E552" s="230" t="s">
        <v>1088</v>
      </c>
      <c r="F552" s="231" t="s">
        <v>1089</v>
      </c>
      <c r="G552" s="232" t="s">
        <v>254</v>
      </c>
      <c r="H552" s="233">
        <v>12.6</v>
      </c>
      <c r="I552" s="234"/>
      <c r="J552" s="235">
        <f>ROUND(I552*H552,2)</f>
        <v>0</v>
      </c>
      <c r="K552" s="231" t="s">
        <v>1090</v>
      </c>
      <c r="L552" s="236"/>
      <c r="M552" s="237" t="s">
        <v>19</v>
      </c>
      <c r="N552" s="238" t="s">
        <v>45</v>
      </c>
      <c r="O552" s="85"/>
      <c r="P552" s="208">
        <f>O552*H552</f>
        <v>0</v>
      </c>
      <c r="Q552" s="208">
        <v>0.00020000000000000001</v>
      </c>
      <c r="R552" s="208">
        <f>Q552*H552</f>
        <v>0.0025200000000000001</v>
      </c>
      <c r="S552" s="208">
        <v>0</v>
      </c>
      <c r="T552" s="20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10" t="s">
        <v>323</v>
      </c>
      <c r="AT552" s="210" t="s">
        <v>181</v>
      </c>
      <c r="AU552" s="210" t="s">
        <v>83</v>
      </c>
      <c r="AY552" s="18" t="s">
        <v>131</v>
      </c>
      <c r="BE552" s="211">
        <f>IF(N552="základní",J552,0)</f>
        <v>0</v>
      </c>
      <c r="BF552" s="211">
        <f>IF(N552="snížená",J552,0)</f>
        <v>0</v>
      </c>
      <c r="BG552" s="211">
        <f>IF(N552="zákl. přenesená",J552,0)</f>
        <v>0</v>
      </c>
      <c r="BH552" s="211">
        <f>IF(N552="sníž. přenesená",J552,0)</f>
        <v>0</v>
      </c>
      <c r="BI552" s="211">
        <f>IF(N552="nulová",J552,0)</f>
        <v>0</v>
      </c>
      <c r="BJ552" s="18" t="s">
        <v>79</v>
      </c>
      <c r="BK552" s="211">
        <f>ROUND(I552*H552,2)</f>
        <v>0</v>
      </c>
      <c r="BL552" s="18" t="s">
        <v>226</v>
      </c>
      <c r="BM552" s="210" t="s">
        <v>1091</v>
      </c>
    </row>
    <row r="553" s="2" customFormat="1" ht="24.15" customHeight="1">
      <c r="A553" s="39"/>
      <c r="B553" s="40"/>
      <c r="C553" s="199" t="s">
        <v>1092</v>
      </c>
      <c r="D553" s="199" t="s">
        <v>133</v>
      </c>
      <c r="E553" s="200" t="s">
        <v>1093</v>
      </c>
      <c r="F553" s="201" t="s">
        <v>1094</v>
      </c>
      <c r="G553" s="202" t="s">
        <v>319</v>
      </c>
      <c r="H553" s="203">
        <v>1</v>
      </c>
      <c r="I553" s="204"/>
      <c r="J553" s="205">
        <f>ROUND(I553*H553,2)</f>
        <v>0</v>
      </c>
      <c r="K553" s="201" t="s">
        <v>137</v>
      </c>
      <c r="L553" s="45"/>
      <c r="M553" s="206" t="s">
        <v>19</v>
      </c>
      <c r="N553" s="207" t="s">
        <v>45</v>
      </c>
      <c r="O553" s="85"/>
      <c r="P553" s="208">
        <f>O553*H553</f>
        <v>0</v>
      </c>
      <c r="Q553" s="208">
        <v>0</v>
      </c>
      <c r="R553" s="208">
        <f>Q553*H553</f>
        <v>0</v>
      </c>
      <c r="S553" s="208">
        <v>0.14999999999999999</v>
      </c>
      <c r="T553" s="209">
        <f>S553*H553</f>
        <v>0.14999999999999999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10" t="s">
        <v>138</v>
      </c>
      <c r="AT553" s="210" t="s">
        <v>133</v>
      </c>
      <c r="AU553" s="210" t="s">
        <v>83</v>
      </c>
      <c r="AY553" s="18" t="s">
        <v>131</v>
      </c>
      <c r="BE553" s="211">
        <f>IF(N553="základní",J553,0)</f>
        <v>0</v>
      </c>
      <c r="BF553" s="211">
        <f>IF(N553="snížená",J553,0)</f>
        <v>0</v>
      </c>
      <c r="BG553" s="211">
        <f>IF(N553="zákl. přenesená",J553,0)</f>
        <v>0</v>
      </c>
      <c r="BH553" s="211">
        <f>IF(N553="sníž. přenesená",J553,0)</f>
        <v>0</v>
      </c>
      <c r="BI553" s="211">
        <f>IF(N553="nulová",J553,0)</f>
        <v>0</v>
      </c>
      <c r="BJ553" s="18" t="s">
        <v>79</v>
      </c>
      <c r="BK553" s="211">
        <f>ROUND(I553*H553,2)</f>
        <v>0</v>
      </c>
      <c r="BL553" s="18" t="s">
        <v>138</v>
      </c>
      <c r="BM553" s="210" t="s">
        <v>1095</v>
      </c>
    </row>
    <row r="554" s="2" customFormat="1">
      <c r="A554" s="39"/>
      <c r="B554" s="40"/>
      <c r="C554" s="41"/>
      <c r="D554" s="212" t="s">
        <v>140</v>
      </c>
      <c r="E554" s="41"/>
      <c r="F554" s="213" t="s">
        <v>1096</v>
      </c>
      <c r="G554" s="41"/>
      <c r="H554" s="41"/>
      <c r="I554" s="214"/>
      <c r="J554" s="41"/>
      <c r="K554" s="41"/>
      <c r="L554" s="45"/>
      <c r="M554" s="215"/>
      <c r="N554" s="216"/>
      <c r="O554" s="85"/>
      <c r="P554" s="85"/>
      <c r="Q554" s="85"/>
      <c r="R554" s="85"/>
      <c r="S554" s="85"/>
      <c r="T554" s="86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140</v>
      </c>
      <c r="AU554" s="18" t="s">
        <v>83</v>
      </c>
    </row>
    <row r="555" s="2" customFormat="1" ht="24.15" customHeight="1">
      <c r="A555" s="39"/>
      <c r="B555" s="40"/>
      <c r="C555" s="199" t="s">
        <v>1097</v>
      </c>
      <c r="D555" s="199" t="s">
        <v>133</v>
      </c>
      <c r="E555" s="200" t="s">
        <v>1098</v>
      </c>
      <c r="F555" s="201" t="s">
        <v>1099</v>
      </c>
      <c r="G555" s="202" t="s">
        <v>184</v>
      </c>
      <c r="H555" s="203">
        <v>150</v>
      </c>
      <c r="I555" s="204"/>
      <c r="J555" s="205">
        <f>ROUND(I555*H555,2)</f>
        <v>0</v>
      </c>
      <c r="K555" s="201" t="s">
        <v>137</v>
      </c>
      <c r="L555" s="45"/>
      <c r="M555" s="206" t="s">
        <v>19</v>
      </c>
      <c r="N555" s="207" t="s">
        <v>45</v>
      </c>
      <c r="O555" s="85"/>
      <c r="P555" s="208">
        <f>O555*H555</f>
        <v>0</v>
      </c>
      <c r="Q555" s="208">
        <v>5.0000000000000002E-05</v>
      </c>
      <c r="R555" s="208">
        <f>Q555*H555</f>
        <v>0.0075000000000000006</v>
      </c>
      <c r="S555" s="208">
        <v>0</v>
      </c>
      <c r="T555" s="209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10" t="s">
        <v>226</v>
      </c>
      <c r="AT555" s="210" t="s">
        <v>133</v>
      </c>
      <c r="AU555" s="210" t="s">
        <v>83</v>
      </c>
      <c r="AY555" s="18" t="s">
        <v>131</v>
      </c>
      <c r="BE555" s="211">
        <f>IF(N555="základní",J555,0)</f>
        <v>0</v>
      </c>
      <c r="BF555" s="211">
        <f>IF(N555="snížená",J555,0)</f>
        <v>0</v>
      </c>
      <c r="BG555" s="211">
        <f>IF(N555="zákl. přenesená",J555,0)</f>
        <v>0</v>
      </c>
      <c r="BH555" s="211">
        <f>IF(N555="sníž. přenesená",J555,0)</f>
        <v>0</v>
      </c>
      <c r="BI555" s="211">
        <f>IF(N555="nulová",J555,0)</f>
        <v>0</v>
      </c>
      <c r="BJ555" s="18" t="s">
        <v>79</v>
      </c>
      <c r="BK555" s="211">
        <f>ROUND(I555*H555,2)</f>
        <v>0</v>
      </c>
      <c r="BL555" s="18" t="s">
        <v>226</v>
      </c>
      <c r="BM555" s="210" t="s">
        <v>1100</v>
      </c>
    </row>
    <row r="556" s="2" customFormat="1">
      <c r="A556" s="39"/>
      <c r="B556" s="40"/>
      <c r="C556" s="41"/>
      <c r="D556" s="212" t="s">
        <v>140</v>
      </c>
      <c r="E556" s="41"/>
      <c r="F556" s="213" t="s">
        <v>1101</v>
      </c>
      <c r="G556" s="41"/>
      <c r="H556" s="41"/>
      <c r="I556" s="214"/>
      <c r="J556" s="41"/>
      <c r="K556" s="41"/>
      <c r="L556" s="45"/>
      <c r="M556" s="215"/>
      <c r="N556" s="216"/>
      <c r="O556" s="85"/>
      <c r="P556" s="85"/>
      <c r="Q556" s="85"/>
      <c r="R556" s="85"/>
      <c r="S556" s="85"/>
      <c r="T556" s="86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140</v>
      </c>
      <c r="AU556" s="18" t="s">
        <v>83</v>
      </c>
    </row>
    <row r="557" s="2" customFormat="1" ht="24.15" customHeight="1">
      <c r="A557" s="39"/>
      <c r="B557" s="40"/>
      <c r="C557" s="229" t="s">
        <v>1102</v>
      </c>
      <c r="D557" s="229" t="s">
        <v>181</v>
      </c>
      <c r="E557" s="230" t="s">
        <v>1103</v>
      </c>
      <c r="F557" s="231" t="s">
        <v>1104</v>
      </c>
      <c r="G557" s="232" t="s">
        <v>184</v>
      </c>
      <c r="H557" s="233">
        <v>150</v>
      </c>
      <c r="I557" s="234"/>
      <c r="J557" s="235">
        <f>ROUND(I557*H557,2)</f>
        <v>0</v>
      </c>
      <c r="K557" s="231" t="s">
        <v>19</v>
      </c>
      <c r="L557" s="236"/>
      <c r="M557" s="237" t="s">
        <v>19</v>
      </c>
      <c r="N557" s="238" t="s">
        <v>45</v>
      </c>
      <c r="O557" s="85"/>
      <c r="P557" s="208">
        <f>O557*H557</f>
        <v>0</v>
      </c>
      <c r="Q557" s="208">
        <v>0</v>
      </c>
      <c r="R557" s="208">
        <f>Q557*H557</f>
        <v>0</v>
      </c>
      <c r="S557" s="208">
        <v>0</v>
      </c>
      <c r="T557" s="209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10" t="s">
        <v>323</v>
      </c>
      <c r="AT557" s="210" t="s">
        <v>181</v>
      </c>
      <c r="AU557" s="210" t="s">
        <v>83</v>
      </c>
      <c r="AY557" s="18" t="s">
        <v>131</v>
      </c>
      <c r="BE557" s="211">
        <f>IF(N557="základní",J557,0)</f>
        <v>0</v>
      </c>
      <c r="BF557" s="211">
        <f>IF(N557="snížená",J557,0)</f>
        <v>0</v>
      </c>
      <c r="BG557" s="211">
        <f>IF(N557="zákl. přenesená",J557,0)</f>
        <v>0</v>
      </c>
      <c r="BH557" s="211">
        <f>IF(N557="sníž. přenesená",J557,0)</f>
        <v>0</v>
      </c>
      <c r="BI557" s="211">
        <f>IF(N557="nulová",J557,0)</f>
        <v>0</v>
      </c>
      <c r="BJ557" s="18" t="s">
        <v>79</v>
      </c>
      <c r="BK557" s="211">
        <f>ROUND(I557*H557,2)</f>
        <v>0</v>
      </c>
      <c r="BL557" s="18" t="s">
        <v>226</v>
      </c>
      <c r="BM557" s="210" t="s">
        <v>1105</v>
      </c>
    </row>
    <row r="558" s="2" customFormat="1" ht="33" customHeight="1">
      <c r="A558" s="39"/>
      <c r="B558" s="40"/>
      <c r="C558" s="199" t="s">
        <v>1106</v>
      </c>
      <c r="D558" s="199" t="s">
        <v>133</v>
      </c>
      <c r="E558" s="200" t="s">
        <v>1107</v>
      </c>
      <c r="F558" s="201" t="s">
        <v>1108</v>
      </c>
      <c r="G558" s="202" t="s">
        <v>184</v>
      </c>
      <c r="H558" s="203">
        <v>2300</v>
      </c>
      <c r="I558" s="204"/>
      <c r="J558" s="205">
        <f>ROUND(I558*H558,2)</f>
        <v>0</v>
      </c>
      <c r="K558" s="201" t="s">
        <v>137</v>
      </c>
      <c r="L558" s="45"/>
      <c r="M558" s="206" t="s">
        <v>19</v>
      </c>
      <c r="N558" s="207" t="s">
        <v>45</v>
      </c>
      <c r="O558" s="85"/>
      <c r="P558" s="208">
        <f>O558*H558</f>
        <v>0</v>
      </c>
      <c r="Q558" s="208">
        <v>0</v>
      </c>
      <c r="R558" s="208">
        <f>Q558*H558</f>
        <v>0</v>
      </c>
      <c r="S558" s="208">
        <v>0.001</v>
      </c>
      <c r="T558" s="209">
        <f>S558*H558</f>
        <v>2.3000000000000003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10" t="s">
        <v>226</v>
      </c>
      <c r="AT558" s="210" t="s">
        <v>133</v>
      </c>
      <c r="AU558" s="210" t="s">
        <v>83</v>
      </c>
      <c r="AY558" s="18" t="s">
        <v>131</v>
      </c>
      <c r="BE558" s="211">
        <f>IF(N558="základní",J558,0)</f>
        <v>0</v>
      </c>
      <c r="BF558" s="211">
        <f>IF(N558="snížená",J558,0)</f>
        <v>0</v>
      </c>
      <c r="BG558" s="211">
        <f>IF(N558="zákl. přenesená",J558,0)</f>
        <v>0</v>
      </c>
      <c r="BH558" s="211">
        <f>IF(N558="sníž. přenesená",J558,0)</f>
        <v>0</v>
      </c>
      <c r="BI558" s="211">
        <f>IF(N558="nulová",J558,0)</f>
        <v>0</v>
      </c>
      <c r="BJ558" s="18" t="s">
        <v>79</v>
      </c>
      <c r="BK558" s="211">
        <f>ROUND(I558*H558,2)</f>
        <v>0</v>
      </c>
      <c r="BL558" s="18" t="s">
        <v>226</v>
      </c>
      <c r="BM558" s="210" t="s">
        <v>1109</v>
      </c>
    </row>
    <row r="559" s="2" customFormat="1">
      <c r="A559" s="39"/>
      <c r="B559" s="40"/>
      <c r="C559" s="41"/>
      <c r="D559" s="212" t="s">
        <v>140</v>
      </c>
      <c r="E559" s="41"/>
      <c r="F559" s="213" t="s">
        <v>1110</v>
      </c>
      <c r="G559" s="41"/>
      <c r="H559" s="41"/>
      <c r="I559" s="214"/>
      <c r="J559" s="41"/>
      <c r="K559" s="41"/>
      <c r="L559" s="45"/>
      <c r="M559" s="215"/>
      <c r="N559" s="216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140</v>
      </c>
      <c r="AU559" s="18" t="s">
        <v>83</v>
      </c>
    </row>
    <row r="560" s="13" customFormat="1">
      <c r="A560" s="13"/>
      <c r="B560" s="217"/>
      <c r="C560" s="218"/>
      <c r="D560" s="219" t="s">
        <v>146</v>
      </c>
      <c r="E560" s="220" t="s">
        <v>19</v>
      </c>
      <c r="F560" s="221" t="s">
        <v>1111</v>
      </c>
      <c r="G560" s="218"/>
      <c r="H560" s="222">
        <v>2300</v>
      </c>
      <c r="I560" s="223"/>
      <c r="J560" s="218"/>
      <c r="K560" s="218"/>
      <c r="L560" s="224"/>
      <c r="M560" s="225"/>
      <c r="N560" s="226"/>
      <c r="O560" s="226"/>
      <c r="P560" s="226"/>
      <c r="Q560" s="226"/>
      <c r="R560" s="226"/>
      <c r="S560" s="226"/>
      <c r="T560" s="227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28" t="s">
        <v>146</v>
      </c>
      <c r="AU560" s="228" t="s">
        <v>83</v>
      </c>
      <c r="AV560" s="13" t="s">
        <v>83</v>
      </c>
      <c r="AW560" s="13" t="s">
        <v>36</v>
      </c>
      <c r="AX560" s="13" t="s">
        <v>79</v>
      </c>
      <c r="AY560" s="228" t="s">
        <v>131</v>
      </c>
    </row>
    <row r="561" s="2" customFormat="1" ht="24.15" customHeight="1">
      <c r="A561" s="39"/>
      <c r="B561" s="40"/>
      <c r="C561" s="199" t="s">
        <v>1112</v>
      </c>
      <c r="D561" s="199" t="s">
        <v>133</v>
      </c>
      <c r="E561" s="200" t="s">
        <v>1113</v>
      </c>
      <c r="F561" s="201" t="s">
        <v>1114</v>
      </c>
      <c r="G561" s="202" t="s">
        <v>184</v>
      </c>
      <c r="H561" s="203">
        <v>2300</v>
      </c>
      <c r="I561" s="204"/>
      <c r="J561" s="205">
        <f>ROUND(I561*H561,2)</f>
        <v>0</v>
      </c>
      <c r="K561" s="201" t="s">
        <v>137</v>
      </c>
      <c r="L561" s="45"/>
      <c r="M561" s="206" t="s">
        <v>19</v>
      </c>
      <c r="N561" s="207" t="s">
        <v>45</v>
      </c>
      <c r="O561" s="85"/>
      <c r="P561" s="208">
        <f>O561*H561</f>
        <v>0</v>
      </c>
      <c r="Q561" s="208">
        <v>5.0000000000000002E-05</v>
      </c>
      <c r="R561" s="208">
        <f>Q561*H561</f>
        <v>0.11500000000000001</v>
      </c>
      <c r="S561" s="208">
        <v>0</v>
      </c>
      <c r="T561" s="209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10" t="s">
        <v>226</v>
      </c>
      <c r="AT561" s="210" t="s">
        <v>133</v>
      </c>
      <c r="AU561" s="210" t="s">
        <v>83</v>
      </c>
      <c r="AY561" s="18" t="s">
        <v>131</v>
      </c>
      <c r="BE561" s="211">
        <f>IF(N561="základní",J561,0)</f>
        <v>0</v>
      </c>
      <c r="BF561" s="211">
        <f>IF(N561="snížená",J561,0)</f>
        <v>0</v>
      </c>
      <c r="BG561" s="211">
        <f>IF(N561="zákl. přenesená",J561,0)</f>
        <v>0</v>
      </c>
      <c r="BH561" s="211">
        <f>IF(N561="sníž. přenesená",J561,0)</f>
        <v>0</v>
      </c>
      <c r="BI561" s="211">
        <f>IF(N561="nulová",J561,0)</f>
        <v>0</v>
      </c>
      <c r="BJ561" s="18" t="s">
        <v>79</v>
      </c>
      <c r="BK561" s="211">
        <f>ROUND(I561*H561,2)</f>
        <v>0</v>
      </c>
      <c r="BL561" s="18" t="s">
        <v>226</v>
      </c>
      <c r="BM561" s="210" t="s">
        <v>1115</v>
      </c>
    </row>
    <row r="562" s="2" customFormat="1">
      <c r="A562" s="39"/>
      <c r="B562" s="40"/>
      <c r="C562" s="41"/>
      <c r="D562" s="212" t="s">
        <v>140</v>
      </c>
      <c r="E562" s="41"/>
      <c r="F562" s="213" t="s">
        <v>1116</v>
      </c>
      <c r="G562" s="41"/>
      <c r="H562" s="41"/>
      <c r="I562" s="214"/>
      <c r="J562" s="41"/>
      <c r="K562" s="41"/>
      <c r="L562" s="45"/>
      <c r="M562" s="215"/>
      <c r="N562" s="216"/>
      <c r="O562" s="85"/>
      <c r="P562" s="85"/>
      <c r="Q562" s="85"/>
      <c r="R562" s="85"/>
      <c r="S562" s="85"/>
      <c r="T562" s="86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140</v>
      </c>
      <c r="AU562" s="18" t="s">
        <v>83</v>
      </c>
    </row>
    <row r="563" s="13" customFormat="1">
      <c r="A563" s="13"/>
      <c r="B563" s="217"/>
      <c r="C563" s="218"/>
      <c r="D563" s="219" t="s">
        <v>146</v>
      </c>
      <c r="E563" s="220" t="s">
        <v>19</v>
      </c>
      <c r="F563" s="221" t="s">
        <v>1117</v>
      </c>
      <c r="G563" s="218"/>
      <c r="H563" s="222">
        <v>2300</v>
      </c>
      <c r="I563" s="223"/>
      <c r="J563" s="218"/>
      <c r="K563" s="218"/>
      <c r="L563" s="224"/>
      <c r="M563" s="225"/>
      <c r="N563" s="226"/>
      <c r="O563" s="226"/>
      <c r="P563" s="226"/>
      <c r="Q563" s="226"/>
      <c r="R563" s="226"/>
      <c r="S563" s="226"/>
      <c r="T563" s="227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28" t="s">
        <v>146</v>
      </c>
      <c r="AU563" s="228" t="s">
        <v>83</v>
      </c>
      <c r="AV563" s="13" t="s">
        <v>83</v>
      </c>
      <c r="AW563" s="13" t="s">
        <v>36</v>
      </c>
      <c r="AX563" s="13" t="s">
        <v>79</v>
      </c>
      <c r="AY563" s="228" t="s">
        <v>131</v>
      </c>
    </row>
    <row r="564" s="2" customFormat="1" ht="33" customHeight="1">
      <c r="A564" s="39"/>
      <c r="B564" s="40"/>
      <c r="C564" s="229" t="s">
        <v>1118</v>
      </c>
      <c r="D564" s="229" t="s">
        <v>181</v>
      </c>
      <c r="E564" s="230" t="s">
        <v>1119</v>
      </c>
      <c r="F564" s="231" t="s">
        <v>1120</v>
      </c>
      <c r="G564" s="232" t="s">
        <v>362</v>
      </c>
      <c r="H564" s="233">
        <v>1</v>
      </c>
      <c r="I564" s="234"/>
      <c r="J564" s="235">
        <f>ROUND(I564*H564,2)</f>
        <v>0</v>
      </c>
      <c r="K564" s="231" t="s">
        <v>19</v>
      </c>
      <c r="L564" s="236"/>
      <c r="M564" s="237" t="s">
        <v>19</v>
      </c>
      <c r="N564" s="238" t="s">
        <v>45</v>
      </c>
      <c r="O564" s="85"/>
      <c r="P564" s="208">
        <f>O564*H564</f>
        <v>0</v>
      </c>
      <c r="Q564" s="208">
        <v>0</v>
      </c>
      <c r="R564" s="208">
        <f>Q564*H564</f>
        <v>0</v>
      </c>
      <c r="S564" s="208">
        <v>0</v>
      </c>
      <c r="T564" s="209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10" t="s">
        <v>323</v>
      </c>
      <c r="AT564" s="210" t="s">
        <v>181</v>
      </c>
      <c r="AU564" s="210" t="s">
        <v>83</v>
      </c>
      <c r="AY564" s="18" t="s">
        <v>131</v>
      </c>
      <c r="BE564" s="211">
        <f>IF(N564="základní",J564,0)</f>
        <v>0</v>
      </c>
      <c r="BF564" s="211">
        <f>IF(N564="snížená",J564,0)</f>
        <v>0</v>
      </c>
      <c r="BG564" s="211">
        <f>IF(N564="zákl. přenesená",J564,0)</f>
        <v>0</v>
      </c>
      <c r="BH564" s="211">
        <f>IF(N564="sníž. přenesená",J564,0)</f>
        <v>0</v>
      </c>
      <c r="BI564" s="211">
        <f>IF(N564="nulová",J564,0)</f>
        <v>0</v>
      </c>
      <c r="BJ564" s="18" t="s">
        <v>79</v>
      </c>
      <c r="BK564" s="211">
        <f>ROUND(I564*H564,2)</f>
        <v>0</v>
      </c>
      <c r="BL564" s="18" t="s">
        <v>226</v>
      </c>
      <c r="BM564" s="210" t="s">
        <v>1121</v>
      </c>
    </row>
    <row r="565" s="2" customFormat="1" ht="49.05" customHeight="1">
      <c r="A565" s="39"/>
      <c r="B565" s="40"/>
      <c r="C565" s="199" t="s">
        <v>1122</v>
      </c>
      <c r="D565" s="199" t="s">
        <v>133</v>
      </c>
      <c r="E565" s="200" t="s">
        <v>1123</v>
      </c>
      <c r="F565" s="201" t="s">
        <v>1124</v>
      </c>
      <c r="G565" s="202" t="s">
        <v>240</v>
      </c>
      <c r="H565" s="203">
        <v>0.17499999999999999</v>
      </c>
      <c r="I565" s="204"/>
      <c r="J565" s="205">
        <f>ROUND(I565*H565,2)</f>
        <v>0</v>
      </c>
      <c r="K565" s="201" t="s">
        <v>137</v>
      </c>
      <c r="L565" s="45"/>
      <c r="M565" s="206" t="s">
        <v>19</v>
      </c>
      <c r="N565" s="207" t="s">
        <v>45</v>
      </c>
      <c r="O565" s="85"/>
      <c r="P565" s="208">
        <f>O565*H565</f>
        <v>0</v>
      </c>
      <c r="Q565" s="208">
        <v>0</v>
      </c>
      <c r="R565" s="208">
        <f>Q565*H565</f>
        <v>0</v>
      </c>
      <c r="S565" s="208">
        <v>0</v>
      </c>
      <c r="T565" s="209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10" t="s">
        <v>226</v>
      </c>
      <c r="AT565" s="210" t="s">
        <v>133</v>
      </c>
      <c r="AU565" s="210" t="s">
        <v>83</v>
      </c>
      <c r="AY565" s="18" t="s">
        <v>131</v>
      </c>
      <c r="BE565" s="211">
        <f>IF(N565="základní",J565,0)</f>
        <v>0</v>
      </c>
      <c r="BF565" s="211">
        <f>IF(N565="snížená",J565,0)</f>
        <v>0</v>
      </c>
      <c r="BG565" s="211">
        <f>IF(N565="zákl. přenesená",J565,0)</f>
        <v>0</v>
      </c>
      <c r="BH565" s="211">
        <f>IF(N565="sníž. přenesená",J565,0)</f>
        <v>0</v>
      </c>
      <c r="BI565" s="211">
        <f>IF(N565="nulová",J565,0)</f>
        <v>0</v>
      </c>
      <c r="BJ565" s="18" t="s">
        <v>79</v>
      </c>
      <c r="BK565" s="211">
        <f>ROUND(I565*H565,2)</f>
        <v>0</v>
      </c>
      <c r="BL565" s="18" t="s">
        <v>226</v>
      </c>
      <c r="BM565" s="210" t="s">
        <v>1125</v>
      </c>
    </row>
    <row r="566" s="2" customFormat="1">
      <c r="A566" s="39"/>
      <c r="B566" s="40"/>
      <c r="C566" s="41"/>
      <c r="D566" s="212" t="s">
        <v>140</v>
      </c>
      <c r="E566" s="41"/>
      <c r="F566" s="213" t="s">
        <v>1126</v>
      </c>
      <c r="G566" s="41"/>
      <c r="H566" s="41"/>
      <c r="I566" s="214"/>
      <c r="J566" s="41"/>
      <c r="K566" s="41"/>
      <c r="L566" s="45"/>
      <c r="M566" s="215"/>
      <c r="N566" s="216"/>
      <c r="O566" s="85"/>
      <c r="P566" s="85"/>
      <c r="Q566" s="85"/>
      <c r="R566" s="85"/>
      <c r="S566" s="85"/>
      <c r="T566" s="86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140</v>
      </c>
      <c r="AU566" s="18" t="s">
        <v>83</v>
      </c>
    </row>
    <row r="567" s="12" customFormat="1" ht="22.8" customHeight="1">
      <c r="A567" s="12"/>
      <c r="B567" s="183"/>
      <c r="C567" s="184"/>
      <c r="D567" s="185" t="s">
        <v>73</v>
      </c>
      <c r="E567" s="197" t="s">
        <v>1127</v>
      </c>
      <c r="F567" s="197" t="s">
        <v>1128</v>
      </c>
      <c r="G567" s="184"/>
      <c r="H567" s="184"/>
      <c r="I567" s="187"/>
      <c r="J567" s="198">
        <f>BK567</f>
        <v>0</v>
      </c>
      <c r="K567" s="184"/>
      <c r="L567" s="189"/>
      <c r="M567" s="190"/>
      <c r="N567" s="191"/>
      <c r="O567" s="191"/>
      <c r="P567" s="192">
        <f>SUM(P568:P585)</f>
        <v>0</v>
      </c>
      <c r="Q567" s="191"/>
      <c r="R567" s="192">
        <f>SUM(R568:R585)</f>
        <v>0.78220749999999994</v>
      </c>
      <c r="S567" s="191"/>
      <c r="T567" s="193">
        <f>SUM(T568:T585)</f>
        <v>0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194" t="s">
        <v>83</v>
      </c>
      <c r="AT567" s="195" t="s">
        <v>73</v>
      </c>
      <c r="AU567" s="195" t="s">
        <v>79</v>
      </c>
      <c r="AY567" s="194" t="s">
        <v>131</v>
      </c>
      <c r="BK567" s="196">
        <f>SUM(BK568:BK585)</f>
        <v>0</v>
      </c>
    </row>
    <row r="568" s="2" customFormat="1" ht="24.15" customHeight="1">
      <c r="A568" s="39"/>
      <c r="B568" s="40"/>
      <c r="C568" s="199" t="s">
        <v>1129</v>
      </c>
      <c r="D568" s="199" t="s">
        <v>133</v>
      </c>
      <c r="E568" s="200" t="s">
        <v>1130</v>
      </c>
      <c r="F568" s="201" t="s">
        <v>1131</v>
      </c>
      <c r="G568" s="202" t="s">
        <v>136</v>
      </c>
      <c r="H568" s="203">
        <v>19</v>
      </c>
      <c r="I568" s="204"/>
      <c r="J568" s="205">
        <f>ROUND(I568*H568,2)</f>
        <v>0</v>
      </c>
      <c r="K568" s="201" t="s">
        <v>137</v>
      </c>
      <c r="L568" s="45"/>
      <c r="M568" s="206" t="s">
        <v>19</v>
      </c>
      <c r="N568" s="207" t="s">
        <v>45</v>
      </c>
      <c r="O568" s="85"/>
      <c r="P568" s="208">
        <f>O568*H568</f>
        <v>0</v>
      </c>
      <c r="Q568" s="208">
        <v>0</v>
      </c>
      <c r="R568" s="208">
        <f>Q568*H568</f>
        <v>0</v>
      </c>
      <c r="S568" s="208">
        <v>0</v>
      </c>
      <c r="T568" s="209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10" t="s">
        <v>226</v>
      </c>
      <c r="AT568" s="210" t="s">
        <v>133</v>
      </c>
      <c r="AU568" s="210" t="s">
        <v>83</v>
      </c>
      <c r="AY568" s="18" t="s">
        <v>131</v>
      </c>
      <c r="BE568" s="211">
        <f>IF(N568="základní",J568,0)</f>
        <v>0</v>
      </c>
      <c r="BF568" s="211">
        <f>IF(N568="snížená",J568,0)</f>
        <v>0</v>
      </c>
      <c r="BG568" s="211">
        <f>IF(N568="zákl. přenesená",J568,0)</f>
        <v>0</v>
      </c>
      <c r="BH568" s="211">
        <f>IF(N568="sníž. přenesená",J568,0)</f>
        <v>0</v>
      </c>
      <c r="BI568" s="211">
        <f>IF(N568="nulová",J568,0)</f>
        <v>0</v>
      </c>
      <c r="BJ568" s="18" t="s">
        <v>79</v>
      </c>
      <c r="BK568" s="211">
        <f>ROUND(I568*H568,2)</f>
        <v>0</v>
      </c>
      <c r="BL568" s="18" t="s">
        <v>226</v>
      </c>
      <c r="BM568" s="210" t="s">
        <v>1132</v>
      </c>
    </row>
    <row r="569" s="2" customFormat="1">
      <c r="A569" s="39"/>
      <c r="B569" s="40"/>
      <c r="C569" s="41"/>
      <c r="D569" s="212" t="s">
        <v>140</v>
      </c>
      <c r="E569" s="41"/>
      <c r="F569" s="213" t="s">
        <v>1133</v>
      </c>
      <c r="G569" s="41"/>
      <c r="H569" s="41"/>
      <c r="I569" s="214"/>
      <c r="J569" s="41"/>
      <c r="K569" s="41"/>
      <c r="L569" s="45"/>
      <c r="M569" s="215"/>
      <c r="N569" s="216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140</v>
      </c>
      <c r="AU569" s="18" t="s">
        <v>83</v>
      </c>
    </row>
    <row r="570" s="2" customFormat="1" ht="24.15" customHeight="1">
      <c r="A570" s="39"/>
      <c r="B570" s="40"/>
      <c r="C570" s="199" t="s">
        <v>1134</v>
      </c>
      <c r="D570" s="199" t="s">
        <v>133</v>
      </c>
      <c r="E570" s="200" t="s">
        <v>1135</v>
      </c>
      <c r="F570" s="201" t="s">
        <v>1136</v>
      </c>
      <c r="G570" s="202" t="s">
        <v>136</v>
      </c>
      <c r="H570" s="203">
        <v>19</v>
      </c>
      <c r="I570" s="204"/>
      <c r="J570" s="205">
        <f>ROUND(I570*H570,2)</f>
        <v>0</v>
      </c>
      <c r="K570" s="201" t="s">
        <v>137</v>
      </c>
      <c r="L570" s="45"/>
      <c r="M570" s="206" t="s">
        <v>19</v>
      </c>
      <c r="N570" s="207" t="s">
        <v>45</v>
      </c>
      <c r="O570" s="85"/>
      <c r="P570" s="208">
        <f>O570*H570</f>
        <v>0</v>
      </c>
      <c r="Q570" s="208">
        <v>0.00029999999999999997</v>
      </c>
      <c r="R570" s="208">
        <f>Q570*H570</f>
        <v>0.0056999999999999993</v>
      </c>
      <c r="S570" s="208">
        <v>0</v>
      </c>
      <c r="T570" s="209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10" t="s">
        <v>226</v>
      </c>
      <c r="AT570" s="210" t="s">
        <v>133</v>
      </c>
      <c r="AU570" s="210" t="s">
        <v>83</v>
      </c>
      <c r="AY570" s="18" t="s">
        <v>131</v>
      </c>
      <c r="BE570" s="211">
        <f>IF(N570="základní",J570,0)</f>
        <v>0</v>
      </c>
      <c r="BF570" s="211">
        <f>IF(N570="snížená",J570,0)</f>
        <v>0</v>
      </c>
      <c r="BG570" s="211">
        <f>IF(N570="zákl. přenesená",J570,0)</f>
        <v>0</v>
      </c>
      <c r="BH570" s="211">
        <f>IF(N570="sníž. přenesená",J570,0)</f>
        <v>0</v>
      </c>
      <c r="BI570" s="211">
        <f>IF(N570="nulová",J570,0)</f>
        <v>0</v>
      </c>
      <c r="BJ570" s="18" t="s">
        <v>79</v>
      </c>
      <c r="BK570" s="211">
        <f>ROUND(I570*H570,2)</f>
        <v>0</v>
      </c>
      <c r="BL570" s="18" t="s">
        <v>226</v>
      </c>
      <c r="BM570" s="210" t="s">
        <v>1137</v>
      </c>
    </row>
    <row r="571" s="2" customFormat="1">
      <c r="A571" s="39"/>
      <c r="B571" s="40"/>
      <c r="C571" s="41"/>
      <c r="D571" s="212" t="s">
        <v>140</v>
      </c>
      <c r="E571" s="41"/>
      <c r="F571" s="213" t="s">
        <v>1138</v>
      </c>
      <c r="G571" s="41"/>
      <c r="H571" s="41"/>
      <c r="I571" s="214"/>
      <c r="J571" s="41"/>
      <c r="K571" s="41"/>
      <c r="L571" s="45"/>
      <c r="M571" s="215"/>
      <c r="N571" s="216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140</v>
      </c>
      <c r="AU571" s="18" t="s">
        <v>83</v>
      </c>
    </row>
    <row r="572" s="2" customFormat="1" ht="37.8" customHeight="1">
      <c r="A572" s="39"/>
      <c r="B572" s="40"/>
      <c r="C572" s="199" t="s">
        <v>1139</v>
      </c>
      <c r="D572" s="199" t="s">
        <v>133</v>
      </c>
      <c r="E572" s="200" t="s">
        <v>1140</v>
      </c>
      <c r="F572" s="201" t="s">
        <v>1141</v>
      </c>
      <c r="G572" s="202" t="s">
        <v>136</v>
      </c>
      <c r="H572" s="203">
        <v>19</v>
      </c>
      <c r="I572" s="204"/>
      <c r="J572" s="205">
        <f>ROUND(I572*H572,2)</f>
        <v>0</v>
      </c>
      <c r="K572" s="201" t="s">
        <v>137</v>
      </c>
      <c r="L572" s="45"/>
      <c r="M572" s="206" t="s">
        <v>19</v>
      </c>
      <c r="N572" s="207" t="s">
        <v>45</v>
      </c>
      <c r="O572" s="85"/>
      <c r="P572" s="208">
        <f>O572*H572</f>
        <v>0</v>
      </c>
      <c r="Q572" s="208">
        <v>0.0045500000000000002</v>
      </c>
      <c r="R572" s="208">
        <f>Q572*H572</f>
        <v>0.086449999999999999</v>
      </c>
      <c r="S572" s="208">
        <v>0</v>
      </c>
      <c r="T572" s="209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10" t="s">
        <v>226</v>
      </c>
      <c r="AT572" s="210" t="s">
        <v>133</v>
      </c>
      <c r="AU572" s="210" t="s">
        <v>83</v>
      </c>
      <c r="AY572" s="18" t="s">
        <v>131</v>
      </c>
      <c r="BE572" s="211">
        <f>IF(N572="základní",J572,0)</f>
        <v>0</v>
      </c>
      <c r="BF572" s="211">
        <f>IF(N572="snížená",J572,0)</f>
        <v>0</v>
      </c>
      <c r="BG572" s="211">
        <f>IF(N572="zákl. přenesená",J572,0)</f>
        <v>0</v>
      </c>
      <c r="BH572" s="211">
        <f>IF(N572="sníž. přenesená",J572,0)</f>
        <v>0</v>
      </c>
      <c r="BI572" s="211">
        <f>IF(N572="nulová",J572,0)</f>
        <v>0</v>
      </c>
      <c r="BJ572" s="18" t="s">
        <v>79</v>
      </c>
      <c r="BK572" s="211">
        <f>ROUND(I572*H572,2)</f>
        <v>0</v>
      </c>
      <c r="BL572" s="18" t="s">
        <v>226</v>
      </c>
      <c r="BM572" s="210" t="s">
        <v>1142</v>
      </c>
    </row>
    <row r="573" s="2" customFormat="1">
      <c r="A573" s="39"/>
      <c r="B573" s="40"/>
      <c r="C573" s="41"/>
      <c r="D573" s="212" t="s">
        <v>140</v>
      </c>
      <c r="E573" s="41"/>
      <c r="F573" s="213" t="s">
        <v>1143</v>
      </c>
      <c r="G573" s="41"/>
      <c r="H573" s="41"/>
      <c r="I573" s="214"/>
      <c r="J573" s="41"/>
      <c r="K573" s="41"/>
      <c r="L573" s="45"/>
      <c r="M573" s="215"/>
      <c r="N573" s="216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140</v>
      </c>
      <c r="AU573" s="18" t="s">
        <v>83</v>
      </c>
    </row>
    <row r="574" s="2" customFormat="1" ht="37.8" customHeight="1">
      <c r="A574" s="39"/>
      <c r="B574" s="40"/>
      <c r="C574" s="199" t="s">
        <v>1144</v>
      </c>
      <c r="D574" s="199" t="s">
        <v>133</v>
      </c>
      <c r="E574" s="200" t="s">
        <v>1145</v>
      </c>
      <c r="F574" s="201" t="s">
        <v>1146</v>
      </c>
      <c r="G574" s="202" t="s">
        <v>254</v>
      </c>
      <c r="H574" s="203">
        <v>2.0499999999999998</v>
      </c>
      <c r="I574" s="204"/>
      <c r="J574" s="205">
        <f>ROUND(I574*H574,2)</f>
        <v>0</v>
      </c>
      <c r="K574" s="201" t="s">
        <v>137</v>
      </c>
      <c r="L574" s="45"/>
      <c r="M574" s="206" t="s">
        <v>19</v>
      </c>
      <c r="N574" s="207" t="s">
        <v>45</v>
      </c>
      <c r="O574" s="85"/>
      <c r="P574" s="208">
        <f>O574*H574</f>
        <v>0</v>
      </c>
      <c r="Q574" s="208">
        <v>0.00075000000000000002</v>
      </c>
      <c r="R574" s="208">
        <f>Q574*H574</f>
        <v>0.0015374999999999998</v>
      </c>
      <c r="S574" s="208">
        <v>0</v>
      </c>
      <c r="T574" s="20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10" t="s">
        <v>226</v>
      </c>
      <c r="AT574" s="210" t="s">
        <v>133</v>
      </c>
      <c r="AU574" s="210" t="s">
        <v>83</v>
      </c>
      <c r="AY574" s="18" t="s">
        <v>131</v>
      </c>
      <c r="BE574" s="211">
        <f>IF(N574="základní",J574,0)</f>
        <v>0</v>
      </c>
      <c r="BF574" s="211">
        <f>IF(N574="snížená",J574,0)</f>
        <v>0</v>
      </c>
      <c r="BG574" s="211">
        <f>IF(N574="zákl. přenesená",J574,0)</f>
        <v>0</v>
      </c>
      <c r="BH574" s="211">
        <f>IF(N574="sníž. přenesená",J574,0)</f>
        <v>0</v>
      </c>
      <c r="BI574" s="211">
        <f>IF(N574="nulová",J574,0)</f>
        <v>0</v>
      </c>
      <c r="BJ574" s="18" t="s">
        <v>79</v>
      </c>
      <c r="BK574" s="211">
        <f>ROUND(I574*H574,2)</f>
        <v>0</v>
      </c>
      <c r="BL574" s="18" t="s">
        <v>226</v>
      </c>
      <c r="BM574" s="210" t="s">
        <v>1147</v>
      </c>
    </row>
    <row r="575" s="2" customFormat="1">
      <c r="A575" s="39"/>
      <c r="B575" s="40"/>
      <c r="C575" s="41"/>
      <c r="D575" s="212" t="s">
        <v>140</v>
      </c>
      <c r="E575" s="41"/>
      <c r="F575" s="213" t="s">
        <v>1148</v>
      </c>
      <c r="G575" s="41"/>
      <c r="H575" s="41"/>
      <c r="I575" s="214"/>
      <c r="J575" s="41"/>
      <c r="K575" s="41"/>
      <c r="L575" s="45"/>
      <c r="M575" s="215"/>
      <c r="N575" s="216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140</v>
      </c>
      <c r="AU575" s="18" t="s">
        <v>83</v>
      </c>
    </row>
    <row r="576" s="2" customFormat="1" ht="49.05" customHeight="1">
      <c r="A576" s="39"/>
      <c r="B576" s="40"/>
      <c r="C576" s="199" t="s">
        <v>1149</v>
      </c>
      <c r="D576" s="199" t="s">
        <v>133</v>
      </c>
      <c r="E576" s="200" t="s">
        <v>1150</v>
      </c>
      <c r="F576" s="201" t="s">
        <v>1151</v>
      </c>
      <c r="G576" s="202" t="s">
        <v>136</v>
      </c>
      <c r="H576" s="203">
        <v>19</v>
      </c>
      <c r="I576" s="204"/>
      <c r="J576" s="205">
        <f>ROUND(I576*H576,2)</f>
        <v>0</v>
      </c>
      <c r="K576" s="201" t="s">
        <v>137</v>
      </c>
      <c r="L576" s="45"/>
      <c r="M576" s="206" t="s">
        <v>19</v>
      </c>
      <c r="N576" s="207" t="s">
        <v>45</v>
      </c>
      <c r="O576" s="85"/>
      <c r="P576" s="208">
        <f>O576*H576</f>
        <v>0</v>
      </c>
      <c r="Q576" s="208">
        <v>0.0092200000000000008</v>
      </c>
      <c r="R576" s="208">
        <f>Q576*H576</f>
        <v>0.17518</v>
      </c>
      <c r="S576" s="208">
        <v>0</v>
      </c>
      <c r="T576" s="209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10" t="s">
        <v>226</v>
      </c>
      <c r="AT576" s="210" t="s">
        <v>133</v>
      </c>
      <c r="AU576" s="210" t="s">
        <v>83</v>
      </c>
      <c r="AY576" s="18" t="s">
        <v>131</v>
      </c>
      <c r="BE576" s="211">
        <f>IF(N576="základní",J576,0)</f>
        <v>0</v>
      </c>
      <c r="BF576" s="211">
        <f>IF(N576="snížená",J576,0)</f>
        <v>0</v>
      </c>
      <c r="BG576" s="211">
        <f>IF(N576="zákl. přenesená",J576,0)</f>
        <v>0</v>
      </c>
      <c r="BH576" s="211">
        <f>IF(N576="sníž. přenesená",J576,0)</f>
        <v>0</v>
      </c>
      <c r="BI576" s="211">
        <f>IF(N576="nulová",J576,0)</f>
        <v>0</v>
      </c>
      <c r="BJ576" s="18" t="s">
        <v>79</v>
      </c>
      <c r="BK576" s="211">
        <f>ROUND(I576*H576,2)</f>
        <v>0</v>
      </c>
      <c r="BL576" s="18" t="s">
        <v>226</v>
      </c>
      <c r="BM576" s="210" t="s">
        <v>1152</v>
      </c>
    </row>
    <row r="577" s="2" customFormat="1">
      <c r="A577" s="39"/>
      <c r="B577" s="40"/>
      <c r="C577" s="41"/>
      <c r="D577" s="212" t="s">
        <v>140</v>
      </c>
      <c r="E577" s="41"/>
      <c r="F577" s="213" t="s">
        <v>1153</v>
      </c>
      <c r="G577" s="41"/>
      <c r="H577" s="41"/>
      <c r="I577" s="214"/>
      <c r="J577" s="41"/>
      <c r="K577" s="41"/>
      <c r="L577" s="45"/>
      <c r="M577" s="215"/>
      <c r="N577" s="216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140</v>
      </c>
      <c r="AU577" s="18" t="s">
        <v>83</v>
      </c>
    </row>
    <row r="578" s="2" customFormat="1" ht="33" customHeight="1">
      <c r="A578" s="39"/>
      <c r="B578" s="40"/>
      <c r="C578" s="229" t="s">
        <v>1154</v>
      </c>
      <c r="D578" s="229" t="s">
        <v>181</v>
      </c>
      <c r="E578" s="230" t="s">
        <v>1155</v>
      </c>
      <c r="F578" s="231" t="s">
        <v>1156</v>
      </c>
      <c r="G578" s="232" t="s">
        <v>136</v>
      </c>
      <c r="H578" s="233">
        <v>22</v>
      </c>
      <c r="I578" s="234"/>
      <c r="J578" s="235">
        <f>ROUND(I578*H578,2)</f>
        <v>0</v>
      </c>
      <c r="K578" s="231" t="s">
        <v>137</v>
      </c>
      <c r="L578" s="236"/>
      <c r="M578" s="237" t="s">
        <v>19</v>
      </c>
      <c r="N578" s="238" t="s">
        <v>45</v>
      </c>
      <c r="O578" s="85"/>
      <c r="P578" s="208">
        <f>O578*H578</f>
        <v>0</v>
      </c>
      <c r="Q578" s="208">
        <v>0.021999999999999999</v>
      </c>
      <c r="R578" s="208">
        <f>Q578*H578</f>
        <v>0.48399999999999999</v>
      </c>
      <c r="S578" s="208">
        <v>0</v>
      </c>
      <c r="T578" s="209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10" t="s">
        <v>323</v>
      </c>
      <c r="AT578" s="210" t="s">
        <v>181</v>
      </c>
      <c r="AU578" s="210" t="s">
        <v>83</v>
      </c>
      <c r="AY578" s="18" t="s">
        <v>131</v>
      </c>
      <c r="BE578" s="211">
        <f>IF(N578="základní",J578,0)</f>
        <v>0</v>
      </c>
      <c r="BF578" s="211">
        <f>IF(N578="snížená",J578,0)</f>
        <v>0</v>
      </c>
      <c r="BG578" s="211">
        <f>IF(N578="zákl. přenesená",J578,0)</f>
        <v>0</v>
      </c>
      <c r="BH578" s="211">
        <f>IF(N578="sníž. přenesená",J578,0)</f>
        <v>0</v>
      </c>
      <c r="BI578" s="211">
        <f>IF(N578="nulová",J578,0)</f>
        <v>0</v>
      </c>
      <c r="BJ578" s="18" t="s">
        <v>79</v>
      </c>
      <c r="BK578" s="211">
        <f>ROUND(I578*H578,2)</f>
        <v>0</v>
      </c>
      <c r="BL578" s="18" t="s">
        <v>226</v>
      </c>
      <c r="BM578" s="210" t="s">
        <v>1157</v>
      </c>
    </row>
    <row r="579" s="13" customFormat="1">
      <c r="A579" s="13"/>
      <c r="B579" s="217"/>
      <c r="C579" s="218"/>
      <c r="D579" s="219" t="s">
        <v>146</v>
      </c>
      <c r="E579" s="218"/>
      <c r="F579" s="221" t="s">
        <v>1158</v>
      </c>
      <c r="G579" s="218"/>
      <c r="H579" s="222">
        <v>22</v>
      </c>
      <c r="I579" s="223"/>
      <c r="J579" s="218"/>
      <c r="K579" s="218"/>
      <c r="L579" s="224"/>
      <c r="M579" s="225"/>
      <c r="N579" s="226"/>
      <c r="O579" s="226"/>
      <c r="P579" s="226"/>
      <c r="Q579" s="226"/>
      <c r="R579" s="226"/>
      <c r="S579" s="226"/>
      <c r="T579" s="227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28" t="s">
        <v>146</v>
      </c>
      <c r="AU579" s="228" t="s">
        <v>83</v>
      </c>
      <c r="AV579" s="13" t="s">
        <v>83</v>
      </c>
      <c r="AW579" s="13" t="s">
        <v>4</v>
      </c>
      <c r="AX579" s="13" t="s">
        <v>79</v>
      </c>
      <c r="AY579" s="228" t="s">
        <v>131</v>
      </c>
    </row>
    <row r="580" s="2" customFormat="1" ht="24.15" customHeight="1">
      <c r="A580" s="39"/>
      <c r="B580" s="40"/>
      <c r="C580" s="199" t="s">
        <v>1159</v>
      </c>
      <c r="D580" s="199" t="s">
        <v>133</v>
      </c>
      <c r="E580" s="200" t="s">
        <v>1160</v>
      </c>
      <c r="F580" s="201" t="s">
        <v>1161</v>
      </c>
      <c r="G580" s="202" t="s">
        <v>136</v>
      </c>
      <c r="H580" s="203">
        <v>19</v>
      </c>
      <c r="I580" s="204"/>
      <c r="J580" s="205">
        <f>ROUND(I580*H580,2)</f>
        <v>0</v>
      </c>
      <c r="K580" s="201" t="s">
        <v>137</v>
      </c>
      <c r="L580" s="45"/>
      <c r="M580" s="206" t="s">
        <v>19</v>
      </c>
      <c r="N580" s="207" t="s">
        <v>45</v>
      </c>
      <c r="O580" s="85"/>
      <c r="P580" s="208">
        <f>O580*H580</f>
        <v>0</v>
      </c>
      <c r="Q580" s="208">
        <v>0.0015</v>
      </c>
      <c r="R580" s="208">
        <f>Q580*H580</f>
        <v>0.028500000000000001</v>
      </c>
      <c r="S580" s="208">
        <v>0</v>
      </c>
      <c r="T580" s="209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10" t="s">
        <v>226</v>
      </c>
      <c r="AT580" s="210" t="s">
        <v>133</v>
      </c>
      <c r="AU580" s="210" t="s">
        <v>83</v>
      </c>
      <c r="AY580" s="18" t="s">
        <v>131</v>
      </c>
      <c r="BE580" s="211">
        <f>IF(N580="základní",J580,0)</f>
        <v>0</v>
      </c>
      <c r="BF580" s="211">
        <f>IF(N580="snížená",J580,0)</f>
        <v>0</v>
      </c>
      <c r="BG580" s="211">
        <f>IF(N580="zákl. přenesená",J580,0)</f>
        <v>0</v>
      </c>
      <c r="BH580" s="211">
        <f>IF(N580="sníž. přenesená",J580,0)</f>
        <v>0</v>
      </c>
      <c r="BI580" s="211">
        <f>IF(N580="nulová",J580,0)</f>
        <v>0</v>
      </c>
      <c r="BJ580" s="18" t="s">
        <v>79</v>
      </c>
      <c r="BK580" s="211">
        <f>ROUND(I580*H580,2)</f>
        <v>0</v>
      </c>
      <c r="BL580" s="18" t="s">
        <v>226</v>
      </c>
      <c r="BM580" s="210" t="s">
        <v>1162</v>
      </c>
    </row>
    <row r="581" s="2" customFormat="1">
      <c r="A581" s="39"/>
      <c r="B581" s="40"/>
      <c r="C581" s="41"/>
      <c r="D581" s="212" t="s">
        <v>140</v>
      </c>
      <c r="E581" s="41"/>
      <c r="F581" s="213" t="s">
        <v>1163</v>
      </c>
      <c r="G581" s="41"/>
      <c r="H581" s="41"/>
      <c r="I581" s="214"/>
      <c r="J581" s="41"/>
      <c r="K581" s="41"/>
      <c r="L581" s="45"/>
      <c r="M581" s="215"/>
      <c r="N581" s="216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140</v>
      </c>
      <c r="AU581" s="18" t="s">
        <v>83</v>
      </c>
    </row>
    <row r="582" s="2" customFormat="1" ht="16.5" customHeight="1">
      <c r="A582" s="39"/>
      <c r="B582" s="40"/>
      <c r="C582" s="199" t="s">
        <v>1164</v>
      </c>
      <c r="D582" s="199" t="s">
        <v>133</v>
      </c>
      <c r="E582" s="200" t="s">
        <v>1165</v>
      </c>
      <c r="F582" s="201" t="s">
        <v>1166</v>
      </c>
      <c r="G582" s="202" t="s">
        <v>254</v>
      </c>
      <c r="H582" s="203">
        <v>28</v>
      </c>
      <c r="I582" s="204"/>
      <c r="J582" s="205">
        <f>ROUND(I582*H582,2)</f>
        <v>0</v>
      </c>
      <c r="K582" s="201" t="s">
        <v>137</v>
      </c>
      <c r="L582" s="45"/>
      <c r="M582" s="206" t="s">
        <v>19</v>
      </c>
      <c r="N582" s="207" t="s">
        <v>45</v>
      </c>
      <c r="O582" s="85"/>
      <c r="P582" s="208">
        <f>O582*H582</f>
        <v>0</v>
      </c>
      <c r="Q582" s="208">
        <v>3.0000000000000001E-05</v>
      </c>
      <c r="R582" s="208">
        <f>Q582*H582</f>
        <v>0.00084000000000000003</v>
      </c>
      <c r="S582" s="208">
        <v>0</v>
      </c>
      <c r="T582" s="209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10" t="s">
        <v>226</v>
      </c>
      <c r="AT582" s="210" t="s">
        <v>133</v>
      </c>
      <c r="AU582" s="210" t="s">
        <v>83</v>
      </c>
      <c r="AY582" s="18" t="s">
        <v>131</v>
      </c>
      <c r="BE582" s="211">
        <f>IF(N582="základní",J582,0)</f>
        <v>0</v>
      </c>
      <c r="BF582" s="211">
        <f>IF(N582="snížená",J582,0)</f>
        <v>0</v>
      </c>
      <c r="BG582" s="211">
        <f>IF(N582="zákl. přenesená",J582,0)</f>
        <v>0</v>
      </c>
      <c r="BH582" s="211">
        <f>IF(N582="sníž. přenesená",J582,0)</f>
        <v>0</v>
      </c>
      <c r="BI582" s="211">
        <f>IF(N582="nulová",J582,0)</f>
        <v>0</v>
      </c>
      <c r="BJ582" s="18" t="s">
        <v>79</v>
      </c>
      <c r="BK582" s="211">
        <f>ROUND(I582*H582,2)</f>
        <v>0</v>
      </c>
      <c r="BL582" s="18" t="s">
        <v>226</v>
      </c>
      <c r="BM582" s="210" t="s">
        <v>1167</v>
      </c>
    </row>
    <row r="583" s="2" customFormat="1">
      <c r="A583" s="39"/>
      <c r="B583" s="40"/>
      <c r="C583" s="41"/>
      <c r="D583" s="212" t="s">
        <v>140</v>
      </c>
      <c r="E583" s="41"/>
      <c r="F583" s="213" t="s">
        <v>1168</v>
      </c>
      <c r="G583" s="41"/>
      <c r="H583" s="41"/>
      <c r="I583" s="214"/>
      <c r="J583" s="41"/>
      <c r="K583" s="41"/>
      <c r="L583" s="45"/>
      <c r="M583" s="215"/>
      <c r="N583" s="216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140</v>
      </c>
      <c r="AU583" s="18" t="s">
        <v>83</v>
      </c>
    </row>
    <row r="584" s="2" customFormat="1" ht="49.05" customHeight="1">
      <c r="A584" s="39"/>
      <c r="B584" s="40"/>
      <c r="C584" s="199" t="s">
        <v>1169</v>
      </c>
      <c r="D584" s="199" t="s">
        <v>133</v>
      </c>
      <c r="E584" s="200" t="s">
        <v>1170</v>
      </c>
      <c r="F584" s="201" t="s">
        <v>1171</v>
      </c>
      <c r="G584" s="202" t="s">
        <v>240</v>
      </c>
      <c r="H584" s="203">
        <v>0.78200000000000003</v>
      </c>
      <c r="I584" s="204"/>
      <c r="J584" s="205">
        <f>ROUND(I584*H584,2)</f>
        <v>0</v>
      </c>
      <c r="K584" s="201" t="s">
        <v>137</v>
      </c>
      <c r="L584" s="45"/>
      <c r="M584" s="206" t="s">
        <v>19</v>
      </c>
      <c r="N584" s="207" t="s">
        <v>45</v>
      </c>
      <c r="O584" s="85"/>
      <c r="P584" s="208">
        <f>O584*H584</f>
        <v>0</v>
      </c>
      <c r="Q584" s="208">
        <v>0</v>
      </c>
      <c r="R584" s="208">
        <f>Q584*H584</f>
        <v>0</v>
      </c>
      <c r="S584" s="208">
        <v>0</v>
      </c>
      <c r="T584" s="209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10" t="s">
        <v>226</v>
      </c>
      <c r="AT584" s="210" t="s">
        <v>133</v>
      </c>
      <c r="AU584" s="210" t="s">
        <v>83</v>
      </c>
      <c r="AY584" s="18" t="s">
        <v>131</v>
      </c>
      <c r="BE584" s="211">
        <f>IF(N584="základní",J584,0)</f>
        <v>0</v>
      </c>
      <c r="BF584" s="211">
        <f>IF(N584="snížená",J584,0)</f>
        <v>0</v>
      </c>
      <c r="BG584" s="211">
        <f>IF(N584="zákl. přenesená",J584,0)</f>
        <v>0</v>
      </c>
      <c r="BH584" s="211">
        <f>IF(N584="sníž. přenesená",J584,0)</f>
        <v>0</v>
      </c>
      <c r="BI584" s="211">
        <f>IF(N584="nulová",J584,0)</f>
        <v>0</v>
      </c>
      <c r="BJ584" s="18" t="s">
        <v>79</v>
      </c>
      <c r="BK584" s="211">
        <f>ROUND(I584*H584,2)</f>
        <v>0</v>
      </c>
      <c r="BL584" s="18" t="s">
        <v>226</v>
      </c>
      <c r="BM584" s="210" t="s">
        <v>1172</v>
      </c>
    </row>
    <row r="585" s="2" customFormat="1">
      <c r="A585" s="39"/>
      <c r="B585" s="40"/>
      <c r="C585" s="41"/>
      <c r="D585" s="212" t="s">
        <v>140</v>
      </c>
      <c r="E585" s="41"/>
      <c r="F585" s="213" t="s">
        <v>1173</v>
      </c>
      <c r="G585" s="41"/>
      <c r="H585" s="41"/>
      <c r="I585" s="214"/>
      <c r="J585" s="41"/>
      <c r="K585" s="41"/>
      <c r="L585" s="45"/>
      <c r="M585" s="215"/>
      <c r="N585" s="216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140</v>
      </c>
      <c r="AU585" s="18" t="s">
        <v>83</v>
      </c>
    </row>
    <row r="586" s="12" customFormat="1" ht="22.8" customHeight="1">
      <c r="A586" s="12"/>
      <c r="B586" s="183"/>
      <c r="C586" s="184"/>
      <c r="D586" s="185" t="s">
        <v>73</v>
      </c>
      <c r="E586" s="197" t="s">
        <v>1174</v>
      </c>
      <c r="F586" s="197" t="s">
        <v>1175</v>
      </c>
      <c r="G586" s="184"/>
      <c r="H586" s="184"/>
      <c r="I586" s="187"/>
      <c r="J586" s="198">
        <f>BK586</f>
        <v>0</v>
      </c>
      <c r="K586" s="184"/>
      <c r="L586" s="189"/>
      <c r="M586" s="190"/>
      <c r="N586" s="191"/>
      <c r="O586" s="191"/>
      <c r="P586" s="192">
        <f>SUM(P587:P619)</f>
        <v>0</v>
      </c>
      <c r="Q586" s="191"/>
      <c r="R586" s="192">
        <f>SUM(R587:R619)</f>
        <v>21.641649999999998</v>
      </c>
      <c r="S586" s="191"/>
      <c r="T586" s="193">
        <f>SUM(T587:T619)</f>
        <v>23.513509999999997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194" t="s">
        <v>83</v>
      </c>
      <c r="AT586" s="195" t="s">
        <v>73</v>
      </c>
      <c r="AU586" s="195" t="s">
        <v>79</v>
      </c>
      <c r="AY586" s="194" t="s">
        <v>131</v>
      </c>
      <c r="BK586" s="196">
        <f>SUM(BK587:BK619)</f>
        <v>0</v>
      </c>
    </row>
    <row r="587" s="2" customFormat="1" ht="24.15" customHeight="1">
      <c r="A587" s="39"/>
      <c r="B587" s="40"/>
      <c r="C587" s="199" t="s">
        <v>1176</v>
      </c>
      <c r="D587" s="199" t="s">
        <v>133</v>
      </c>
      <c r="E587" s="200" t="s">
        <v>1177</v>
      </c>
      <c r="F587" s="201" t="s">
        <v>1178</v>
      </c>
      <c r="G587" s="202" t="s">
        <v>136</v>
      </c>
      <c r="H587" s="203">
        <v>102.09999999999999</v>
      </c>
      <c r="I587" s="204"/>
      <c r="J587" s="205">
        <f>ROUND(I587*H587,2)</f>
        <v>0</v>
      </c>
      <c r="K587" s="201" t="s">
        <v>137</v>
      </c>
      <c r="L587" s="45"/>
      <c r="M587" s="206" t="s">
        <v>19</v>
      </c>
      <c r="N587" s="207" t="s">
        <v>45</v>
      </c>
      <c r="O587" s="85"/>
      <c r="P587" s="208">
        <f>O587*H587</f>
        <v>0</v>
      </c>
      <c r="Q587" s="208">
        <v>0</v>
      </c>
      <c r="R587" s="208">
        <f>Q587*H587</f>
        <v>0</v>
      </c>
      <c r="S587" s="208">
        <v>0.093100000000000002</v>
      </c>
      <c r="T587" s="209">
        <f>S587*H587</f>
        <v>9.5055099999999992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10" t="s">
        <v>226</v>
      </c>
      <c r="AT587" s="210" t="s">
        <v>133</v>
      </c>
      <c r="AU587" s="210" t="s">
        <v>83</v>
      </c>
      <c r="AY587" s="18" t="s">
        <v>131</v>
      </c>
      <c r="BE587" s="211">
        <f>IF(N587="základní",J587,0)</f>
        <v>0</v>
      </c>
      <c r="BF587" s="211">
        <f>IF(N587="snížená",J587,0)</f>
        <v>0</v>
      </c>
      <c r="BG587" s="211">
        <f>IF(N587="zákl. přenesená",J587,0)</f>
        <v>0</v>
      </c>
      <c r="BH587" s="211">
        <f>IF(N587="sníž. přenesená",J587,0)</f>
        <v>0</v>
      </c>
      <c r="BI587" s="211">
        <f>IF(N587="nulová",J587,0)</f>
        <v>0</v>
      </c>
      <c r="BJ587" s="18" t="s">
        <v>79</v>
      </c>
      <c r="BK587" s="211">
        <f>ROUND(I587*H587,2)</f>
        <v>0</v>
      </c>
      <c r="BL587" s="18" t="s">
        <v>226</v>
      </c>
      <c r="BM587" s="210" t="s">
        <v>1179</v>
      </c>
    </row>
    <row r="588" s="2" customFormat="1">
      <c r="A588" s="39"/>
      <c r="B588" s="40"/>
      <c r="C588" s="41"/>
      <c r="D588" s="212" t="s">
        <v>140</v>
      </c>
      <c r="E588" s="41"/>
      <c r="F588" s="213" t="s">
        <v>1180</v>
      </c>
      <c r="G588" s="41"/>
      <c r="H588" s="41"/>
      <c r="I588" s="214"/>
      <c r="J588" s="41"/>
      <c r="K588" s="41"/>
      <c r="L588" s="45"/>
      <c r="M588" s="215"/>
      <c r="N588" s="216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140</v>
      </c>
      <c r="AU588" s="18" t="s">
        <v>83</v>
      </c>
    </row>
    <row r="589" s="13" customFormat="1">
      <c r="A589" s="13"/>
      <c r="B589" s="217"/>
      <c r="C589" s="218"/>
      <c r="D589" s="219" t="s">
        <v>146</v>
      </c>
      <c r="E589" s="220" t="s">
        <v>19</v>
      </c>
      <c r="F589" s="221" t="s">
        <v>1181</v>
      </c>
      <c r="G589" s="218"/>
      <c r="H589" s="222">
        <v>102.09999999999999</v>
      </c>
      <c r="I589" s="223"/>
      <c r="J589" s="218"/>
      <c r="K589" s="218"/>
      <c r="L589" s="224"/>
      <c r="M589" s="225"/>
      <c r="N589" s="226"/>
      <c r="O589" s="226"/>
      <c r="P589" s="226"/>
      <c r="Q589" s="226"/>
      <c r="R589" s="226"/>
      <c r="S589" s="226"/>
      <c r="T589" s="227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28" t="s">
        <v>146</v>
      </c>
      <c r="AU589" s="228" t="s">
        <v>83</v>
      </c>
      <c r="AV589" s="13" t="s">
        <v>83</v>
      </c>
      <c r="AW589" s="13" t="s">
        <v>36</v>
      </c>
      <c r="AX589" s="13" t="s">
        <v>79</v>
      </c>
      <c r="AY589" s="228" t="s">
        <v>131</v>
      </c>
    </row>
    <row r="590" s="2" customFormat="1" ht="21.75" customHeight="1">
      <c r="A590" s="39"/>
      <c r="B590" s="40"/>
      <c r="C590" s="199" t="s">
        <v>1182</v>
      </c>
      <c r="D590" s="199" t="s">
        <v>133</v>
      </c>
      <c r="E590" s="200" t="s">
        <v>1183</v>
      </c>
      <c r="F590" s="201" t="s">
        <v>1184</v>
      </c>
      <c r="G590" s="202" t="s">
        <v>136</v>
      </c>
      <c r="H590" s="203">
        <v>515</v>
      </c>
      <c r="I590" s="204"/>
      <c r="J590" s="205">
        <f>ROUND(I590*H590,2)</f>
        <v>0</v>
      </c>
      <c r="K590" s="201" t="s">
        <v>137</v>
      </c>
      <c r="L590" s="45"/>
      <c r="M590" s="206" t="s">
        <v>19</v>
      </c>
      <c r="N590" s="207" t="s">
        <v>45</v>
      </c>
      <c r="O590" s="85"/>
      <c r="P590" s="208">
        <f>O590*H590</f>
        <v>0</v>
      </c>
      <c r="Q590" s="208">
        <v>0</v>
      </c>
      <c r="R590" s="208">
        <f>Q590*H590</f>
        <v>0</v>
      </c>
      <c r="S590" s="208">
        <v>0.027199999999999998</v>
      </c>
      <c r="T590" s="209">
        <f>S590*H590</f>
        <v>14.007999999999999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10" t="s">
        <v>226</v>
      </c>
      <c r="AT590" s="210" t="s">
        <v>133</v>
      </c>
      <c r="AU590" s="210" t="s">
        <v>83</v>
      </c>
      <c r="AY590" s="18" t="s">
        <v>131</v>
      </c>
      <c r="BE590" s="211">
        <f>IF(N590="základní",J590,0)</f>
        <v>0</v>
      </c>
      <c r="BF590" s="211">
        <f>IF(N590="snížená",J590,0)</f>
        <v>0</v>
      </c>
      <c r="BG590" s="211">
        <f>IF(N590="zákl. přenesená",J590,0)</f>
        <v>0</v>
      </c>
      <c r="BH590" s="211">
        <f>IF(N590="sníž. přenesená",J590,0)</f>
        <v>0</v>
      </c>
      <c r="BI590" s="211">
        <f>IF(N590="nulová",J590,0)</f>
        <v>0</v>
      </c>
      <c r="BJ590" s="18" t="s">
        <v>79</v>
      </c>
      <c r="BK590" s="211">
        <f>ROUND(I590*H590,2)</f>
        <v>0</v>
      </c>
      <c r="BL590" s="18" t="s">
        <v>226</v>
      </c>
      <c r="BM590" s="210" t="s">
        <v>1185</v>
      </c>
    </row>
    <row r="591" s="2" customFormat="1">
      <c r="A591" s="39"/>
      <c r="B591" s="40"/>
      <c r="C591" s="41"/>
      <c r="D591" s="212" t="s">
        <v>140</v>
      </c>
      <c r="E591" s="41"/>
      <c r="F591" s="213" t="s">
        <v>1186</v>
      </c>
      <c r="G591" s="41"/>
      <c r="H591" s="41"/>
      <c r="I591" s="214"/>
      <c r="J591" s="41"/>
      <c r="K591" s="41"/>
      <c r="L591" s="45"/>
      <c r="M591" s="215"/>
      <c r="N591" s="216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140</v>
      </c>
      <c r="AU591" s="18" t="s">
        <v>83</v>
      </c>
    </row>
    <row r="592" s="13" customFormat="1">
      <c r="A592" s="13"/>
      <c r="B592" s="217"/>
      <c r="C592" s="218"/>
      <c r="D592" s="219" t="s">
        <v>146</v>
      </c>
      <c r="E592" s="220" t="s">
        <v>19</v>
      </c>
      <c r="F592" s="221" t="s">
        <v>1187</v>
      </c>
      <c r="G592" s="218"/>
      <c r="H592" s="222">
        <v>515</v>
      </c>
      <c r="I592" s="223"/>
      <c r="J592" s="218"/>
      <c r="K592" s="218"/>
      <c r="L592" s="224"/>
      <c r="M592" s="225"/>
      <c r="N592" s="226"/>
      <c r="O592" s="226"/>
      <c r="P592" s="226"/>
      <c r="Q592" s="226"/>
      <c r="R592" s="226"/>
      <c r="S592" s="226"/>
      <c r="T592" s="227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28" t="s">
        <v>146</v>
      </c>
      <c r="AU592" s="228" t="s">
        <v>83</v>
      </c>
      <c r="AV592" s="13" t="s">
        <v>83</v>
      </c>
      <c r="AW592" s="13" t="s">
        <v>36</v>
      </c>
      <c r="AX592" s="13" t="s">
        <v>79</v>
      </c>
      <c r="AY592" s="228" t="s">
        <v>131</v>
      </c>
    </row>
    <row r="593" s="2" customFormat="1" ht="44.25" customHeight="1">
      <c r="A593" s="39"/>
      <c r="B593" s="40"/>
      <c r="C593" s="199" t="s">
        <v>1188</v>
      </c>
      <c r="D593" s="199" t="s">
        <v>133</v>
      </c>
      <c r="E593" s="200" t="s">
        <v>1189</v>
      </c>
      <c r="F593" s="201" t="s">
        <v>1190</v>
      </c>
      <c r="G593" s="202" t="s">
        <v>136</v>
      </c>
      <c r="H593" s="203">
        <v>140</v>
      </c>
      <c r="I593" s="204"/>
      <c r="J593" s="205">
        <f>ROUND(I593*H593,2)</f>
        <v>0</v>
      </c>
      <c r="K593" s="201" t="s">
        <v>137</v>
      </c>
      <c r="L593" s="45"/>
      <c r="M593" s="206" t="s">
        <v>19</v>
      </c>
      <c r="N593" s="207" t="s">
        <v>45</v>
      </c>
      <c r="O593" s="85"/>
      <c r="P593" s="208">
        <f>O593*H593</f>
        <v>0</v>
      </c>
      <c r="Q593" s="208">
        <v>0.0057600000000000004</v>
      </c>
      <c r="R593" s="208">
        <f>Q593*H593</f>
        <v>0.80640000000000001</v>
      </c>
      <c r="S593" s="208">
        <v>0</v>
      </c>
      <c r="T593" s="209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10" t="s">
        <v>226</v>
      </c>
      <c r="AT593" s="210" t="s">
        <v>133</v>
      </c>
      <c r="AU593" s="210" t="s">
        <v>83</v>
      </c>
      <c r="AY593" s="18" t="s">
        <v>131</v>
      </c>
      <c r="BE593" s="211">
        <f>IF(N593="základní",J593,0)</f>
        <v>0</v>
      </c>
      <c r="BF593" s="211">
        <f>IF(N593="snížená",J593,0)</f>
        <v>0</v>
      </c>
      <c r="BG593" s="211">
        <f>IF(N593="zákl. přenesená",J593,0)</f>
        <v>0</v>
      </c>
      <c r="BH593" s="211">
        <f>IF(N593="sníž. přenesená",J593,0)</f>
        <v>0</v>
      </c>
      <c r="BI593" s="211">
        <f>IF(N593="nulová",J593,0)</f>
        <v>0</v>
      </c>
      <c r="BJ593" s="18" t="s">
        <v>79</v>
      </c>
      <c r="BK593" s="211">
        <f>ROUND(I593*H593,2)</f>
        <v>0</v>
      </c>
      <c r="BL593" s="18" t="s">
        <v>226</v>
      </c>
      <c r="BM593" s="210" t="s">
        <v>1191</v>
      </c>
    </row>
    <row r="594" s="2" customFormat="1">
      <c r="A594" s="39"/>
      <c r="B594" s="40"/>
      <c r="C594" s="41"/>
      <c r="D594" s="212" t="s">
        <v>140</v>
      </c>
      <c r="E594" s="41"/>
      <c r="F594" s="213" t="s">
        <v>1192</v>
      </c>
      <c r="G594" s="41"/>
      <c r="H594" s="41"/>
      <c r="I594" s="214"/>
      <c r="J594" s="41"/>
      <c r="K594" s="41"/>
      <c r="L594" s="45"/>
      <c r="M594" s="215"/>
      <c r="N594" s="216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140</v>
      </c>
      <c r="AU594" s="18" t="s">
        <v>83</v>
      </c>
    </row>
    <row r="595" s="2" customFormat="1" ht="37.8" customHeight="1">
      <c r="A595" s="39"/>
      <c r="B595" s="40"/>
      <c r="C595" s="229" t="s">
        <v>1193</v>
      </c>
      <c r="D595" s="229" t="s">
        <v>181</v>
      </c>
      <c r="E595" s="230" t="s">
        <v>1194</v>
      </c>
      <c r="F595" s="231" t="s">
        <v>1195</v>
      </c>
      <c r="G595" s="232" t="s">
        <v>136</v>
      </c>
      <c r="H595" s="233">
        <v>154</v>
      </c>
      <c r="I595" s="234"/>
      <c r="J595" s="235">
        <f>ROUND(I595*H595,2)</f>
        <v>0</v>
      </c>
      <c r="K595" s="231" t="s">
        <v>137</v>
      </c>
      <c r="L595" s="236"/>
      <c r="M595" s="237" t="s">
        <v>19</v>
      </c>
      <c r="N595" s="238" t="s">
        <v>45</v>
      </c>
      <c r="O595" s="85"/>
      <c r="P595" s="208">
        <f>O595*H595</f>
        <v>0</v>
      </c>
      <c r="Q595" s="208">
        <v>0.021999999999999999</v>
      </c>
      <c r="R595" s="208">
        <f>Q595*H595</f>
        <v>3.3879999999999999</v>
      </c>
      <c r="S595" s="208">
        <v>0</v>
      </c>
      <c r="T595" s="209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10" t="s">
        <v>323</v>
      </c>
      <c r="AT595" s="210" t="s">
        <v>181</v>
      </c>
      <c r="AU595" s="210" t="s">
        <v>83</v>
      </c>
      <c r="AY595" s="18" t="s">
        <v>131</v>
      </c>
      <c r="BE595" s="211">
        <f>IF(N595="základní",J595,0)</f>
        <v>0</v>
      </c>
      <c r="BF595" s="211">
        <f>IF(N595="snížená",J595,0)</f>
        <v>0</v>
      </c>
      <c r="BG595" s="211">
        <f>IF(N595="zákl. přenesená",J595,0)</f>
        <v>0</v>
      </c>
      <c r="BH595" s="211">
        <f>IF(N595="sníž. přenesená",J595,0)</f>
        <v>0</v>
      </c>
      <c r="BI595" s="211">
        <f>IF(N595="nulová",J595,0)</f>
        <v>0</v>
      </c>
      <c r="BJ595" s="18" t="s">
        <v>79</v>
      </c>
      <c r="BK595" s="211">
        <f>ROUND(I595*H595,2)</f>
        <v>0</v>
      </c>
      <c r="BL595" s="18" t="s">
        <v>226</v>
      </c>
      <c r="BM595" s="210" t="s">
        <v>1196</v>
      </c>
    </row>
    <row r="596" s="13" customFormat="1">
      <c r="A596" s="13"/>
      <c r="B596" s="217"/>
      <c r="C596" s="218"/>
      <c r="D596" s="219" t="s">
        <v>146</v>
      </c>
      <c r="E596" s="218"/>
      <c r="F596" s="221" t="s">
        <v>1197</v>
      </c>
      <c r="G596" s="218"/>
      <c r="H596" s="222">
        <v>154</v>
      </c>
      <c r="I596" s="223"/>
      <c r="J596" s="218"/>
      <c r="K596" s="218"/>
      <c r="L596" s="224"/>
      <c r="M596" s="225"/>
      <c r="N596" s="226"/>
      <c r="O596" s="226"/>
      <c r="P596" s="226"/>
      <c r="Q596" s="226"/>
      <c r="R596" s="226"/>
      <c r="S596" s="226"/>
      <c r="T596" s="227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28" t="s">
        <v>146</v>
      </c>
      <c r="AU596" s="228" t="s">
        <v>83</v>
      </c>
      <c r="AV596" s="13" t="s">
        <v>83</v>
      </c>
      <c r="AW596" s="13" t="s">
        <v>4</v>
      </c>
      <c r="AX596" s="13" t="s">
        <v>79</v>
      </c>
      <c r="AY596" s="228" t="s">
        <v>131</v>
      </c>
    </row>
    <row r="597" s="2" customFormat="1" ht="37.8" customHeight="1">
      <c r="A597" s="39"/>
      <c r="B597" s="40"/>
      <c r="C597" s="199" t="s">
        <v>1198</v>
      </c>
      <c r="D597" s="199" t="s">
        <v>133</v>
      </c>
      <c r="E597" s="200" t="s">
        <v>1199</v>
      </c>
      <c r="F597" s="201" t="s">
        <v>1200</v>
      </c>
      <c r="G597" s="202" t="s">
        <v>254</v>
      </c>
      <c r="H597" s="203">
        <v>12</v>
      </c>
      <c r="I597" s="204"/>
      <c r="J597" s="205">
        <f>ROUND(I597*H597,2)</f>
        <v>0</v>
      </c>
      <c r="K597" s="201" t="s">
        <v>137</v>
      </c>
      <c r="L597" s="45"/>
      <c r="M597" s="206" t="s">
        <v>19</v>
      </c>
      <c r="N597" s="207" t="s">
        <v>45</v>
      </c>
      <c r="O597" s="85"/>
      <c r="P597" s="208">
        <f>O597*H597</f>
        <v>0</v>
      </c>
      <c r="Q597" s="208">
        <v>0.00097999999999999997</v>
      </c>
      <c r="R597" s="208">
        <f>Q597*H597</f>
        <v>0.01176</v>
      </c>
      <c r="S597" s="208">
        <v>0</v>
      </c>
      <c r="T597" s="209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10" t="s">
        <v>226</v>
      </c>
      <c r="AT597" s="210" t="s">
        <v>133</v>
      </c>
      <c r="AU597" s="210" t="s">
        <v>83</v>
      </c>
      <c r="AY597" s="18" t="s">
        <v>131</v>
      </c>
      <c r="BE597" s="211">
        <f>IF(N597="základní",J597,0)</f>
        <v>0</v>
      </c>
      <c r="BF597" s="211">
        <f>IF(N597="snížená",J597,0)</f>
        <v>0</v>
      </c>
      <c r="BG597" s="211">
        <f>IF(N597="zákl. přenesená",J597,0)</f>
        <v>0</v>
      </c>
      <c r="BH597" s="211">
        <f>IF(N597="sníž. přenesená",J597,0)</f>
        <v>0</v>
      </c>
      <c r="BI597" s="211">
        <f>IF(N597="nulová",J597,0)</f>
        <v>0</v>
      </c>
      <c r="BJ597" s="18" t="s">
        <v>79</v>
      </c>
      <c r="BK597" s="211">
        <f>ROUND(I597*H597,2)</f>
        <v>0</v>
      </c>
      <c r="BL597" s="18" t="s">
        <v>226</v>
      </c>
      <c r="BM597" s="210" t="s">
        <v>1201</v>
      </c>
    </row>
    <row r="598" s="2" customFormat="1">
      <c r="A598" s="39"/>
      <c r="B598" s="40"/>
      <c r="C598" s="41"/>
      <c r="D598" s="212" t="s">
        <v>140</v>
      </c>
      <c r="E598" s="41"/>
      <c r="F598" s="213" t="s">
        <v>1202</v>
      </c>
      <c r="G598" s="41"/>
      <c r="H598" s="41"/>
      <c r="I598" s="214"/>
      <c r="J598" s="41"/>
      <c r="K598" s="41"/>
      <c r="L598" s="45"/>
      <c r="M598" s="215"/>
      <c r="N598" s="216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140</v>
      </c>
      <c r="AU598" s="18" t="s">
        <v>83</v>
      </c>
    </row>
    <row r="599" s="13" customFormat="1">
      <c r="A599" s="13"/>
      <c r="B599" s="217"/>
      <c r="C599" s="218"/>
      <c r="D599" s="219" t="s">
        <v>146</v>
      </c>
      <c r="E599" s="220" t="s">
        <v>19</v>
      </c>
      <c r="F599" s="221" t="s">
        <v>1203</v>
      </c>
      <c r="G599" s="218"/>
      <c r="H599" s="222">
        <v>12</v>
      </c>
      <c r="I599" s="223"/>
      <c r="J599" s="218"/>
      <c r="K599" s="218"/>
      <c r="L599" s="224"/>
      <c r="M599" s="225"/>
      <c r="N599" s="226"/>
      <c r="O599" s="226"/>
      <c r="P599" s="226"/>
      <c r="Q599" s="226"/>
      <c r="R599" s="226"/>
      <c r="S599" s="226"/>
      <c r="T599" s="227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28" t="s">
        <v>146</v>
      </c>
      <c r="AU599" s="228" t="s">
        <v>83</v>
      </c>
      <c r="AV599" s="13" t="s">
        <v>83</v>
      </c>
      <c r="AW599" s="13" t="s">
        <v>36</v>
      </c>
      <c r="AX599" s="13" t="s">
        <v>79</v>
      </c>
      <c r="AY599" s="228" t="s">
        <v>131</v>
      </c>
    </row>
    <row r="600" s="2" customFormat="1" ht="33" customHeight="1">
      <c r="A600" s="39"/>
      <c r="B600" s="40"/>
      <c r="C600" s="229" t="s">
        <v>1204</v>
      </c>
      <c r="D600" s="229" t="s">
        <v>181</v>
      </c>
      <c r="E600" s="230" t="s">
        <v>1205</v>
      </c>
      <c r="F600" s="231" t="s">
        <v>1206</v>
      </c>
      <c r="G600" s="232" t="s">
        <v>136</v>
      </c>
      <c r="H600" s="233">
        <v>5</v>
      </c>
      <c r="I600" s="234"/>
      <c r="J600" s="235">
        <f>ROUND(I600*H600,2)</f>
        <v>0</v>
      </c>
      <c r="K600" s="231" t="s">
        <v>137</v>
      </c>
      <c r="L600" s="236"/>
      <c r="M600" s="237" t="s">
        <v>19</v>
      </c>
      <c r="N600" s="238" t="s">
        <v>45</v>
      </c>
      <c r="O600" s="85"/>
      <c r="P600" s="208">
        <f>O600*H600</f>
        <v>0</v>
      </c>
      <c r="Q600" s="208">
        <v>0.021999999999999999</v>
      </c>
      <c r="R600" s="208">
        <f>Q600*H600</f>
        <v>0.10999999999999999</v>
      </c>
      <c r="S600" s="208">
        <v>0</v>
      </c>
      <c r="T600" s="209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10" t="s">
        <v>323</v>
      </c>
      <c r="AT600" s="210" t="s">
        <v>181</v>
      </c>
      <c r="AU600" s="210" t="s">
        <v>83</v>
      </c>
      <c r="AY600" s="18" t="s">
        <v>131</v>
      </c>
      <c r="BE600" s="211">
        <f>IF(N600="základní",J600,0)</f>
        <v>0</v>
      </c>
      <c r="BF600" s="211">
        <f>IF(N600="snížená",J600,0)</f>
        <v>0</v>
      </c>
      <c r="BG600" s="211">
        <f>IF(N600="zákl. přenesená",J600,0)</f>
        <v>0</v>
      </c>
      <c r="BH600" s="211">
        <f>IF(N600="sníž. přenesená",J600,0)</f>
        <v>0</v>
      </c>
      <c r="BI600" s="211">
        <f>IF(N600="nulová",J600,0)</f>
        <v>0</v>
      </c>
      <c r="BJ600" s="18" t="s">
        <v>79</v>
      </c>
      <c r="BK600" s="211">
        <f>ROUND(I600*H600,2)</f>
        <v>0</v>
      </c>
      <c r="BL600" s="18" t="s">
        <v>226</v>
      </c>
      <c r="BM600" s="210" t="s">
        <v>1207</v>
      </c>
    </row>
    <row r="601" s="2" customFormat="1" ht="37.8" customHeight="1">
      <c r="A601" s="39"/>
      <c r="B601" s="40"/>
      <c r="C601" s="199" t="s">
        <v>1208</v>
      </c>
      <c r="D601" s="199" t="s">
        <v>133</v>
      </c>
      <c r="E601" s="200" t="s">
        <v>1209</v>
      </c>
      <c r="F601" s="201" t="s">
        <v>1210</v>
      </c>
      <c r="G601" s="202" t="s">
        <v>254</v>
      </c>
      <c r="H601" s="203">
        <v>73</v>
      </c>
      <c r="I601" s="204"/>
      <c r="J601" s="205">
        <f>ROUND(I601*H601,2)</f>
        <v>0</v>
      </c>
      <c r="K601" s="201" t="s">
        <v>137</v>
      </c>
      <c r="L601" s="45"/>
      <c r="M601" s="206" t="s">
        <v>19</v>
      </c>
      <c r="N601" s="207" t="s">
        <v>45</v>
      </c>
      <c r="O601" s="85"/>
      <c r="P601" s="208">
        <f>O601*H601</f>
        <v>0</v>
      </c>
      <c r="Q601" s="208">
        <v>0.00075000000000000002</v>
      </c>
      <c r="R601" s="208">
        <f>Q601*H601</f>
        <v>0.05475</v>
      </c>
      <c r="S601" s="208">
        <v>0</v>
      </c>
      <c r="T601" s="209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10" t="s">
        <v>226</v>
      </c>
      <c r="AT601" s="210" t="s">
        <v>133</v>
      </c>
      <c r="AU601" s="210" t="s">
        <v>83</v>
      </c>
      <c r="AY601" s="18" t="s">
        <v>131</v>
      </c>
      <c r="BE601" s="211">
        <f>IF(N601="základní",J601,0)</f>
        <v>0</v>
      </c>
      <c r="BF601" s="211">
        <f>IF(N601="snížená",J601,0)</f>
        <v>0</v>
      </c>
      <c r="BG601" s="211">
        <f>IF(N601="zákl. přenesená",J601,0)</f>
        <v>0</v>
      </c>
      <c r="BH601" s="211">
        <f>IF(N601="sníž. přenesená",J601,0)</f>
        <v>0</v>
      </c>
      <c r="BI601" s="211">
        <f>IF(N601="nulová",J601,0)</f>
        <v>0</v>
      </c>
      <c r="BJ601" s="18" t="s">
        <v>79</v>
      </c>
      <c r="BK601" s="211">
        <f>ROUND(I601*H601,2)</f>
        <v>0</v>
      </c>
      <c r="BL601" s="18" t="s">
        <v>226</v>
      </c>
      <c r="BM601" s="210" t="s">
        <v>1211</v>
      </c>
    </row>
    <row r="602" s="2" customFormat="1">
      <c r="A602" s="39"/>
      <c r="B602" s="40"/>
      <c r="C602" s="41"/>
      <c r="D602" s="212" t="s">
        <v>140</v>
      </c>
      <c r="E602" s="41"/>
      <c r="F602" s="213" t="s">
        <v>1212</v>
      </c>
      <c r="G602" s="41"/>
      <c r="H602" s="41"/>
      <c r="I602" s="214"/>
      <c r="J602" s="41"/>
      <c r="K602" s="41"/>
      <c r="L602" s="45"/>
      <c r="M602" s="215"/>
      <c r="N602" s="216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140</v>
      </c>
      <c r="AU602" s="18" t="s">
        <v>83</v>
      </c>
    </row>
    <row r="603" s="13" customFormat="1">
      <c r="A603" s="13"/>
      <c r="B603" s="217"/>
      <c r="C603" s="218"/>
      <c r="D603" s="219" t="s">
        <v>146</v>
      </c>
      <c r="E603" s="220" t="s">
        <v>19</v>
      </c>
      <c r="F603" s="221" t="s">
        <v>1213</v>
      </c>
      <c r="G603" s="218"/>
      <c r="H603" s="222">
        <v>73</v>
      </c>
      <c r="I603" s="223"/>
      <c r="J603" s="218"/>
      <c r="K603" s="218"/>
      <c r="L603" s="224"/>
      <c r="M603" s="225"/>
      <c r="N603" s="226"/>
      <c r="O603" s="226"/>
      <c r="P603" s="226"/>
      <c r="Q603" s="226"/>
      <c r="R603" s="226"/>
      <c r="S603" s="226"/>
      <c r="T603" s="227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28" t="s">
        <v>146</v>
      </c>
      <c r="AU603" s="228" t="s">
        <v>83</v>
      </c>
      <c r="AV603" s="13" t="s">
        <v>83</v>
      </c>
      <c r="AW603" s="13" t="s">
        <v>36</v>
      </c>
      <c r="AX603" s="13" t="s">
        <v>79</v>
      </c>
      <c r="AY603" s="228" t="s">
        <v>131</v>
      </c>
    </row>
    <row r="604" s="2" customFormat="1" ht="24.15" customHeight="1">
      <c r="A604" s="39"/>
      <c r="B604" s="40"/>
      <c r="C604" s="229" t="s">
        <v>1214</v>
      </c>
      <c r="D604" s="229" t="s">
        <v>181</v>
      </c>
      <c r="E604" s="230" t="s">
        <v>1215</v>
      </c>
      <c r="F604" s="231" t="s">
        <v>1216</v>
      </c>
      <c r="G604" s="232" t="s">
        <v>254</v>
      </c>
      <c r="H604" s="233">
        <v>75</v>
      </c>
      <c r="I604" s="234"/>
      <c r="J604" s="235">
        <f>ROUND(I604*H604,2)</f>
        <v>0</v>
      </c>
      <c r="K604" s="231" t="s">
        <v>137</v>
      </c>
      <c r="L604" s="236"/>
      <c r="M604" s="237" t="s">
        <v>19</v>
      </c>
      <c r="N604" s="238" t="s">
        <v>45</v>
      </c>
      <c r="O604" s="85"/>
      <c r="P604" s="208">
        <f>O604*H604</f>
        <v>0</v>
      </c>
      <c r="Q604" s="208">
        <v>0.0037499999999999999</v>
      </c>
      <c r="R604" s="208">
        <f>Q604*H604</f>
        <v>0.28125</v>
      </c>
      <c r="S604" s="208">
        <v>0</v>
      </c>
      <c r="T604" s="209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10" t="s">
        <v>323</v>
      </c>
      <c r="AT604" s="210" t="s">
        <v>181</v>
      </c>
      <c r="AU604" s="210" t="s">
        <v>83</v>
      </c>
      <c r="AY604" s="18" t="s">
        <v>131</v>
      </c>
      <c r="BE604" s="211">
        <f>IF(N604="základní",J604,0)</f>
        <v>0</v>
      </c>
      <c r="BF604" s="211">
        <f>IF(N604="snížená",J604,0)</f>
        <v>0</v>
      </c>
      <c r="BG604" s="211">
        <f>IF(N604="zákl. přenesená",J604,0)</f>
        <v>0</v>
      </c>
      <c r="BH604" s="211">
        <f>IF(N604="sníž. přenesená",J604,0)</f>
        <v>0</v>
      </c>
      <c r="BI604" s="211">
        <f>IF(N604="nulová",J604,0)</f>
        <v>0</v>
      </c>
      <c r="BJ604" s="18" t="s">
        <v>79</v>
      </c>
      <c r="BK604" s="211">
        <f>ROUND(I604*H604,2)</f>
        <v>0</v>
      </c>
      <c r="BL604" s="18" t="s">
        <v>226</v>
      </c>
      <c r="BM604" s="210" t="s">
        <v>1217</v>
      </c>
    </row>
    <row r="605" s="2" customFormat="1" ht="24.15" customHeight="1">
      <c r="A605" s="39"/>
      <c r="B605" s="40"/>
      <c r="C605" s="199" t="s">
        <v>1218</v>
      </c>
      <c r="D605" s="199" t="s">
        <v>133</v>
      </c>
      <c r="E605" s="200" t="s">
        <v>1219</v>
      </c>
      <c r="F605" s="201" t="s">
        <v>1220</v>
      </c>
      <c r="G605" s="202" t="s">
        <v>254</v>
      </c>
      <c r="H605" s="203">
        <v>85</v>
      </c>
      <c r="I605" s="204"/>
      <c r="J605" s="205">
        <f>ROUND(I605*H605,2)</f>
        <v>0</v>
      </c>
      <c r="K605" s="201" t="s">
        <v>137</v>
      </c>
      <c r="L605" s="45"/>
      <c r="M605" s="206" t="s">
        <v>19</v>
      </c>
      <c r="N605" s="207" t="s">
        <v>45</v>
      </c>
      <c r="O605" s="85"/>
      <c r="P605" s="208">
        <f>O605*H605</f>
        <v>0</v>
      </c>
      <c r="Q605" s="208">
        <v>3.0000000000000001E-05</v>
      </c>
      <c r="R605" s="208">
        <f>Q605*H605</f>
        <v>0.0025500000000000002</v>
      </c>
      <c r="S605" s="208">
        <v>0</v>
      </c>
      <c r="T605" s="209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10" t="s">
        <v>226</v>
      </c>
      <c r="AT605" s="210" t="s">
        <v>133</v>
      </c>
      <c r="AU605" s="210" t="s">
        <v>83</v>
      </c>
      <c r="AY605" s="18" t="s">
        <v>131</v>
      </c>
      <c r="BE605" s="211">
        <f>IF(N605="základní",J605,0)</f>
        <v>0</v>
      </c>
      <c r="BF605" s="211">
        <f>IF(N605="snížená",J605,0)</f>
        <v>0</v>
      </c>
      <c r="BG605" s="211">
        <f>IF(N605="zákl. přenesená",J605,0)</f>
        <v>0</v>
      </c>
      <c r="BH605" s="211">
        <f>IF(N605="sníž. přenesená",J605,0)</f>
        <v>0</v>
      </c>
      <c r="BI605" s="211">
        <f>IF(N605="nulová",J605,0)</f>
        <v>0</v>
      </c>
      <c r="BJ605" s="18" t="s">
        <v>79</v>
      </c>
      <c r="BK605" s="211">
        <f>ROUND(I605*H605,2)</f>
        <v>0</v>
      </c>
      <c r="BL605" s="18" t="s">
        <v>226</v>
      </c>
      <c r="BM605" s="210" t="s">
        <v>1221</v>
      </c>
    </row>
    <row r="606" s="2" customFormat="1">
      <c r="A606" s="39"/>
      <c r="B606" s="40"/>
      <c r="C606" s="41"/>
      <c r="D606" s="212" t="s">
        <v>140</v>
      </c>
      <c r="E606" s="41"/>
      <c r="F606" s="213" t="s">
        <v>1222</v>
      </c>
      <c r="G606" s="41"/>
      <c r="H606" s="41"/>
      <c r="I606" s="214"/>
      <c r="J606" s="41"/>
      <c r="K606" s="41"/>
      <c r="L606" s="45"/>
      <c r="M606" s="215"/>
      <c r="N606" s="216"/>
      <c r="O606" s="85"/>
      <c r="P606" s="85"/>
      <c r="Q606" s="85"/>
      <c r="R606" s="85"/>
      <c r="S606" s="85"/>
      <c r="T606" s="86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140</v>
      </c>
      <c r="AU606" s="18" t="s">
        <v>83</v>
      </c>
    </row>
    <row r="607" s="2" customFormat="1" ht="24.15" customHeight="1">
      <c r="A607" s="39"/>
      <c r="B607" s="40"/>
      <c r="C607" s="199" t="s">
        <v>1223</v>
      </c>
      <c r="D607" s="199" t="s">
        <v>133</v>
      </c>
      <c r="E607" s="200" t="s">
        <v>1224</v>
      </c>
      <c r="F607" s="201" t="s">
        <v>1225</v>
      </c>
      <c r="G607" s="202" t="s">
        <v>254</v>
      </c>
      <c r="H607" s="203">
        <v>94</v>
      </c>
      <c r="I607" s="204"/>
      <c r="J607" s="205">
        <f>ROUND(I607*H607,2)</f>
        <v>0</v>
      </c>
      <c r="K607" s="201" t="s">
        <v>137</v>
      </c>
      <c r="L607" s="45"/>
      <c r="M607" s="206" t="s">
        <v>19</v>
      </c>
      <c r="N607" s="207" t="s">
        <v>45</v>
      </c>
      <c r="O607" s="85"/>
      <c r="P607" s="208">
        <f>O607*H607</f>
        <v>0</v>
      </c>
      <c r="Q607" s="208">
        <v>0.00011</v>
      </c>
      <c r="R607" s="208">
        <f>Q607*H607</f>
        <v>0.01034</v>
      </c>
      <c r="S607" s="208">
        <v>0</v>
      </c>
      <c r="T607" s="209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10" t="s">
        <v>226</v>
      </c>
      <c r="AT607" s="210" t="s">
        <v>133</v>
      </c>
      <c r="AU607" s="210" t="s">
        <v>83</v>
      </c>
      <c r="AY607" s="18" t="s">
        <v>131</v>
      </c>
      <c r="BE607" s="211">
        <f>IF(N607="základní",J607,0)</f>
        <v>0</v>
      </c>
      <c r="BF607" s="211">
        <f>IF(N607="snížená",J607,0)</f>
        <v>0</v>
      </c>
      <c r="BG607" s="211">
        <f>IF(N607="zákl. přenesená",J607,0)</f>
        <v>0</v>
      </c>
      <c r="BH607" s="211">
        <f>IF(N607="sníž. přenesená",J607,0)</f>
        <v>0</v>
      </c>
      <c r="BI607" s="211">
        <f>IF(N607="nulová",J607,0)</f>
        <v>0</v>
      </c>
      <c r="BJ607" s="18" t="s">
        <v>79</v>
      </c>
      <c r="BK607" s="211">
        <f>ROUND(I607*H607,2)</f>
        <v>0</v>
      </c>
      <c r="BL607" s="18" t="s">
        <v>226</v>
      </c>
      <c r="BM607" s="210" t="s">
        <v>1226</v>
      </c>
    </row>
    <row r="608" s="2" customFormat="1">
      <c r="A608" s="39"/>
      <c r="B608" s="40"/>
      <c r="C608" s="41"/>
      <c r="D608" s="212" t="s">
        <v>140</v>
      </c>
      <c r="E608" s="41"/>
      <c r="F608" s="213" t="s">
        <v>1227</v>
      </c>
      <c r="G608" s="41"/>
      <c r="H608" s="41"/>
      <c r="I608" s="214"/>
      <c r="J608" s="41"/>
      <c r="K608" s="41"/>
      <c r="L608" s="45"/>
      <c r="M608" s="215"/>
      <c r="N608" s="216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140</v>
      </c>
      <c r="AU608" s="18" t="s">
        <v>83</v>
      </c>
    </row>
    <row r="609" s="2" customFormat="1" ht="37.8" customHeight="1">
      <c r="A609" s="39"/>
      <c r="B609" s="40"/>
      <c r="C609" s="199" t="s">
        <v>1228</v>
      </c>
      <c r="D609" s="199" t="s">
        <v>133</v>
      </c>
      <c r="E609" s="200" t="s">
        <v>1229</v>
      </c>
      <c r="F609" s="201" t="s">
        <v>1230</v>
      </c>
      <c r="G609" s="202" t="s">
        <v>136</v>
      </c>
      <c r="H609" s="203">
        <v>455</v>
      </c>
      <c r="I609" s="204"/>
      <c r="J609" s="205">
        <f>ROUND(I609*H609,2)</f>
        <v>0</v>
      </c>
      <c r="K609" s="201" t="s">
        <v>137</v>
      </c>
      <c r="L609" s="45"/>
      <c r="M609" s="206" t="s">
        <v>19</v>
      </c>
      <c r="N609" s="207" t="s">
        <v>45</v>
      </c>
      <c r="O609" s="85"/>
      <c r="P609" s="208">
        <f>O609*H609</f>
        <v>0</v>
      </c>
      <c r="Q609" s="208">
        <v>0.0050000000000000001</v>
      </c>
      <c r="R609" s="208">
        <f>Q609*H609</f>
        <v>2.2749999999999999</v>
      </c>
      <c r="S609" s="208">
        <v>0</v>
      </c>
      <c r="T609" s="209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10" t="s">
        <v>226</v>
      </c>
      <c r="AT609" s="210" t="s">
        <v>133</v>
      </c>
      <c r="AU609" s="210" t="s">
        <v>83</v>
      </c>
      <c r="AY609" s="18" t="s">
        <v>131</v>
      </c>
      <c r="BE609" s="211">
        <f>IF(N609="základní",J609,0)</f>
        <v>0</v>
      </c>
      <c r="BF609" s="211">
        <f>IF(N609="snížená",J609,0)</f>
        <v>0</v>
      </c>
      <c r="BG609" s="211">
        <f>IF(N609="zákl. přenesená",J609,0)</f>
        <v>0</v>
      </c>
      <c r="BH609" s="211">
        <f>IF(N609="sníž. přenesená",J609,0)</f>
        <v>0</v>
      </c>
      <c r="BI609" s="211">
        <f>IF(N609="nulová",J609,0)</f>
        <v>0</v>
      </c>
      <c r="BJ609" s="18" t="s">
        <v>79</v>
      </c>
      <c r="BK609" s="211">
        <f>ROUND(I609*H609,2)</f>
        <v>0</v>
      </c>
      <c r="BL609" s="18" t="s">
        <v>226</v>
      </c>
      <c r="BM609" s="210" t="s">
        <v>1231</v>
      </c>
    </row>
    <row r="610" s="2" customFormat="1">
      <c r="A610" s="39"/>
      <c r="B610" s="40"/>
      <c r="C610" s="41"/>
      <c r="D610" s="212" t="s">
        <v>140</v>
      </c>
      <c r="E610" s="41"/>
      <c r="F610" s="213" t="s">
        <v>1232</v>
      </c>
      <c r="G610" s="41"/>
      <c r="H610" s="41"/>
      <c r="I610" s="214"/>
      <c r="J610" s="41"/>
      <c r="K610" s="41"/>
      <c r="L610" s="45"/>
      <c r="M610" s="215"/>
      <c r="N610" s="216"/>
      <c r="O610" s="85"/>
      <c r="P610" s="85"/>
      <c r="Q610" s="85"/>
      <c r="R610" s="85"/>
      <c r="S610" s="85"/>
      <c r="T610" s="86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18" t="s">
        <v>140</v>
      </c>
      <c r="AU610" s="18" t="s">
        <v>83</v>
      </c>
    </row>
    <row r="611" s="13" customFormat="1">
      <c r="A611" s="13"/>
      <c r="B611" s="217"/>
      <c r="C611" s="218"/>
      <c r="D611" s="219" t="s">
        <v>146</v>
      </c>
      <c r="E611" s="220" t="s">
        <v>19</v>
      </c>
      <c r="F611" s="221" t="s">
        <v>1233</v>
      </c>
      <c r="G611" s="218"/>
      <c r="H611" s="222">
        <v>455</v>
      </c>
      <c r="I611" s="223"/>
      <c r="J611" s="218"/>
      <c r="K611" s="218"/>
      <c r="L611" s="224"/>
      <c r="M611" s="225"/>
      <c r="N611" s="226"/>
      <c r="O611" s="226"/>
      <c r="P611" s="226"/>
      <c r="Q611" s="226"/>
      <c r="R611" s="226"/>
      <c r="S611" s="226"/>
      <c r="T611" s="227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28" t="s">
        <v>146</v>
      </c>
      <c r="AU611" s="228" t="s">
        <v>83</v>
      </c>
      <c r="AV611" s="13" t="s">
        <v>83</v>
      </c>
      <c r="AW611" s="13" t="s">
        <v>36</v>
      </c>
      <c r="AX611" s="13" t="s">
        <v>79</v>
      </c>
      <c r="AY611" s="228" t="s">
        <v>131</v>
      </c>
    </row>
    <row r="612" s="2" customFormat="1" ht="21.75" customHeight="1">
      <c r="A612" s="39"/>
      <c r="B612" s="40"/>
      <c r="C612" s="229" t="s">
        <v>1234</v>
      </c>
      <c r="D612" s="229" t="s">
        <v>181</v>
      </c>
      <c r="E612" s="230" t="s">
        <v>1235</v>
      </c>
      <c r="F612" s="231" t="s">
        <v>1236</v>
      </c>
      <c r="G612" s="232" t="s">
        <v>319</v>
      </c>
      <c r="H612" s="233">
        <v>5016</v>
      </c>
      <c r="I612" s="234"/>
      <c r="J612" s="235">
        <f>ROUND(I612*H612,2)</f>
        <v>0</v>
      </c>
      <c r="K612" s="231" t="s">
        <v>137</v>
      </c>
      <c r="L612" s="236"/>
      <c r="M612" s="237" t="s">
        <v>19</v>
      </c>
      <c r="N612" s="238" t="s">
        <v>45</v>
      </c>
      <c r="O612" s="85"/>
      <c r="P612" s="208">
        <f>O612*H612</f>
        <v>0</v>
      </c>
      <c r="Q612" s="208">
        <v>0.00050000000000000001</v>
      </c>
      <c r="R612" s="208">
        <f>Q612*H612</f>
        <v>2.508</v>
      </c>
      <c r="S612" s="208">
        <v>0</v>
      </c>
      <c r="T612" s="209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10" t="s">
        <v>323</v>
      </c>
      <c r="AT612" s="210" t="s">
        <v>181</v>
      </c>
      <c r="AU612" s="210" t="s">
        <v>83</v>
      </c>
      <c r="AY612" s="18" t="s">
        <v>131</v>
      </c>
      <c r="BE612" s="211">
        <f>IF(N612="základní",J612,0)</f>
        <v>0</v>
      </c>
      <c r="BF612" s="211">
        <f>IF(N612="snížená",J612,0)</f>
        <v>0</v>
      </c>
      <c r="BG612" s="211">
        <f>IF(N612="zákl. přenesená",J612,0)</f>
        <v>0</v>
      </c>
      <c r="BH612" s="211">
        <f>IF(N612="sníž. přenesená",J612,0)</f>
        <v>0</v>
      </c>
      <c r="BI612" s="211">
        <f>IF(N612="nulová",J612,0)</f>
        <v>0</v>
      </c>
      <c r="BJ612" s="18" t="s">
        <v>79</v>
      </c>
      <c r="BK612" s="211">
        <f>ROUND(I612*H612,2)</f>
        <v>0</v>
      </c>
      <c r="BL612" s="18" t="s">
        <v>226</v>
      </c>
      <c r="BM612" s="210" t="s">
        <v>1237</v>
      </c>
    </row>
    <row r="613" s="13" customFormat="1">
      <c r="A613" s="13"/>
      <c r="B613" s="217"/>
      <c r="C613" s="218"/>
      <c r="D613" s="219" t="s">
        <v>146</v>
      </c>
      <c r="E613" s="218"/>
      <c r="F613" s="221" t="s">
        <v>1238</v>
      </c>
      <c r="G613" s="218"/>
      <c r="H613" s="222">
        <v>5016</v>
      </c>
      <c r="I613" s="223"/>
      <c r="J613" s="218"/>
      <c r="K613" s="218"/>
      <c r="L613" s="224"/>
      <c r="M613" s="225"/>
      <c r="N613" s="226"/>
      <c r="O613" s="226"/>
      <c r="P613" s="226"/>
      <c r="Q613" s="226"/>
      <c r="R613" s="226"/>
      <c r="S613" s="226"/>
      <c r="T613" s="227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28" t="s">
        <v>146</v>
      </c>
      <c r="AU613" s="228" t="s">
        <v>83</v>
      </c>
      <c r="AV613" s="13" t="s">
        <v>83</v>
      </c>
      <c r="AW613" s="13" t="s">
        <v>4</v>
      </c>
      <c r="AX613" s="13" t="s">
        <v>79</v>
      </c>
      <c r="AY613" s="228" t="s">
        <v>131</v>
      </c>
    </row>
    <row r="614" s="2" customFormat="1" ht="24.15" customHeight="1">
      <c r="A614" s="39"/>
      <c r="B614" s="40"/>
      <c r="C614" s="229" t="s">
        <v>1239</v>
      </c>
      <c r="D614" s="229" t="s">
        <v>181</v>
      </c>
      <c r="E614" s="230" t="s">
        <v>1240</v>
      </c>
      <c r="F614" s="231" t="s">
        <v>1241</v>
      </c>
      <c r="G614" s="232" t="s">
        <v>136</v>
      </c>
      <c r="H614" s="233">
        <v>388.80000000000001</v>
      </c>
      <c r="I614" s="234"/>
      <c r="J614" s="235">
        <f>ROUND(I614*H614,2)</f>
        <v>0</v>
      </c>
      <c r="K614" s="231" t="s">
        <v>137</v>
      </c>
      <c r="L614" s="236"/>
      <c r="M614" s="237" t="s">
        <v>19</v>
      </c>
      <c r="N614" s="238" t="s">
        <v>45</v>
      </c>
      <c r="O614" s="85"/>
      <c r="P614" s="208">
        <f>O614*H614</f>
        <v>0</v>
      </c>
      <c r="Q614" s="208">
        <v>0.021999999999999999</v>
      </c>
      <c r="R614" s="208">
        <f>Q614*H614</f>
        <v>8.5535999999999994</v>
      </c>
      <c r="S614" s="208">
        <v>0</v>
      </c>
      <c r="T614" s="209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10" t="s">
        <v>323</v>
      </c>
      <c r="AT614" s="210" t="s">
        <v>181</v>
      </c>
      <c r="AU614" s="210" t="s">
        <v>83</v>
      </c>
      <c r="AY614" s="18" t="s">
        <v>131</v>
      </c>
      <c r="BE614" s="211">
        <f>IF(N614="základní",J614,0)</f>
        <v>0</v>
      </c>
      <c r="BF614" s="211">
        <f>IF(N614="snížená",J614,0)</f>
        <v>0</v>
      </c>
      <c r="BG614" s="211">
        <f>IF(N614="zákl. přenesená",J614,0)</f>
        <v>0</v>
      </c>
      <c r="BH614" s="211">
        <f>IF(N614="sníž. přenesená",J614,0)</f>
        <v>0</v>
      </c>
      <c r="BI614" s="211">
        <f>IF(N614="nulová",J614,0)</f>
        <v>0</v>
      </c>
      <c r="BJ614" s="18" t="s">
        <v>79</v>
      </c>
      <c r="BK614" s="211">
        <f>ROUND(I614*H614,2)</f>
        <v>0</v>
      </c>
      <c r="BL614" s="18" t="s">
        <v>226</v>
      </c>
      <c r="BM614" s="210" t="s">
        <v>1242</v>
      </c>
    </row>
    <row r="615" s="13" customFormat="1">
      <c r="A615" s="13"/>
      <c r="B615" s="217"/>
      <c r="C615" s="218"/>
      <c r="D615" s="219" t="s">
        <v>146</v>
      </c>
      <c r="E615" s="218"/>
      <c r="F615" s="221" t="s">
        <v>1243</v>
      </c>
      <c r="G615" s="218"/>
      <c r="H615" s="222">
        <v>388.80000000000001</v>
      </c>
      <c r="I615" s="223"/>
      <c r="J615" s="218"/>
      <c r="K615" s="218"/>
      <c r="L615" s="224"/>
      <c r="M615" s="225"/>
      <c r="N615" s="226"/>
      <c r="O615" s="226"/>
      <c r="P615" s="226"/>
      <c r="Q615" s="226"/>
      <c r="R615" s="226"/>
      <c r="S615" s="226"/>
      <c r="T615" s="227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28" t="s">
        <v>146</v>
      </c>
      <c r="AU615" s="228" t="s">
        <v>83</v>
      </c>
      <c r="AV615" s="13" t="s">
        <v>83</v>
      </c>
      <c r="AW615" s="13" t="s">
        <v>4</v>
      </c>
      <c r="AX615" s="13" t="s">
        <v>79</v>
      </c>
      <c r="AY615" s="228" t="s">
        <v>131</v>
      </c>
    </row>
    <row r="616" s="2" customFormat="1" ht="37.8" customHeight="1">
      <c r="A616" s="39"/>
      <c r="B616" s="40"/>
      <c r="C616" s="199" t="s">
        <v>1244</v>
      </c>
      <c r="D616" s="199" t="s">
        <v>133</v>
      </c>
      <c r="E616" s="200" t="s">
        <v>1245</v>
      </c>
      <c r="F616" s="201" t="s">
        <v>1246</v>
      </c>
      <c r="G616" s="202" t="s">
        <v>136</v>
      </c>
      <c r="H616" s="203">
        <v>455</v>
      </c>
      <c r="I616" s="204"/>
      <c r="J616" s="205">
        <f>ROUND(I616*H616,2)</f>
        <v>0</v>
      </c>
      <c r="K616" s="201" t="s">
        <v>137</v>
      </c>
      <c r="L616" s="45"/>
      <c r="M616" s="206" t="s">
        <v>19</v>
      </c>
      <c r="N616" s="207" t="s">
        <v>45</v>
      </c>
      <c r="O616" s="85"/>
      <c r="P616" s="208">
        <f>O616*H616</f>
        <v>0</v>
      </c>
      <c r="Q616" s="208">
        <v>0.0080000000000000002</v>
      </c>
      <c r="R616" s="208">
        <f>Q616*H616</f>
        <v>3.6400000000000001</v>
      </c>
      <c r="S616" s="208">
        <v>0</v>
      </c>
      <c r="T616" s="209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10" t="s">
        <v>226</v>
      </c>
      <c r="AT616" s="210" t="s">
        <v>133</v>
      </c>
      <c r="AU616" s="210" t="s">
        <v>83</v>
      </c>
      <c r="AY616" s="18" t="s">
        <v>131</v>
      </c>
      <c r="BE616" s="211">
        <f>IF(N616="základní",J616,0)</f>
        <v>0</v>
      </c>
      <c r="BF616" s="211">
        <f>IF(N616="snížená",J616,0)</f>
        <v>0</v>
      </c>
      <c r="BG616" s="211">
        <f>IF(N616="zákl. přenesená",J616,0)</f>
        <v>0</v>
      </c>
      <c r="BH616" s="211">
        <f>IF(N616="sníž. přenesená",J616,0)</f>
        <v>0</v>
      </c>
      <c r="BI616" s="211">
        <f>IF(N616="nulová",J616,0)</f>
        <v>0</v>
      </c>
      <c r="BJ616" s="18" t="s">
        <v>79</v>
      </c>
      <c r="BK616" s="211">
        <f>ROUND(I616*H616,2)</f>
        <v>0</v>
      </c>
      <c r="BL616" s="18" t="s">
        <v>226</v>
      </c>
      <c r="BM616" s="210" t="s">
        <v>1247</v>
      </c>
    </row>
    <row r="617" s="2" customFormat="1">
      <c r="A617" s="39"/>
      <c r="B617" s="40"/>
      <c r="C617" s="41"/>
      <c r="D617" s="212" t="s">
        <v>140</v>
      </c>
      <c r="E617" s="41"/>
      <c r="F617" s="213" t="s">
        <v>1248</v>
      </c>
      <c r="G617" s="41"/>
      <c r="H617" s="41"/>
      <c r="I617" s="214"/>
      <c r="J617" s="41"/>
      <c r="K617" s="41"/>
      <c r="L617" s="45"/>
      <c r="M617" s="215"/>
      <c r="N617" s="216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140</v>
      </c>
      <c r="AU617" s="18" t="s">
        <v>83</v>
      </c>
    </row>
    <row r="618" s="2" customFormat="1" ht="49.05" customHeight="1">
      <c r="A618" s="39"/>
      <c r="B618" s="40"/>
      <c r="C618" s="199" t="s">
        <v>1249</v>
      </c>
      <c r="D618" s="199" t="s">
        <v>133</v>
      </c>
      <c r="E618" s="200" t="s">
        <v>1250</v>
      </c>
      <c r="F618" s="201" t="s">
        <v>1251</v>
      </c>
      <c r="G618" s="202" t="s">
        <v>240</v>
      </c>
      <c r="H618" s="203">
        <v>21.641999999999999</v>
      </c>
      <c r="I618" s="204"/>
      <c r="J618" s="205">
        <f>ROUND(I618*H618,2)</f>
        <v>0</v>
      </c>
      <c r="K618" s="201" t="s">
        <v>137</v>
      </c>
      <c r="L618" s="45"/>
      <c r="M618" s="206" t="s">
        <v>19</v>
      </c>
      <c r="N618" s="207" t="s">
        <v>45</v>
      </c>
      <c r="O618" s="85"/>
      <c r="P618" s="208">
        <f>O618*H618</f>
        <v>0</v>
      </c>
      <c r="Q618" s="208">
        <v>0</v>
      </c>
      <c r="R618" s="208">
        <f>Q618*H618</f>
        <v>0</v>
      </c>
      <c r="S618" s="208">
        <v>0</v>
      </c>
      <c r="T618" s="209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10" t="s">
        <v>226</v>
      </c>
      <c r="AT618" s="210" t="s">
        <v>133</v>
      </c>
      <c r="AU618" s="210" t="s">
        <v>83</v>
      </c>
      <c r="AY618" s="18" t="s">
        <v>131</v>
      </c>
      <c r="BE618" s="211">
        <f>IF(N618="základní",J618,0)</f>
        <v>0</v>
      </c>
      <c r="BF618" s="211">
        <f>IF(N618="snížená",J618,0)</f>
        <v>0</v>
      </c>
      <c r="BG618" s="211">
        <f>IF(N618="zákl. přenesená",J618,0)</f>
        <v>0</v>
      </c>
      <c r="BH618" s="211">
        <f>IF(N618="sníž. přenesená",J618,0)</f>
        <v>0</v>
      </c>
      <c r="BI618" s="211">
        <f>IF(N618="nulová",J618,0)</f>
        <v>0</v>
      </c>
      <c r="BJ618" s="18" t="s">
        <v>79</v>
      </c>
      <c r="BK618" s="211">
        <f>ROUND(I618*H618,2)</f>
        <v>0</v>
      </c>
      <c r="BL618" s="18" t="s">
        <v>226</v>
      </c>
      <c r="BM618" s="210" t="s">
        <v>1252</v>
      </c>
    </row>
    <row r="619" s="2" customFormat="1">
      <c r="A619" s="39"/>
      <c r="B619" s="40"/>
      <c r="C619" s="41"/>
      <c r="D619" s="212" t="s">
        <v>140</v>
      </c>
      <c r="E619" s="41"/>
      <c r="F619" s="213" t="s">
        <v>1253</v>
      </c>
      <c r="G619" s="41"/>
      <c r="H619" s="41"/>
      <c r="I619" s="214"/>
      <c r="J619" s="41"/>
      <c r="K619" s="41"/>
      <c r="L619" s="45"/>
      <c r="M619" s="215"/>
      <c r="N619" s="216"/>
      <c r="O619" s="85"/>
      <c r="P619" s="85"/>
      <c r="Q619" s="85"/>
      <c r="R619" s="85"/>
      <c r="S619" s="85"/>
      <c r="T619" s="86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140</v>
      </c>
      <c r="AU619" s="18" t="s">
        <v>83</v>
      </c>
    </row>
    <row r="620" s="12" customFormat="1" ht="22.8" customHeight="1">
      <c r="A620" s="12"/>
      <c r="B620" s="183"/>
      <c r="C620" s="184"/>
      <c r="D620" s="185" t="s">
        <v>73</v>
      </c>
      <c r="E620" s="197" t="s">
        <v>1254</v>
      </c>
      <c r="F620" s="197" t="s">
        <v>1255</v>
      </c>
      <c r="G620" s="184"/>
      <c r="H620" s="184"/>
      <c r="I620" s="187"/>
      <c r="J620" s="198">
        <f>BK620</f>
        <v>0</v>
      </c>
      <c r="K620" s="184"/>
      <c r="L620" s="189"/>
      <c r="M620" s="190"/>
      <c r="N620" s="191"/>
      <c r="O620" s="191"/>
      <c r="P620" s="192">
        <f>SUM(P621:P627)</f>
        <v>0</v>
      </c>
      <c r="Q620" s="191"/>
      <c r="R620" s="192">
        <f>SUM(R621:R627)</f>
        <v>0.51468959999999997</v>
      </c>
      <c r="S620" s="191"/>
      <c r="T620" s="193">
        <f>SUM(T621:T627)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194" t="s">
        <v>83</v>
      </c>
      <c r="AT620" s="195" t="s">
        <v>73</v>
      </c>
      <c r="AU620" s="195" t="s">
        <v>79</v>
      </c>
      <c r="AY620" s="194" t="s">
        <v>131</v>
      </c>
      <c r="BK620" s="196">
        <f>SUM(BK621:BK627)</f>
        <v>0</v>
      </c>
    </row>
    <row r="621" s="2" customFormat="1" ht="24.15" customHeight="1">
      <c r="A621" s="39"/>
      <c r="B621" s="40"/>
      <c r="C621" s="199" t="s">
        <v>1256</v>
      </c>
      <c r="D621" s="199" t="s">
        <v>133</v>
      </c>
      <c r="E621" s="200" t="s">
        <v>1257</v>
      </c>
      <c r="F621" s="201" t="s">
        <v>1258</v>
      </c>
      <c r="G621" s="202" t="s">
        <v>319</v>
      </c>
      <c r="H621" s="203">
        <v>10</v>
      </c>
      <c r="I621" s="204"/>
      <c r="J621" s="205">
        <f>ROUND(I621*H621,2)</f>
        <v>0</v>
      </c>
      <c r="K621" s="201" t="s">
        <v>137</v>
      </c>
      <c r="L621" s="45"/>
      <c r="M621" s="206" t="s">
        <v>19</v>
      </c>
      <c r="N621" s="207" t="s">
        <v>45</v>
      </c>
      <c r="O621" s="85"/>
      <c r="P621" s="208">
        <f>O621*H621</f>
        <v>0</v>
      </c>
      <c r="Q621" s="208">
        <v>0.00019000000000000001</v>
      </c>
      <c r="R621" s="208">
        <f>Q621*H621</f>
        <v>0.0019000000000000002</v>
      </c>
      <c r="S621" s="208">
        <v>0</v>
      </c>
      <c r="T621" s="209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10" t="s">
        <v>226</v>
      </c>
      <c r="AT621" s="210" t="s">
        <v>133</v>
      </c>
      <c r="AU621" s="210" t="s">
        <v>83</v>
      </c>
      <c r="AY621" s="18" t="s">
        <v>131</v>
      </c>
      <c r="BE621" s="211">
        <f>IF(N621="základní",J621,0)</f>
        <v>0</v>
      </c>
      <c r="BF621" s="211">
        <f>IF(N621="snížená",J621,0)</f>
        <v>0</v>
      </c>
      <c r="BG621" s="211">
        <f>IF(N621="zákl. přenesená",J621,0)</f>
        <v>0</v>
      </c>
      <c r="BH621" s="211">
        <f>IF(N621="sníž. přenesená",J621,0)</f>
        <v>0</v>
      </c>
      <c r="BI621" s="211">
        <f>IF(N621="nulová",J621,0)</f>
        <v>0</v>
      </c>
      <c r="BJ621" s="18" t="s">
        <v>79</v>
      </c>
      <c r="BK621" s="211">
        <f>ROUND(I621*H621,2)</f>
        <v>0</v>
      </c>
      <c r="BL621" s="18" t="s">
        <v>226</v>
      </c>
      <c r="BM621" s="210" t="s">
        <v>1259</v>
      </c>
    </row>
    <row r="622" s="2" customFormat="1">
      <c r="A622" s="39"/>
      <c r="B622" s="40"/>
      <c r="C622" s="41"/>
      <c r="D622" s="212" t="s">
        <v>140</v>
      </c>
      <c r="E622" s="41"/>
      <c r="F622" s="213" t="s">
        <v>1260</v>
      </c>
      <c r="G622" s="41"/>
      <c r="H622" s="41"/>
      <c r="I622" s="214"/>
      <c r="J622" s="41"/>
      <c r="K622" s="41"/>
      <c r="L622" s="45"/>
      <c r="M622" s="215"/>
      <c r="N622" s="216"/>
      <c r="O622" s="85"/>
      <c r="P622" s="85"/>
      <c r="Q622" s="85"/>
      <c r="R622" s="85"/>
      <c r="S622" s="85"/>
      <c r="T622" s="86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140</v>
      </c>
      <c r="AU622" s="18" t="s">
        <v>83</v>
      </c>
    </row>
    <row r="623" s="2" customFormat="1" ht="24.15" customHeight="1">
      <c r="A623" s="39"/>
      <c r="B623" s="40"/>
      <c r="C623" s="199" t="s">
        <v>1261</v>
      </c>
      <c r="D623" s="199" t="s">
        <v>133</v>
      </c>
      <c r="E623" s="200" t="s">
        <v>1262</v>
      </c>
      <c r="F623" s="201" t="s">
        <v>1263</v>
      </c>
      <c r="G623" s="202" t="s">
        <v>136</v>
      </c>
      <c r="H623" s="203">
        <v>19.219999999999999</v>
      </c>
      <c r="I623" s="204"/>
      <c r="J623" s="205">
        <f>ROUND(I623*H623,2)</f>
        <v>0</v>
      </c>
      <c r="K623" s="201" t="s">
        <v>137</v>
      </c>
      <c r="L623" s="45"/>
      <c r="M623" s="206" t="s">
        <v>19</v>
      </c>
      <c r="N623" s="207" t="s">
        <v>45</v>
      </c>
      <c r="O623" s="85"/>
      <c r="P623" s="208">
        <f>O623*H623</f>
        <v>0</v>
      </c>
      <c r="Q623" s="208">
        <v>0.0264</v>
      </c>
      <c r="R623" s="208">
        <f>Q623*H623</f>
        <v>0.50740799999999997</v>
      </c>
      <c r="S623" s="208">
        <v>0</v>
      </c>
      <c r="T623" s="209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10" t="s">
        <v>226</v>
      </c>
      <c r="AT623" s="210" t="s">
        <v>133</v>
      </c>
      <c r="AU623" s="210" t="s">
        <v>83</v>
      </c>
      <c r="AY623" s="18" t="s">
        <v>131</v>
      </c>
      <c r="BE623" s="211">
        <f>IF(N623="základní",J623,0)</f>
        <v>0</v>
      </c>
      <c r="BF623" s="211">
        <f>IF(N623="snížená",J623,0)</f>
        <v>0</v>
      </c>
      <c r="BG623" s="211">
        <f>IF(N623="zákl. přenesená",J623,0)</f>
        <v>0</v>
      </c>
      <c r="BH623" s="211">
        <f>IF(N623="sníž. přenesená",J623,0)</f>
        <v>0</v>
      </c>
      <c r="BI623" s="211">
        <f>IF(N623="nulová",J623,0)</f>
        <v>0</v>
      </c>
      <c r="BJ623" s="18" t="s">
        <v>79</v>
      </c>
      <c r="BK623" s="211">
        <f>ROUND(I623*H623,2)</f>
        <v>0</v>
      </c>
      <c r="BL623" s="18" t="s">
        <v>226</v>
      </c>
      <c r="BM623" s="210" t="s">
        <v>1264</v>
      </c>
    </row>
    <row r="624" s="2" customFormat="1">
      <c r="A624" s="39"/>
      <c r="B624" s="40"/>
      <c r="C624" s="41"/>
      <c r="D624" s="212" t="s">
        <v>140</v>
      </c>
      <c r="E624" s="41"/>
      <c r="F624" s="213" t="s">
        <v>1265</v>
      </c>
      <c r="G624" s="41"/>
      <c r="H624" s="41"/>
      <c r="I624" s="214"/>
      <c r="J624" s="41"/>
      <c r="K624" s="41"/>
      <c r="L624" s="45"/>
      <c r="M624" s="215"/>
      <c r="N624" s="216"/>
      <c r="O624" s="85"/>
      <c r="P624" s="85"/>
      <c r="Q624" s="85"/>
      <c r="R624" s="85"/>
      <c r="S624" s="85"/>
      <c r="T624" s="86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140</v>
      </c>
      <c r="AU624" s="18" t="s">
        <v>83</v>
      </c>
    </row>
    <row r="625" s="13" customFormat="1">
      <c r="A625" s="13"/>
      <c r="B625" s="217"/>
      <c r="C625" s="218"/>
      <c r="D625" s="219" t="s">
        <v>146</v>
      </c>
      <c r="E625" s="220" t="s">
        <v>19</v>
      </c>
      <c r="F625" s="221" t="s">
        <v>1266</v>
      </c>
      <c r="G625" s="218"/>
      <c r="H625" s="222">
        <v>19.219999999999999</v>
      </c>
      <c r="I625" s="223"/>
      <c r="J625" s="218"/>
      <c r="K625" s="218"/>
      <c r="L625" s="224"/>
      <c r="M625" s="225"/>
      <c r="N625" s="226"/>
      <c r="O625" s="226"/>
      <c r="P625" s="226"/>
      <c r="Q625" s="226"/>
      <c r="R625" s="226"/>
      <c r="S625" s="226"/>
      <c r="T625" s="227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28" t="s">
        <v>146</v>
      </c>
      <c r="AU625" s="228" t="s">
        <v>83</v>
      </c>
      <c r="AV625" s="13" t="s">
        <v>83</v>
      </c>
      <c r="AW625" s="13" t="s">
        <v>36</v>
      </c>
      <c r="AX625" s="13" t="s">
        <v>79</v>
      </c>
      <c r="AY625" s="228" t="s">
        <v>131</v>
      </c>
    </row>
    <row r="626" s="2" customFormat="1" ht="24.15" customHeight="1">
      <c r="A626" s="39"/>
      <c r="B626" s="40"/>
      <c r="C626" s="199" t="s">
        <v>1267</v>
      </c>
      <c r="D626" s="199" t="s">
        <v>133</v>
      </c>
      <c r="E626" s="200" t="s">
        <v>1268</v>
      </c>
      <c r="F626" s="201" t="s">
        <v>1269</v>
      </c>
      <c r="G626" s="202" t="s">
        <v>136</v>
      </c>
      <c r="H626" s="203">
        <v>19.219999999999999</v>
      </c>
      <c r="I626" s="204"/>
      <c r="J626" s="205">
        <f>ROUND(I626*H626,2)</f>
        <v>0</v>
      </c>
      <c r="K626" s="201" t="s">
        <v>137</v>
      </c>
      <c r="L626" s="45"/>
      <c r="M626" s="206" t="s">
        <v>19</v>
      </c>
      <c r="N626" s="207" t="s">
        <v>45</v>
      </c>
      <c r="O626" s="85"/>
      <c r="P626" s="208">
        <f>O626*H626</f>
        <v>0</v>
      </c>
      <c r="Q626" s="208">
        <v>0.00027999999999999998</v>
      </c>
      <c r="R626" s="208">
        <f>Q626*H626</f>
        <v>0.0053815999999999994</v>
      </c>
      <c r="S626" s="208">
        <v>0</v>
      </c>
      <c r="T626" s="209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10" t="s">
        <v>226</v>
      </c>
      <c r="AT626" s="210" t="s">
        <v>133</v>
      </c>
      <c r="AU626" s="210" t="s">
        <v>83</v>
      </c>
      <c r="AY626" s="18" t="s">
        <v>131</v>
      </c>
      <c r="BE626" s="211">
        <f>IF(N626="základní",J626,0)</f>
        <v>0</v>
      </c>
      <c r="BF626" s="211">
        <f>IF(N626="snížená",J626,0)</f>
        <v>0</v>
      </c>
      <c r="BG626" s="211">
        <f>IF(N626="zákl. přenesená",J626,0)</f>
        <v>0</v>
      </c>
      <c r="BH626" s="211">
        <f>IF(N626="sníž. přenesená",J626,0)</f>
        <v>0</v>
      </c>
      <c r="BI626" s="211">
        <f>IF(N626="nulová",J626,0)</f>
        <v>0</v>
      </c>
      <c r="BJ626" s="18" t="s">
        <v>79</v>
      </c>
      <c r="BK626" s="211">
        <f>ROUND(I626*H626,2)</f>
        <v>0</v>
      </c>
      <c r="BL626" s="18" t="s">
        <v>226</v>
      </c>
      <c r="BM626" s="210" t="s">
        <v>1270</v>
      </c>
    </row>
    <row r="627" s="2" customFormat="1">
      <c r="A627" s="39"/>
      <c r="B627" s="40"/>
      <c r="C627" s="41"/>
      <c r="D627" s="212" t="s">
        <v>140</v>
      </c>
      <c r="E627" s="41"/>
      <c r="F627" s="213" t="s">
        <v>1271</v>
      </c>
      <c r="G627" s="41"/>
      <c r="H627" s="41"/>
      <c r="I627" s="214"/>
      <c r="J627" s="41"/>
      <c r="K627" s="41"/>
      <c r="L627" s="45"/>
      <c r="M627" s="215"/>
      <c r="N627" s="216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140</v>
      </c>
      <c r="AU627" s="18" t="s">
        <v>83</v>
      </c>
    </row>
    <row r="628" s="12" customFormat="1" ht="22.8" customHeight="1">
      <c r="A628" s="12"/>
      <c r="B628" s="183"/>
      <c r="C628" s="184"/>
      <c r="D628" s="185" t="s">
        <v>73</v>
      </c>
      <c r="E628" s="197" t="s">
        <v>1272</v>
      </c>
      <c r="F628" s="197" t="s">
        <v>1273</v>
      </c>
      <c r="G628" s="184"/>
      <c r="H628" s="184"/>
      <c r="I628" s="187"/>
      <c r="J628" s="198">
        <f>BK628</f>
        <v>0</v>
      </c>
      <c r="K628" s="184"/>
      <c r="L628" s="189"/>
      <c r="M628" s="190"/>
      <c r="N628" s="191"/>
      <c r="O628" s="191"/>
      <c r="P628" s="192">
        <f>SUM(P629:P639)</f>
        <v>0</v>
      </c>
      <c r="Q628" s="191"/>
      <c r="R628" s="192">
        <f>SUM(R629:R639)</f>
        <v>0.096022999999999997</v>
      </c>
      <c r="S628" s="191"/>
      <c r="T628" s="193">
        <f>SUM(T629:T639)</f>
        <v>0</v>
      </c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R628" s="194" t="s">
        <v>83</v>
      </c>
      <c r="AT628" s="195" t="s">
        <v>73</v>
      </c>
      <c r="AU628" s="195" t="s">
        <v>79</v>
      </c>
      <c r="AY628" s="194" t="s">
        <v>131</v>
      </c>
      <c r="BK628" s="196">
        <f>SUM(BK629:BK639)</f>
        <v>0</v>
      </c>
    </row>
    <row r="629" s="2" customFormat="1" ht="24.15" customHeight="1">
      <c r="A629" s="39"/>
      <c r="B629" s="40"/>
      <c r="C629" s="199" t="s">
        <v>1274</v>
      </c>
      <c r="D629" s="199" t="s">
        <v>133</v>
      </c>
      <c r="E629" s="200" t="s">
        <v>1275</v>
      </c>
      <c r="F629" s="201" t="s">
        <v>1276</v>
      </c>
      <c r="G629" s="202" t="s">
        <v>136</v>
      </c>
      <c r="H629" s="203">
        <v>73.299999999999997</v>
      </c>
      <c r="I629" s="204"/>
      <c r="J629" s="205">
        <f>ROUND(I629*H629,2)</f>
        <v>0</v>
      </c>
      <c r="K629" s="201" t="s">
        <v>137</v>
      </c>
      <c r="L629" s="45"/>
      <c r="M629" s="206" t="s">
        <v>19</v>
      </c>
      <c r="N629" s="207" t="s">
        <v>45</v>
      </c>
      <c r="O629" s="85"/>
      <c r="P629" s="208">
        <f>O629*H629</f>
        <v>0</v>
      </c>
      <c r="Q629" s="208">
        <v>0.00011</v>
      </c>
      <c r="R629" s="208">
        <f>Q629*H629</f>
        <v>0.0080630000000000007</v>
      </c>
      <c r="S629" s="208">
        <v>0</v>
      </c>
      <c r="T629" s="209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10" t="s">
        <v>226</v>
      </c>
      <c r="AT629" s="210" t="s">
        <v>133</v>
      </c>
      <c r="AU629" s="210" t="s">
        <v>83</v>
      </c>
      <c r="AY629" s="18" t="s">
        <v>131</v>
      </c>
      <c r="BE629" s="211">
        <f>IF(N629="základní",J629,0)</f>
        <v>0</v>
      </c>
      <c r="BF629" s="211">
        <f>IF(N629="snížená",J629,0)</f>
        <v>0</v>
      </c>
      <c r="BG629" s="211">
        <f>IF(N629="zákl. přenesená",J629,0)</f>
        <v>0</v>
      </c>
      <c r="BH629" s="211">
        <f>IF(N629="sníž. přenesená",J629,0)</f>
        <v>0</v>
      </c>
      <c r="BI629" s="211">
        <f>IF(N629="nulová",J629,0)</f>
        <v>0</v>
      </c>
      <c r="BJ629" s="18" t="s">
        <v>79</v>
      </c>
      <c r="BK629" s="211">
        <f>ROUND(I629*H629,2)</f>
        <v>0</v>
      </c>
      <c r="BL629" s="18" t="s">
        <v>226</v>
      </c>
      <c r="BM629" s="210" t="s">
        <v>1277</v>
      </c>
    </row>
    <row r="630" s="2" customFormat="1">
      <c r="A630" s="39"/>
      <c r="B630" s="40"/>
      <c r="C630" s="41"/>
      <c r="D630" s="212" t="s">
        <v>140</v>
      </c>
      <c r="E630" s="41"/>
      <c r="F630" s="213" t="s">
        <v>1278</v>
      </c>
      <c r="G630" s="41"/>
      <c r="H630" s="41"/>
      <c r="I630" s="214"/>
      <c r="J630" s="41"/>
      <c r="K630" s="41"/>
      <c r="L630" s="45"/>
      <c r="M630" s="215"/>
      <c r="N630" s="216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140</v>
      </c>
      <c r="AU630" s="18" t="s">
        <v>83</v>
      </c>
    </row>
    <row r="631" s="13" customFormat="1">
      <c r="A631" s="13"/>
      <c r="B631" s="217"/>
      <c r="C631" s="218"/>
      <c r="D631" s="219" t="s">
        <v>146</v>
      </c>
      <c r="E631" s="220" t="s">
        <v>19</v>
      </c>
      <c r="F631" s="221" t="s">
        <v>1279</v>
      </c>
      <c r="G631" s="218"/>
      <c r="H631" s="222">
        <v>25.300000000000001</v>
      </c>
      <c r="I631" s="223"/>
      <c r="J631" s="218"/>
      <c r="K631" s="218"/>
      <c r="L631" s="224"/>
      <c r="M631" s="225"/>
      <c r="N631" s="226"/>
      <c r="O631" s="226"/>
      <c r="P631" s="226"/>
      <c r="Q631" s="226"/>
      <c r="R631" s="226"/>
      <c r="S631" s="226"/>
      <c r="T631" s="227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28" t="s">
        <v>146</v>
      </c>
      <c r="AU631" s="228" t="s">
        <v>83</v>
      </c>
      <c r="AV631" s="13" t="s">
        <v>83</v>
      </c>
      <c r="AW631" s="13" t="s">
        <v>36</v>
      </c>
      <c r="AX631" s="13" t="s">
        <v>74</v>
      </c>
      <c r="AY631" s="228" t="s">
        <v>131</v>
      </c>
    </row>
    <row r="632" s="13" customFormat="1">
      <c r="A632" s="13"/>
      <c r="B632" s="217"/>
      <c r="C632" s="218"/>
      <c r="D632" s="219" t="s">
        <v>146</v>
      </c>
      <c r="E632" s="220" t="s">
        <v>19</v>
      </c>
      <c r="F632" s="221" t="s">
        <v>1280</v>
      </c>
      <c r="G632" s="218"/>
      <c r="H632" s="222">
        <v>48</v>
      </c>
      <c r="I632" s="223"/>
      <c r="J632" s="218"/>
      <c r="K632" s="218"/>
      <c r="L632" s="224"/>
      <c r="M632" s="225"/>
      <c r="N632" s="226"/>
      <c r="O632" s="226"/>
      <c r="P632" s="226"/>
      <c r="Q632" s="226"/>
      <c r="R632" s="226"/>
      <c r="S632" s="226"/>
      <c r="T632" s="227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28" t="s">
        <v>146</v>
      </c>
      <c r="AU632" s="228" t="s">
        <v>83</v>
      </c>
      <c r="AV632" s="13" t="s">
        <v>83</v>
      </c>
      <c r="AW632" s="13" t="s">
        <v>36</v>
      </c>
      <c r="AX632" s="13" t="s">
        <v>74</v>
      </c>
      <c r="AY632" s="228" t="s">
        <v>131</v>
      </c>
    </row>
    <row r="633" s="14" customFormat="1">
      <c r="A633" s="14"/>
      <c r="B633" s="239"/>
      <c r="C633" s="240"/>
      <c r="D633" s="219" t="s">
        <v>146</v>
      </c>
      <c r="E633" s="241" t="s">
        <v>19</v>
      </c>
      <c r="F633" s="242" t="s">
        <v>218</v>
      </c>
      <c r="G633" s="240"/>
      <c r="H633" s="243">
        <v>73.299999999999997</v>
      </c>
      <c r="I633" s="244"/>
      <c r="J633" s="240"/>
      <c r="K633" s="240"/>
      <c r="L633" s="245"/>
      <c r="M633" s="246"/>
      <c r="N633" s="247"/>
      <c r="O633" s="247"/>
      <c r="P633" s="247"/>
      <c r="Q633" s="247"/>
      <c r="R633" s="247"/>
      <c r="S633" s="247"/>
      <c r="T633" s="248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9" t="s">
        <v>146</v>
      </c>
      <c r="AU633" s="249" t="s">
        <v>83</v>
      </c>
      <c r="AV633" s="14" t="s">
        <v>138</v>
      </c>
      <c r="AW633" s="14" t="s">
        <v>36</v>
      </c>
      <c r="AX633" s="14" t="s">
        <v>79</v>
      </c>
      <c r="AY633" s="249" t="s">
        <v>131</v>
      </c>
    </row>
    <row r="634" s="2" customFormat="1" ht="24.15" customHeight="1">
      <c r="A634" s="39"/>
      <c r="B634" s="40"/>
      <c r="C634" s="199" t="s">
        <v>1281</v>
      </c>
      <c r="D634" s="199" t="s">
        <v>133</v>
      </c>
      <c r="E634" s="200" t="s">
        <v>1282</v>
      </c>
      <c r="F634" s="201" t="s">
        <v>1283</v>
      </c>
      <c r="G634" s="202" t="s">
        <v>136</v>
      </c>
      <c r="H634" s="203">
        <v>73.299999999999997</v>
      </c>
      <c r="I634" s="204"/>
      <c r="J634" s="205">
        <f>ROUND(I634*H634,2)</f>
        <v>0</v>
      </c>
      <c r="K634" s="201" t="s">
        <v>137</v>
      </c>
      <c r="L634" s="45"/>
      <c r="M634" s="206" t="s">
        <v>19</v>
      </c>
      <c r="N634" s="207" t="s">
        <v>45</v>
      </c>
      <c r="O634" s="85"/>
      <c r="P634" s="208">
        <f>O634*H634</f>
        <v>0</v>
      </c>
      <c r="Q634" s="208">
        <v>0</v>
      </c>
      <c r="R634" s="208">
        <f>Q634*H634</f>
        <v>0</v>
      </c>
      <c r="S634" s="208">
        <v>0</v>
      </c>
      <c r="T634" s="209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10" t="s">
        <v>226</v>
      </c>
      <c r="AT634" s="210" t="s">
        <v>133</v>
      </c>
      <c r="AU634" s="210" t="s">
        <v>83</v>
      </c>
      <c r="AY634" s="18" t="s">
        <v>131</v>
      </c>
      <c r="BE634" s="211">
        <f>IF(N634="základní",J634,0)</f>
        <v>0</v>
      </c>
      <c r="BF634" s="211">
        <f>IF(N634="snížená",J634,0)</f>
        <v>0</v>
      </c>
      <c r="BG634" s="211">
        <f>IF(N634="zákl. přenesená",J634,0)</f>
        <v>0</v>
      </c>
      <c r="BH634" s="211">
        <f>IF(N634="sníž. přenesená",J634,0)</f>
        <v>0</v>
      </c>
      <c r="BI634" s="211">
        <f>IF(N634="nulová",J634,0)</f>
        <v>0</v>
      </c>
      <c r="BJ634" s="18" t="s">
        <v>79</v>
      </c>
      <c r="BK634" s="211">
        <f>ROUND(I634*H634,2)</f>
        <v>0</v>
      </c>
      <c r="BL634" s="18" t="s">
        <v>226</v>
      </c>
      <c r="BM634" s="210" t="s">
        <v>1284</v>
      </c>
    </row>
    <row r="635" s="2" customFormat="1">
      <c r="A635" s="39"/>
      <c r="B635" s="40"/>
      <c r="C635" s="41"/>
      <c r="D635" s="212" t="s">
        <v>140</v>
      </c>
      <c r="E635" s="41"/>
      <c r="F635" s="213" t="s">
        <v>1285</v>
      </c>
      <c r="G635" s="41"/>
      <c r="H635" s="41"/>
      <c r="I635" s="214"/>
      <c r="J635" s="41"/>
      <c r="K635" s="41"/>
      <c r="L635" s="45"/>
      <c r="M635" s="215"/>
      <c r="N635" s="216"/>
      <c r="O635" s="85"/>
      <c r="P635" s="85"/>
      <c r="Q635" s="85"/>
      <c r="R635" s="85"/>
      <c r="S635" s="85"/>
      <c r="T635" s="86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140</v>
      </c>
      <c r="AU635" s="18" t="s">
        <v>83</v>
      </c>
    </row>
    <row r="636" s="2" customFormat="1" ht="24.15" customHeight="1">
      <c r="A636" s="39"/>
      <c r="B636" s="40"/>
      <c r="C636" s="199" t="s">
        <v>1286</v>
      </c>
      <c r="D636" s="199" t="s">
        <v>133</v>
      </c>
      <c r="E636" s="200" t="s">
        <v>1287</v>
      </c>
      <c r="F636" s="201" t="s">
        <v>1288</v>
      </c>
      <c r="G636" s="202" t="s">
        <v>136</v>
      </c>
      <c r="H636" s="203">
        <v>73.299999999999997</v>
      </c>
      <c r="I636" s="204"/>
      <c r="J636" s="205">
        <f>ROUND(I636*H636,2)</f>
        <v>0</v>
      </c>
      <c r="K636" s="201" t="s">
        <v>137</v>
      </c>
      <c r="L636" s="45"/>
      <c r="M636" s="206" t="s">
        <v>19</v>
      </c>
      <c r="N636" s="207" t="s">
        <v>45</v>
      </c>
      <c r="O636" s="85"/>
      <c r="P636" s="208">
        <f>O636*H636</f>
        <v>0</v>
      </c>
      <c r="Q636" s="208">
        <v>0</v>
      </c>
      <c r="R636" s="208">
        <f>Q636*H636</f>
        <v>0</v>
      </c>
      <c r="S636" s="208">
        <v>0</v>
      </c>
      <c r="T636" s="209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10" t="s">
        <v>226</v>
      </c>
      <c r="AT636" s="210" t="s">
        <v>133</v>
      </c>
      <c r="AU636" s="210" t="s">
        <v>83</v>
      </c>
      <c r="AY636" s="18" t="s">
        <v>131</v>
      </c>
      <c r="BE636" s="211">
        <f>IF(N636="základní",J636,0)</f>
        <v>0</v>
      </c>
      <c r="BF636" s="211">
        <f>IF(N636="snížená",J636,0)</f>
        <v>0</v>
      </c>
      <c r="BG636" s="211">
        <f>IF(N636="zákl. přenesená",J636,0)</f>
        <v>0</v>
      </c>
      <c r="BH636" s="211">
        <f>IF(N636="sníž. přenesená",J636,0)</f>
        <v>0</v>
      </c>
      <c r="BI636" s="211">
        <f>IF(N636="nulová",J636,0)</f>
        <v>0</v>
      </c>
      <c r="BJ636" s="18" t="s">
        <v>79</v>
      </c>
      <c r="BK636" s="211">
        <f>ROUND(I636*H636,2)</f>
        <v>0</v>
      </c>
      <c r="BL636" s="18" t="s">
        <v>226</v>
      </c>
      <c r="BM636" s="210" t="s">
        <v>1289</v>
      </c>
    </row>
    <row r="637" s="2" customFormat="1">
      <c r="A637" s="39"/>
      <c r="B637" s="40"/>
      <c r="C637" s="41"/>
      <c r="D637" s="212" t="s">
        <v>140</v>
      </c>
      <c r="E637" s="41"/>
      <c r="F637" s="213" t="s">
        <v>1290</v>
      </c>
      <c r="G637" s="41"/>
      <c r="H637" s="41"/>
      <c r="I637" s="214"/>
      <c r="J637" s="41"/>
      <c r="K637" s="41"/>
      <c r="L637" s="45"/>
      <c r="M637" s="215"/>
      <c r="N637" s="216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140</v>
      </c>
      <c r="AU637" s="18" t="s">
        <v>83</v>
      </c>
    </row>
    <row r="638" s="2" customFormat="1" ht="21.75" customHeight="1">
      <c r="A638" s="39"/>
      <c r="B638" s="40"/>
      <c r="C638" s="229" t="s">
        <v>1291</v>
      </c>
      <c r="D638" s="229" t="s">
        <v>181</v>
      </c>
      <c r="E638" s="230" t="s">
        <v>1292</v>
      </c>
      <c r="F638" s="231" t="s">
        <v>1293</v>
      </c>
      <c r="G638" s="232" t="s">
        <v>184</v>
      </c>
      <c r="H638" s="233">
        <v>87.959999999999994</v>
      </c>
      <c r="I638" s="234"/>
      <c r="J638" s="235">
        <f>ROUND(I638*H638,2)</f>
        <v>0</v>
      </c>
      <c r="K638" s="231" t="s">
        <v>137</v>
      </c>
      <c r="L638" s="236"/>
      <c r="M638" s="237" t="s">
        <v>19</v>
      </c>
      <c r="N638" s="238" t="s">
        <v>45</v>
      </c>
      <c r="O638" s="85"/>
      <c r="P638" s="208">
        <f>O638*H638</f>
        <v>0</v>
      </c>
      <c r="Q638" s="208">
        <v>0.001</v>
      </c>
      <c r="R638" s="208">
        <f>Q638*H638</f>
        <v>0.087959999999999997</v>
      </c>
      <c r="S638" s="208">
        <v>0</v>
      </c>
      <c r="T638" s="209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10" t="s">
        <v>323</v>
      </c>
      <c r="AT638" s="210" t="s">
        <v>181</v>
      </c>
      <c r="AU638" s="210" t="s">
        <v>83</v>
      </c>
      <c r="AY638" s="18" t="s">
        <v>131</v>
      </c>
      <c r="BE638" s="211">
        <f>IF(N638="základní",J638,0)</f>
        <v>0</v>
      </c>
      <c r="BF638" s="211">
        <f>IF(N638="snížená",J638,0)</f>
        <v>0</v>
      </c>
      <c r="BG638" s="211">
        <f>IF(N638="zákl. přenesená",J638,0)</f>
        <v>0</v>
      </c>
      <c r="BH638" s="211">
        <f>IF(N638="sníž. přenesená",J638,0)</f>
        <v>0</v>
      </c>
      <c r="BI638" s="211">
        <f>IF(N638="nulová",J638,0)</f>
        <v>0</v>
      </c>
      <c r="BJ638" s="18" t="s">
        <v>79</v>
      </c>
      <c r="BK638" s="211">
        <f>ROUND(I638*H638,2)</f>
        <v>0</v>
      </c>
      <c r="BL638" s="18" t="s">
        <v>226</v>
      </c>
      <c r="BM638" s="210" t="s">
        <v>1294</v>
      </c>
    </row>
    <row r="639" s="13" customFormat="1">
      <c r="A639" s="13"/>
      <c r="B639" s="217"/>
      <c r="C639" s="218"/>
      <c r="D639" s="219" t="s">
        <v>146</v>
      </c>
      <c r="E639" s="218"/>
      <c r="F639" s="221" t="s">
        <v>1295</v>
      </c>
      <c r="G639" s="218"/>
      <c r="H639" s="222">
        <v>87.959999999999994</v>
      </c>
      <c r="I639" s="223"/>
      <c r="J639" s="218"/>
      <c r="K639" s="218"/>
      <c r="L639" s="224"/>
      <c r="M639" s="225"/>
      <c r="N639" s="226"/>
      <c r="O639" s="226"/>
      <c r="P639" s="226"/>
      <c r="Q639" s="226"/>
      <c r="R639" s="226"/>
      <c r="S639" s="226"/>
      <c r="T639" s="227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28" t="s">
        <v>146</v>
      </c>
      <c r="AU639" s="228" t="s">
        <v>83</v>
      </c>
      <c r="AV639" s="13" t="s">
        <v>83</v>
      </c>
      <c r="AW639" s="13" t="s">
        <v>4</v>
      </c>
      <c r="AX639" s="13" t="s">
        <v>79</v>
      </c>
      <c r="AY639" s="228" t="s">
        <v>131</v>
      </c>
    </row>
    <row r="640" s="12" customFormat="1" ht="22.8" customHeight="1">
      <c r="A640" s="12"/>
      <c r="B640" s="183"/>
      <c r="C640" s="184"/>
      <c r="D640" s="185" t="s">
        <v>73</v>
      </c>
      <c r="E640" s="197" t="s">
        <v>1296</v>
      </c>
      <c r="F640" s="197" t="s">
        <v>1297</v>
      </c>
      <c r="G640" s="184"/>
      <c r="H640" s="184"/>
      <c r="I640" s="187"/>
      <c r="J640" s="198">
        <f>BK640</f>
        <v>0</v>
      </c>
      <c r="K640" s="184"/>
      <c r="L640" s="189"/>
      <c r="M640" s="190"/>
      <c r="N640" s="191"/>
      <c r="O640" s="191"/>
      <c r="P640" s="192">
        <f>SUM(P641:P643)</f>
        <v>0</v>
      </c>
      <c r="Q640" s="191"/>
      <c r="R640" s="192">
        <f>SUM(R641:R643)</f>
        <v>0</v>
      </c>
      <c r="S640" s="191"/>
      <c r="T640" s="193">
        <f>SUM(T641:T643)</f>
        <v>0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194" t="s">
        <v>83</v>
      </c>
      <c r="AT640" s="195" t="s">
        <v>73</v>
      </c>
      <c r="AU640" s="195" t="s">
        <v>79</v>
      </c>
      <c r="AY640" s="194" t="s">
        <v>131</v>
      </c>
      <c r="BK640" s="196">
        <f>SUM(BK641:BK643)</f>
        <v>0</v>
      </c>
    </row>
    <row r="641" s="2" customFormat="1" ht="24.15" customHeight="1">
      <c r="A641" s="39"/>
      <c r="B641" s="40"/>
      <c r="C641" s="199" t="s">
        <v>1298</v>
      </c>
      <c r="D641" s="199" t="s">
        <v>133</v>
      </c>
      <c r="E641" s="200" t="s">
        <v>1299</v>
      </c>
      <c r="F641" s="201" t="s">
        <v>1300</v>
      </c>
      <c r="G641" s="202" t="s">
        <v>136</v>
      </c>
      <c r="H641" s="203">
        <v>20</v>
      </c>
      <c r="I641" s="204"/>
      <c r="J641" s="205">
        <f>ROUND(I641*H641,2)</f>
        <v>0</v>
      </c>
      <c r="K641" s="201" t="s">
        <v>137</v>
      </c>
      <c r="L641" s="45"/>
      <c r="M641" s="206" t="s">
        <v>19</v>
      </c>
      <c r="N641" s="207" t="s">
        <v>45</v>
      </c>
      <c r="O641" s="85"/>
      <c r="P641" s="208">
        <f>O641*H641</f>
        <v>0</v>
      </c>
      <c r="Q641" s="208">
        <v>0</v>
      </c>
      <c r="R641" s="208">
        <f>Q641*H641</f>
        <v>0</v>
      </c>
      <c r="S641" s="208">
        <v>0</v>
      </c>
      <c r="T641" s="209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10" t="s">
        <v>226</v>
      </c>
      <c r="AT641" s="210" t="s">
        <v>133</v>
      </c>
      <c r="AU641" s="210" t="s">
        <v>83</v>
      </c>
      <c r="AY641" s="18" t="s">
        <v>131</v>
      </c>
      <c r="BE641" s="211">
        <f>IF(N641="základní",J641,0)</f>
        <v>0</v>
      </c>
      <c r="BF641" s="211">
        <f>IF(N641="snížená",J641,0)</f>
        <v>0</v>
      </c>
      <c r="BG641" s="211">
        <f>IF(N641="zákl. přenesená",J641,0)</f>
        <v>0</v>
      </c>
      <c r="BH641" s="211">
        <f>IF(N641="sníž. přenesená",J641,0)</f>
        <v>0</v>
      </c>
      <c r="BI641" s="211">
        <f>IF(N641="nulová",J641,0)</f>
        <v>0</v>
      </c>
      <c r="BJ641" s="18" t="s">
        <v>79</v>
      </c>
      <c r="BK641" s="211">
        <f>ROUND(I641*H641,2)</f>
        <v>0</v>
      </c>
      <c r="BL641" s="18" t="s">
        <v>226</v>
      </c>
      <c r="BM641" s="210" t="s">
        <v>1301</v>
      </c>
    </row>
    <row r="642" s="2" customFormat="1">
      <c r="A642" s="39"/>
      <c r="B642" s="40"/>
      <c r="C642" s="41"/>
      <c r="D642" s="212" t="s">
        <v>140</v>
      </c>
      <c r="E642" s="41"/>
      <c r="F642" s="213" t="s">
        <v>1302</v>
      </c>
      <c r="G642" s="41"/>
      <c r="H642" s="41"/>
      <c r="I642" s="214"/>
      <c r="J642" s="41"/>
      <c r="K642" s="41"/>
      <c r="L642" s="45"/>
      <c r="M642" s="215"/>
      <c r="N642" s="216"/>
      <c r="O642" s="85"/>
      <c r="P642" s="85"/>
      <c r="Q642" s="85"/>
      <c r="R642" s="85"/>
      <c r="S642" s="85"/>
      <c r="T642" s="86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140</v>
      </c>
      <c r="AU642" s="18" t="s">
        <v>83</v>
      </c>
    </row>
    <row r="643" s="13" customFormat="1">
      <c r="A643" s="13"/>
      <c r="B643" s="217"/>
      <c r="C643" s="218"/>
      <c r="D643" s="219" t="s">
        <v>146</v>
      </c>
      <c r="E643" s="220" t="s">
        <v>19</v>
      </c>
      <c r="F643" s="221" t="s">
        <v>1303</v>
      </c>
      <c r="G643" s="218"/>
      <c r="H643" s="222">
        <v>20</v>
      </c>
      <c r="I643" s="223"/>
      <c r="J643" s="218"/>
      <c r="K643" s="218"/>
      <c r="L643" s="224"/>
      <c r="M643" s="225"/>
      <c r="N643" s="226"/>
      <c r="O643" s="226"/>
      <c r="P643" s="226"/>
      <c r="Q643" s="226"/>
      <c r="R643" s="226"/>
      <c r="S643" s="226"/>
      <c r="T643" s="227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28" t="s">
        <v>146</v>
      </c>
      <c r="AU643" s="228" t="s">
        <v>83</v>
      </c>
      <c r="AV643" s="13" t="s">
        <v>83</v>
      </c>
      <c r="AW643" s="13" t="s">
        <v>36</v>
      </c>
      <c r="AX643" s="13" t="s">
        <v>79</v>
      </c>
      <c r="AY643" s="228" t="s">
        <v>131</v>
      </c>
    </row>
    <row r="644" s="12" customFormat="1" ht="25.92" customHeight="1">
      <c r="A644" s="12"/>
      <c r="B644" s="183"/>
      <c r="C644" s="184"/>
      <c r="D644" s="185" t="s">
        <v>73</v>
      </c>
      <c r="E644" s="186" t="s">
        <v>1304</v>
      </c>
      <c r="F644" s="186" t="s">
        <v>1305</v>
      </c>
      <c r="G644" s="184"/>
      <c r="H644" s="184"/>
      <c r="I644" s="187"/>
      <c r="J644" s="188">
        <f>BK644</f>
        <v>0</v>
      </c>
      <c r="K644" s="184"/>
      <c r="L644" s="189"/>
      <c r="M644" s="190"/>
      <c r="N644" s="191"/>
      <c r="O644" s="191"/>
      <c r="P644" s="192">
        <f>SUM(P645:P660)</f>
        <v>0</v>
      </c>
      <c r="Q644" s="191"/>
      <c r="R644" s="192">
        <f>SUM(R645:R660)</f>
        <v>0</v>
      </c>
      <c r="S644" s="191"/>
      <c r="T644" s="193">
        <f>SUM(T645:T660)</f>
        <v>0</v>
      </c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R644" s="194" t="s">
        <v>138</v>
      </c>
      <c r="AT644" s="195" t="s">
        <v>73</v>
      </c>
      <c r="AU644" s="195" t="s">
        <v>74</v>
      </c>
      <c r="AY644" s="194" t="s">
        <v>131</v>
      </c>
      <c r="BK644" s="196">
        <f>SUM(BK645:BK660)</f>
        <v>0</v>
      </c>
    </row>
    <row r="645" s="2" customFormat="1" ht="24.15" customHeight="1">
      <c r="A645" s="39"/>
      <c r="B645" s="40"/>
      <c r="C645" s="199" t="s">
        <v>1306</v>
      </c>
      <c r="D645" s="199" t="s">
        <v>133</v>
      </c>
      <c r="E645" s="200" t="s">
        <v>1307</v>
      </c>
      <c r="F645" s="201" t="s">
        <v>1308</v>
      </c>
      <c r="G645" s="202" t="s">
        <v>1309</v>
      </c>
      <c r="H645" s="203">
        <v>30</v>
      </c>
      <c r="I645" s="204"/>
      <c r="J645" s="205">
        <f>ROUND(I645*H645,2)</f>
        <v>0</v>
      </c>
      <c r="K645" s="201" t="s">
        <v>137</v>
      </c>
      <c r="L645" s="45"/>
      <c r="M645" s="206" t="s">
        <v>19</v>
      </c>
      <c r="N645" s="207" t="s">
        <v>45</v>
      </c>
      <c r="O645" s="85"/>
      <c r="P645" s="208">
        <f>O645*H645</f>
        <v>0</v>
      </c>
      <c r="Q645" s="208">
        <v>0</v>
      </c>
      <c r="R645" s="208">
        <f>Q645*H645</f>
        <v>0</v>
      </c>
      <c r="S645" s="208">
        <v>0</v>
      </c>
      <c r="T645" s="209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10" t="s">
        <v>1310</v>
      </c>
      <c r="AT645" s="210" t="s">
        <v>133</v>
      </c>
      <c r="AU645" s="210" t="s">
        <v>79</v>
      </c>
      <c r="AY645" s="18" t="s">
        <v>131</v>
      </c>
      <c r="BE645" s="211">
        <f>IF(N645="základní",J645,0)</f>
        <v>0</v>
      </c>
      <c r="BF645" s="211">
        <f>IF(N645="snížená",J645,0)</f>
        <v>0</v>
      </c>
      <c r="BG645" s="211">
        <f>IF(N645="zákl. přenesená",J645,0)</f>
        <v>0</v>
      </c>
      <c r="BH645" s="211">
        <f>IF(N645="sníž. přenesená",J645,0)</f>
        <v>0</v>
      </c>
      <c r="BI645" s="211">
        <f>IF(N645="nulová",J645,0)</f>
        <v>0</v>
      </c>
      <c r="BJ645" s="18" t="s">
        <v>79</v>
      </c>
      <c r="BK645" s="211">
        <f>ROUND(I645*H645,2)</f>
        <v>0</v>
      </c>
      <c r="BL645" s="18" t="s">
        <v>1310</v>
      </c>
      <c r="BM645" s="210" t="s">
        <v>1311</v>
      </c>
    </row>
    <row r="646" s="2" customFormat="1">
      <c r="A646" s="39"/>
      <c r="B646" s="40"/>
      <c r="C646" s="41"/>
      <c r="D646" s="212" t="s">
        <v>140</v>
      </c>
      <c r="E646" s="41"/>
      <c r="F646" s="213" t="s">
        <v>1312</v>
      </c>
      <c r="G646" s="41"/>
      <c r="H646" s="41"/>
      <c r="I646" s="214"/>
      <c r="J646" s="41"/>
      <c r="K646" s="41"/>
      <c r="L646" s="45"/>
      <c r="M646" s="215"/>
      <c r="N646" s="216"/>
      <c r="O646" s="85"/>
      <c r="P646" s="85"/>
      <c r="Q646" s="85"/>
      <c r="R646" s="85"/>
      <c r="S646" s="85"/>
      <c r="T646" s="86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140</v>
      </c>
      <c r="AU646" s="18" t="s">
        <v>79</v>
      </c>
    </row>
    <row r="647" s="2" customFormat="1" ht="24.15" customHeight="1">
      <c r="A647" s="39"/>
      <c r="B647" s="40"/>
      <c r="C647" s="199" t="s">
        <v>1313</v>
      </c>
      <c r="D647" s="199" t="s">
        <v>133</v>
      </c>
      <c r="E647" s="200" t="s">
        <v>1314</v>
      </c>
      <c r="F647" s="201" t="s">
        <v>1315</v>
      </c>
      <c r="G647" s="202" t="s">
        <v>1309</v>
      </c>
      <c r="H647" s="203">
        <v>45</v>
      </c>
      <c r="I647" s="204"/>
      <c r="J647" s="205">
        <f>ROUND(I647*H647,2)</f>
        <v>0</v>
      </c>
      <c r="K647" s="201" t="s">
        <v>137</v>
      </c>
      <c r="L647" s="45"/>
      <c r="M647" s="206" t="s">
        <v>19</v>
      </c>
      <c r="N647" s="207" t="s">
        <v>45</v>
      </c>
      <c r="O647" s="85"/>
      <c r="P647" s="208">
        <f>O647*H647</f>
        <v>0</v>
      </c>
      <c r="Q647" s="208">
        <v>0</v>
      </c>
      <c r="R647" s="208">
        <f>Q647*H647</f>
        <v>0</v>
      </c>
      <c r="S647" s="208">
        <v>0</v>
      </c>
      <c r="T647" s="209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10" t="s">
        <v>1310</v>
      </c>
      <c r="AT647" s="210" t="s">
        <v>133</v>
      </c>
      <c r="AU647" s="210" t="s">
        <v>79</v>
      </c>
      <c r="AY647" s="18" t="s">
        <v>131</v>
      </c>
      <c r="BE647" s="211">
        <f>IF(N647="základní",J647,0)</f>
        <v>0</v>
      </c>
      <c r="BF647" s="211">
        <f>IF(N647="snížená",J647,0)</f>
        <v>0</v>
      </c>
      <c r="BG647" s="211">
        <f>IF(N647="zákl. přenesená",J647,0)</f>
        <v>0</v>
      </c>
      <c r="BH647" s="211">
        <f>IF(N647="sníž. přenesená",J647,0)</f>
        <v>0</v>
      </c>
      <c r="BI647" s="211">
        <f>IF(N647="nulová",J647,0)</f>
        <v>0</v>
      </c>
      <c r="BJ647" s="18" t="s">
        <v>79</v>
      </c>
      <c r="BK647" s="211">
        <f>ROUND(I647*H647,2)</f>
        <v>0</v>
      </c>
      <c r="BL647" s="18" t="s">
        <v>1310</v>
      </c>
      <c r="BM647" s="210" t="s">
        <v>1316</v>
      </c>
    </row>
    <row r="648" s="2" customFormat="1">
      <c r="A648" s="39"/>
      <c r="B648" s="40"/>
      <c r="C648" s="41"/>
      <c r="D648" s="212" t="s">
        <v>140</v>
      </c>
      <c r="E648" s="41"/>
      <c r="F648" s="213" t="s">
        <v>1317</v>
      </c>
      <c r="G648" s="41"/>
      <c r="H648" s="41"/>
      <c r="I648" s="214"/>
      <c r="J648" s="41"/>
      <c r="K648" s="41"/>
      <c r="L648" s="45"/>
      <c r="M648" s="215"/>
      <c r="N648" s="216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140</v>
      </c>
      <c r="AU648" s="18" t="s">
        <v>79</v>
      </c>
    </row>
    <row r="649" s="13" customFormat="1">
      <c r="A649" s="13"/>
      <c r="B649" s="217"/>
      <c r="C649" s="218"/>
      <c r="D649" s="219" t="s">
        <v>146</v>
      </c>
      <c r="E649" s="220" t="s">
        <v>19</v>
      </c>
      <c r="F649" s="221" t="s">
        <v>1318</v>
      </c>
      <c r="G649" s="218"/>
      <c r="H649" s="222">
        <v>40</v>
      </c>
      <c r="I649" s="223"/>
      <c r="J649" s="218"/>
      <c r="K649" s="218"/>
      <c r="L649" s="224"/>
      <c r="M649" s="225"/>
      <c r="N649" s="226"/>
      <c r="O649" s="226"/>
      <c r="P649" s="226"/>
      <c r="Q649" s="226"/>
      <c r="R649" s="226"/>
      <c r="S649" s="226"/>
      <c r="T649" s="227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28" t="s">
        <v>146</v>
      </c>
      <c r="AU649" s="228" t="s">
        <v>79</v>
      </c>
      <c r="AV649" s="13" t="s">
        <v>83</v>
      </c>
      <c r="AW649" s="13" t="s">
        <v>36</v>
      </c>
      <c r="AX649" s="13" t="s">
        <v>74</v>
      </c>
      <c r="AY649" s="228" t="s">
        <v>131</v>
      </c>
    </row>
    <row r="650" s="13" customFormat="1">
      <c r="A650" s="13"/>
      <c r="B650" s="217"/>
      <c r="C650" s="218"/>
      <c r="D650" s="219" t="s">
        <v>146</v>
      </c>
      <c r="E650" s="220" t="s">
        <v>19</v>
      </c>
      <c r="F650" s="221" t="s">
        <v>1319</v>
      </c>
      <c r="G650" s="218"/>
      <c r="H650" s="222">
        <v>5</v>
      </c>
      <c r="I650" s="223"/>
      <c r="J650" s="218"/>
      <c r="K650" s="218"/>
      <c r="L650" s="224"/>
      <c r="M650" s="225"/>
      <c r="N650" s="226"/>
      <c r="O650" s="226"/>
      <c r="P650" s="226"/>
      <c r="Q650" s="226"/>
      <c r="R650" s="226"/>
      <c r="S650" s="226"/>
      <c r="T650" s="227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28" t="s">
        <v>146</v>
      </c>
      <c r="AU650" s="228" t="s">
        <v>79</v>
      </c>
      <c r="AV650" s="13" t="s">
        <v>83</v>
      </c>
      <c r="AW650" s="13" t="s">
        <v>36</v>
      </c>
      <c r="AX650" s="13" t="s">
        <v>74</v>
      </c>
      <c r="AY650" s="228" t="s">
        <v>131</v>
      </c>
    </row>
    <row r="651" s="14" customFormat="1">
      <c r="A651" s="14"/>
      <c r="B651" s="239"/>
      <c r="C651" s="240"/>
      <c r="D651" s="219" t="s">
        <v>146</v>
      </c>
      <c r="E651" s="241" t="s">
        <v>19</v>
      </c>
      <c r="F651" s="242" t="s">
        <v>218</v>
      </c>
      <c r="G651" s="240"/>
      <c r="H651" s="243">
        <v>45</v>
      </c>
      <c r="I651" s="244"/>
      <c r="J651" s="240"/>
      <c r="K651" s="240"/>
      <c r="L651" s="245"/>
      <c r="M651" s="246"/>
      <c r="N651" s="247"/>
      <c r="O651" s="247"/>
      <c r="P651" s="247"/>
      <c r="Q651" s="247"/>
      <c r="R651" s="247"/>
      <c r="S651" s="247"/>
      <c r="T651" s="248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9" t="s">
        <v>146</v>
      </c>
      <c r="AU651" s="249" t="s">
        <v>79</v>
      </c>
      <c r="AV651" s="14" t="s">
        <v>138</v>
      </c>
      <c r="AW651" s="14" t="s">
        <v>36</v>
      </c>
      <c r="AX651" s="14" t="s">
        <v>79</v>
      </c>
      <c r="AY651" s="249" t="s">
        <v>131</v>
      </c>
    </row>
    <row r="652" s="2" customFormat="1" ht="24.15" customHeight="1">
      <c r="A652" s="39"/>
      <c r="B652" s="40"/>
      <c r="C652" s="199" t="s">
        <v>1320</v>
      </c>
      <c r="D652" s="199" t="s">
        <v>133</v>
      </c>
      <c r="E652" s="200" t="s">
        <v>1321</v>
      </c>
      <c r="F652" s="201" t="s">
        <v>1322</v>
      </c>
      <c r="G652" s="202" t="s">
        <v>1309</v>
      </c>
      <c r="H652" s="203">
        <v>60</v>
      </c>
      <c r="I652" s="204"/>
      <c r="J652" s="205">
        <f>ROUND(I652*H652,2)</f>
        <v>0</v>
      </c>
      <c r="K652" s="201" t="s">
        <v>137</v>
      </c>
      <c r="L652" s="45"/>
      <c r="M652" s="206" t="s">
        <v>19</v>
      </c>
      <c r="N652" s="207" t="s">
        <v>45</v>
      </c>
      <c r="O652" s="85"/>
      <c r="P652" s="208">
        <f>O652*H652</f>
        <v>0</v>
      </c>
      <c r="Q652" s="208">
        <v>0</v>
      </c>
      <c r="R652" s="208">
        <f>Q652*H652</f>
        <v>0</v>
      </c>
      <c r="S652" s="208">
        <v>0</v>
      </c>
      <c r="T652" s="209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10" t="s">
        <v>1310</v>
      </c>
      <c r="AT652" s="210" t="s">
        <v>133</v>
      </c>
      <c r="AU652" s="210" t="s">
        <v>79</v>
      </c>
      <c r="AY652" s="18" t="s">
        <v>131</v>
      </c>
      <c r="BE652" s="211">
        <f>IF(N652="základní",J652,0)</f>
        <v>0</v>
      </c>
      <c r="BF652" s="211">
        <f>IF(N652="snížená",J652,0)</f>
        <v>0</v>
      </c>
      <c r="BG652" s="211">
        <f>IF(N652="zákl. přenesená",J652,0)</f>
        <v>0</v>
      </c>
      <c r="BH652" s="211">
        <f>IF(N652="sníž. přenesená",J652,0)</f>
        <v>0</v>
      </c>
      <c r="BI652" s="211">
        <f>IF(N652="nulová",J652,0)</f>
        <v>0</v>
      </c>
      <c r="BJ652" s="18" t="s">
        <v>79</v>
      </c>
      <c r="BK652" s="211">
        <f>ROUND(I652*H652,2)</f>
        <v>0</v>
      </c>
      <c r="BL652" s="18" t="s">
        <v>1310</v>
      </c>
      <c r="BM652" s="210" t="s">
        <v>1323</v>
      </c>
    </row>
    <row r="653" s="2" customFormat="1">
      <c r="A653" s="39"/>
      <c r="B653" s="40"/>
      <c r="C653" s="41"/>
      <c r="D653" s="212" t="s">
        <v>140</v>
      </c>
      <c r="E653" s="41"/>
      <c r="F653" s="213" t="s">
        <v>1324</v>
      </c>
      <c r="G653" s="41"/>
      <c r="H653" s="41"/>
      <c r="I653" s="214"/>
      <c r="J653" s="41"/>
      <c r="K653" s="41"/>
      <c r="L653" s="45"/>
      <c r="M653" s="215"/>
      <c r="N653" s="216"/>
      <c r="O653" s="85"/>
      <c r="P653" s="85"/>
      <c r="Q653" s="85"/>
      <c r="R653" s="85"/>
      <c r="S653" s="85"/>
      <c r="T653" s="86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140</v>
      </c>
      <c r="AU653" s="18" t="s">
        <v>79</v>
      </c>
    </row>
    <row r="654" s="13" customFormat="1">
      <c r="A654" s="13"/>
      <c r="B654" s="217"/>
      <c r="C654" s="218"/>
      <c r="D654" s="219" t="s">
        <v>146</v>
      </c>
      <c r="E654" s="220" t="s">
        <v>19</v>
      </c>
      <c r="F654" s="221" t="s">
        <v>1325</v>
      </c>
      <c r="G654" s="218"/>
      <c r="H654" s="222">
        <v>40</v>
      </c>
      <c r="I654" s="223"/>
      <c r="J654" s="218"/>
      <c r="K654" s="218"/>
      <c r="L654" s="224"/>
      <c r="M654" s="225"/>
      <c r="N654" s="226"/>
      <c r="O654" s="226"/>
      <c r="P654" s="226"/>
      <c r="Q654" s="226"/>
      <c r="R654" s="226"/>
      <c r="S654" s="226"/>
      <c r="T654" s="227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28" t="s">
        <v>146</v>
      </c>
      <c r="AU654" s="228" t="s">
        <v>79</v>
      </c>
      <c r="AV654" s="13" t="s">
        <v>83</v>
      </c>
      <c r="AW654" s="13" t="s">
        <v>36</v>
      </c>
      <c r="AX654" s="13" t="s">
        <v>74</v>
      </c>
      <c r="AY654" s="228" t="s">
        <v>131</v>
      </c>
    </row>
    <row r="655" s="13" customFormat="1">
      <c r="A655" s="13"/>
      <c r="B655" s="217"/>
      <c r="C655" s="218"/>
      <c r="D655" s="219" t="s">
        <v>146</v>
      </c>
      <c r="E655" s="220" t="s">
        <v>19</v>
      </c>
      <c r="F655" s="221" t="s">
        <v>1326</v>
      </c>
      <c r="G655" s="218"/>
      <c r="H655" s="222">
        <v>10</v>
      </c>
      <c r="I655" s="223"/>
      <c r="J655" s="218"/>
      <c r="K655" s="218"/>
      <c r="L655" s="224"/>
      <c r="M655" s="225"/>
      <c r="N655" s="226"/>
      <c r="O655" s="226"/>
      <c r="P655" s="226"/>
      <c r="Q655" s="226"/>
      <c r="R655" s="226"/>
      <c r="S655" s="226"/>
      <c r="T655" s="227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28" t="s">
        <v>146</v>
      </c>
      <c r="AU655" s="228" t="s">
        <v>79</v>
      </c>
      <c r="AV655" s="13" t="s">
        <v>83</v>
      </c>
      <c r="AW655" s="13" t="s">
        <v>36</v>
      </c>
      <c r="AX655" s="13" t="s">
        <v>74</v>
      </c>
      <c r="AY655" s="228" t="s">
        <v>131</v>
      </c>
    </row>
    <row r="656" s="13" customFormat="1">
      <c r="A656" s="13"/>
      <c r="B656" s="217"/>
      <c r="C656" s="218"/>
      <c r="D656" s="219" t="s">
        <v>146</v>
      </c>
      <c r="E656" s="220" t="s">
        <v>19</v>
      </c>
      <c r="F656" s="221" t="s">
        <v>1327</v>
      </c>
      <c r="G656" s="218"/>
      <c r="H656" s="222">
        <v>10</v>
      </c>
      <c r="I656" s="223"/>
      <c r="J656" s="218"/>
      <c r="K656" s="218"/>
      <c r="L656" s="224"/>
      <c r="M656" s="225"/>
      <c r="N656" s="226"/>
      <c r="O656" s="226"/>
      <c r="P656" s="226"/>
      <c r="Q656" s="226"/>
      <c r="R656" s="226"/>
      <c r="S656" s="226"/>
      <c r="T656" s="227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28" t="s">
        <v>146</v>
      </c>
      <c r="AU656" s="228" t="s">
        <v>79</v>
      </c>
      <c r="AV656" s="13" t="s">
        <v>83</v>
      </c>
      <c r="AW656" s="13" t="s">
        <v>36</v>
      </c>
      <c r="AX656" s="13" t="s">
        <v>74</v>
      </c>
      <c r="AY656" s="228" t="s">
        <v>131</v>
      </c>
    </row>
    <row r="657" s="14" customFormat="1">
      <c r="A657" s="14"/>
      <c r="B657" s="239"/>
      <c r="C657" s="240"/>
      <c r="D657" s="219" t="s">
        <v>146</v>
      </c>
      <c r="E657" s="241" t="s">
        <v>19</v>
      </c>
      <c r="F657" s="242" t="s">
        <v>218</v>
      </c>
      <c r="G657" s="240"/>
      <c r="H657" s="243">
        <v>60</v>
      </c>
      <c r="I657" s="244"/>
      <c r="J657" s="240"/>
      <c r="K657" s="240"/>
      <c r="L657" s="245"/>
      <c r="M657" s="246"/>
      <c r="N657" s="247"/>
      <c r="O657" s="247"/>
      <c r="P657" s="247"/>
      <c r="Q657" s="247"/>
      <c r="R657" s="247"/>
      <c r="S657" s="247"/>
      <c r="T657" s="248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9" t="s">
        <v>146</v>
      </c>
      <c r="AU657" s="249" t="s">
        <v>79</v>
      </c>
      <c r="AV657" s="14" t="s">
        <v>138</v>
      </c>
      <c r="AW657" s="14" t="s">
        <v>36</v>
      </c>
      <c r="AX657" s="14" t="s">
        <v>79</v>
      </c>
      <c r="AY657" s="249" t="s">
        <v>131</v>
      </c>
    </row>
    <row r="658" s="2" customFormat="1" ht="37.8" customHeight="1">
      <c r="A658" s="39"/>
      <c r="B658" s="40"/>
      <c r="C658" s="199" t="s">
        <v>1328</v>
      </c>
      <c r="D658" s="199" t="s">
        <v>133</v>
      </c>
      <c r="E658" s="200" t="s">
        <v>1329</v>
      </c>
      <c r="F658" s="201" t="s">
        <v>1330</v>
      </c>
      <c r="G658" s="202" t="s">
        <v>1309</v>
      </c>
      <c r="H658" s="203">
        <v>50</v>
      </c>
      <c r="I658" s="204"/>
      <c r="J658" s="205">
        <f>ROUND(I658*H658,2)</f>
        <v>0</v>
      </c>
      <c r="K658" s="201" t="s">
        <v>137</v>
      </c>
      <c r="L658" s="45"/>
      <c r="M658" s="206" t="s">
        <v>19</v>
      </c>
      <c r="N658" s="207" t="s">
        <v>45</v>
      </c>
      <c r="O658" s="85"/>
      <c r="P658" s="208">
        <f>O658*H658</f>
        <v>0</v>
      </c>
      <c r="Q658" s="208">
        <v>0</v>
      </c>
      <c r="R658" s="208">
        <f>Q658*H658</f>
        <v>0</v>
      </c>
      <c r="S658" s="208">
        <v>0</v>
      </c>
      <c r="T658" s="209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10" t="s">
        <v>1310</v>
      </c>
      <c r="AT658" s="210" t="s">
        <v>133</v>
      </c>
      <c r="AU658" s="210" t="s">
        <v>79</v>
      </c>
      <c r="AY658" s="18" t="s">
        <v>131</v>
      </c>
      <c r="BE658" s="211">
        <f>IF(N658="základní",J658,0)</f>
        <v>0</v>
      </c>
      <c r="BF658" s="211">
        <f>IF(N658="snížená",J658,0)</f>
        <v>0</v>
      </c>
      <c r="BG658" s="211">
        <f>IF(N658="zákl. přenesená",J658,0)</f>
        <v>0</v>
      </c>
      <c r="BH658" s="211">
        <f>IF(N658="sníž. přenesená",J658,0)</f>
        <v>0</v>
      </c>
      <c r="BI658" s="211">
        <f>IF(N658="nulová",J658,0)</f>
        <v>0</v>
      </c>
      <c r="BJ658" s="18" t="s">
        <v>79</v>
      </c>
      <c r="BK658" s="211">
        <f>ROUND(I658*H658,2)</f>
        <v>0</v>
      </c>
      <c r="BL658" s="18" t="s">
        <v>1310</v>
      </c>
      <c r="BM658" s="210" t="s">
        <v>1331</v>
      </c>
    </row>
    <row r="659" s="2" customFormat="1">
      <c r="A659" s="39"/>
      <c r="B659" s="40"/>
      <c r="C659" s="41"/>
      <c r="D659" s="212" t="s">
        <v>140</v>
      </c>
      <c r="E659" s="41"/>
      <c r="F659" s="213" t="s">
        <v>1332</v>
      </c>
      <c r="G659" s="41"/>
      <c r="H659" s="41"/>
      <c r="I659" s="214"/>
      <c r="J659" s="41"/>
      <c r="K659" s="41"/>
      <c r="L659" s="45"/>
      <c r="M659" s="215"/>
      <c r="N659" s="216"/>
      <c r="O659" s="85"/>
      <c r="P659" s="85"/>
      <c r="Q659" s="85"/>
      <c r="R659" s="85"/>
      <c r="S659" s="85"/>
      <c r="T659" s="86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140</v>
      </c>
      <c r="AU659" s="18" t="s">
        <v>79</v>
      </c>
    </row>
    <row r="660" s="13" customFormat="1">
      <c r="A660" s="13"/>
      <c r="B660" s="217"/>
      <c r="C660" s="218"/>
      <c r="D660" s="219" t="s">
        <v>146</v>
      </c>
      <c r="E660" s="220" t="s">
        <v>19</v>
      </c>
      <c r="F660" s="221" t="s">
        <v>1333</v>
      </c>
      <c r="G660" s="218"/>
      <c r="H660" s="222">
        <v>50</v>
      </c>
      <c r="I660" s="223"/>
      <c r="J660" s="218"/>
      <c r="K660" s="218"/>
      <c r="L660" s="224"/>
      <c r="M660" s="225"/>
      <c r="N660" s="226"/>
      <c r="O660" s="226"/>
      <c r="P660" s="226"/>
      <c r="Q660" s="226"/>
      <c r="R660" s="226"/>
      <c r="S660" s="226"/>
      <c r="T660" s="227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28" t="s">
        <v>146</v>
      </c>
      <c r="AU660" s="228" t="s">
        <v>79</v>
      </c>
      <c r="AV660" s="13" t="s">
        <v>83</v>
      </c>
      <c r="AW660" s="13" t="s">
        <v>36</v>
      </c>
      <c r="AX660" s="13" t="s">
        <v>79</v>
      </c>
      <c r="AY660" s="228" t="s">
        <v>131</v>
      </c>
    </row>
    <row r="661" s="12" customFormat="1" ht="25.92" customHeight="1">
      <c r="A661" s="12"/>
      <c r="B661" s="183"/>
      <c r="C661" s="184"/>
      <c r="D661" s="185" t="s">
        <v>73</v>
      </c>
      <c r="E661" s="186" t="s">
        <v>1334</v>
      </c>
      <c r="F661" s="186" t="s">
        <v>1335</v>
      </c>
      <c r="G661" s="184"/>
      <c r="H661" s="184"/>
      <c r="I661" s="187"/>
      <c r="J661" s="188">
        <f>BK661</f>
        <v>0</v>
      </c>
      <c r="K661" s="184"/>
      <c r="L661" s="189"/>
      <c r="M661" s="190"/>
      <c r="N661" s="191"/>
      <c r="O661" s="191"/>
      <c r="P661" s="192">
        <f>SUM(P662:P672)</f>
        <v>0</v>
      </c>
      <c r="Q661" s="191"/>
      <c r="R661" s="192">
        <f>SUM(R662:R672)</f>
        <v>0</v>
      </c>
      <c r="S661" s="191"/>
      <c r="T661" s="193">
        <f>SUM(T662:T672)</f>
        <v>0</v>
      </c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R661" s="194" t="s">
        <v>159</v>
      </c>
      <c r="AT661" s="195" t="s">
        <v>73</v>
      </c>
      <c r="AU661" s="195" t="s">
        <v>74</v>
      </c>
      <c r="AY661" s="194" t="s">
        <v>131</v>
      </c>
      <c r="BK661" s="196">
        <f>SUM(BK662:BK672)</f>
        <v>0</v>
      </c>
    </row>
    <row r="662" s="2" customFormat="1" ht="16.5" customHeight="1">
      <c r="A662" s="39"/>
      <c r="B662" s="40"/>
      <c r="C662" s="199" t="s">
        <v>1336</v>
      </c>
      <c r="D662" s="199" t="s">
        <v>133</v>
      </c>
      <c r="E662" s="200" t="s">
        <v>1337</v>
      </c>
      <c r="F662" s="201" t="s">
        <v>1338</v>
      </c>
      <c r="G662" s="202" t="s">
        <v>362</v>
      </c>
      <c r="H662" s="203">
        <v>1</v>
      </c>
      <c r="I662" s="204"/>
      <c r="J662" s="205">
        <f>ROUND(I662*H662,2)</f>
        <v>0</v>
      </c>
      <c r="K662" s="201" t="s">
        <v>137</v>
      </c>
      <c r="L662" s="45"/>
      <c r="M662" s="206" t="s">
        <v>19</v>
      </c>
      <c r="N662" s="207" t="s">
        <v>45</v>
      </c>
      <c r="O662" s="85"/>
      <c r="P662" s="208">
        <f>O662*H662</f>
        <v>0</v>
      </c>
      <c r="Q662" s="208">
        <v>0</v>
      </c>
      <c r="R662" s="208">
        <f>Q662*H662</f>
        <v>0</v>
      </c>
      <c r="S662" s="208">
        <v>0</v>
      </c>
      <c r="T662" s="209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10" t="s">
        <v>1339</v>
      </c>
      <c r="AT662" s="210" t="s">
        <v>133</v>
      </c>
      <c r="AU662" s="210" t="s">
        <v>79</v>
      </c>
      <c r="AY662" s="18" t="s">
        <v>131</v>
      </c>
      <c r="BE662" s="211">
        <f>IF(N662="základní",J662,0)</f>
        <v>0</v>
      </c>
      <c r="BF662" s="211">
        <f>IF(N662="snížená",J662,0)</f>
        <v>0</v>
      </c>
      <c r="BG662" s="211">
        <f>IF(N662="zákl. přenesená",J662,0)</f>
        <v>0</v>
      </c>
      <c r="BH662" s="211">
        <f>IF(N662="sníž. přenesená",J662,0)</f>
        <v>0</v>
      </c>
      <c r="BI662" s="211">
        <f>IF(N662="nulová",J662,0)</f>
        <v>0</v>
      </c>
      <c r="BJ662" s="18" t="s">
        <v>79</v>
      </c>
      <c r="BK662" s="211">
        <f>ROUND(I662*H662,2)</f>
        <v>0</v>
      </c>
      <c r="BL662" s="18" t="s">
        <v>1339</v>
      </c>
      <c r="BM662" s="210" t="s">
        <v>1340</v>
      </c>
    </row>
    <row r="663" s="2" customFormat="1">
      <c r="A663" s="39"/>
      <c r="B663" s="40"/>
      <c r="C663" s="41"/>
      <c r="D663" s="212" t="s">
        <v>140</v>
      </c>
      <c r="E663" s="41"/>
      <c r="F663" s="213" t="s">
        <v>1341</v>
      </c>
      <c r="G663" s="41"/>
      <c r="H663" s="41"/>
      <c r="I663" s="214"/>
      <c r="J663" s="41"/>
      <c r="K663" s="41"/>
      <c r="L663" s="45"/>
      <c r="M663" s="215"/>
      <c r="N663" s="216"/>
      <c r="O663" s="85"/>
      <c r="P663" s="85"/>
      <c r="Q663" s="85"/>
      <c r="R663" s="85"/>
      <c r="S663" s="85"/>
      <c r="T663" s="86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140</v>
      </c>
      <c r="AU663" s="18" t="s">
        <v>79</v>
      </c>
    </row>
    <row r="664" s="2" customFormat="1" ht="16.5" customHeight="1">
      <c r="A664" s="39"/>
      <c r="B664" s="40"/>
      <c r="C664" s="199" t="s">
        <v>1342</v>
      </c>
      <c r="D664" s="199" t="s">
        <v>133</v>
      </c>
      <c r="E664" s="200" t="s">
        <v>1343</v>
      </c>
      <c r="F664" s="201" t="s">
        <v>1344</v>
      </c>
      <c r="G664" s="202" t="s">
        <v>362</v>
      </c>
      <c r="H664" s="203">
        <v>1</v>
      </c>
      <c r="I664" s="204"/>
      <c r="J664" s="205">
        <f>ROUND(I664*H664,2)</f>
        <v>0</v>
      </c>
      <c r="K664" s="201" t="s">
        <v>137</v>
      </c>
      <c r="L664" s="45"/>
      <c r="M664" s="206" t="s">
        <v>19</v>
      </c>
      <c r="N664" s="207" t="s">
        <v>45</v>
      </c>
      <c r="O664" s="85"/>
      <c r="P664" s="208">
        <f>O664*H664</f>
        <v>0</v>
      </c>
      <c r="Q664" s="208">
        <v>0</v>
      </c>
      <c r="R664" s="208">
        <f>Q664*H664</f>
        <v>0</v>
      </c>
      <c r="S664" s="208">
        <v>0</v>
      </c>
      <c r="T664" s="209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10" t="s">
        <v>1339</v>
      </c>
      <c r="AT664" s="210" t="s">
        <v>133</v>
      </c>
      <c r="AU664" s="210" t="s">
        <v>79</v>
      </c>
      <c r="AY664" s="18" t="s">
        <v>131</v>
      </c>
      <c r="BE664" s="211">
        <f>IF(N664="základní",J664,0)</f>
        <v>0</v>
      </c>
      <c r="BF664" s="211">
        <f>IF(N664="snížená",J664,0)</f>
        <v>0</v>
      </c>
      <c r="BG664" s="211">
        <f>IF(N664="zákl. přenesená",J664,0)</f>
        <v>0</v>
      </c>
      <c r="BH664" s="211">
        <f>IF(N664="sníž. přenesená",J664,0)</f>
        <v>0</v>
      </c>
      <c r="BI664" s="211">
        <f>IF(N664="nulová",J664,0)</f>
        <v>0</v>
      </c>
      <c r="BJ664" s="18" t="s">
        <v>79</v>
      </c>
      <c r="BK664" s="211">
        <f>ROUND(I664*H664,2)</f>
        <v>0</v>
      </c>
      <c r="BL664" s="18" t="s">
        <v>1339</v>
      </c>
      <c r="BM664" s="210" t="s">
        <v>1345</v>
      </c>
    </row>
    <row r="665" s="2" customFormat="1">
      <c r="A665" s="39"/>
      <c r="B665" s="40"/>
      <c r="C665" s="41"/>
      <c r="D665" s="212" t="s">
        <v>140</v>
      </c>
      <c r="E665" s="41"/>
      <c r="F665" s="213" t="s">
        <v>1346</v>
      </c>
      <c r="G665" s="41"/>
      <c r="H665" s="41"/>
      <c r="I665" s="214"/>
      <c r="J665" s="41"/>
      <c r="K665" s="41"/>
      <c r="L665" s="45"/>
      <c r="M665" s="215"/>
      <c r="N665" s="216"/>
      <c r="O665" s="85"/>
      <c r="P665" s="85"/>
      <c r="Q665" s="85"/>
      <c r="R665" s="85"/>
      <c r="S665" s="85"/>
      <c r="T665" s="86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140</v>
      </c>
      <c r="AU665" s="18" t="s">
        <v>79</v>
      </c>
    </row>
    <row r="666" s="2" customFormat="1" ht="16.5" customHeight="1">
      <c r="A666" s="39"/>
      <c r="B666" s="40"/>
      <c r="C666" s="199" t="s">
        <v>1347</v>
      </c>
      <c r="D666" s="199" t="s">
        <v>133</v>
      </c>
      <c r="E666" s="200" t="s">
        <v>1348</v>
      </c>
      <c r="F666" s="201" t="s">
        <v>1349</v>
      </c>
      <c r="G666" s="202" t="s">
        <v>362</v>
      </c>
      <c r="H666" s="203">
        <v>1</v>
      </c>
      <c r="I666" s="204"/>
      <c r="J666" s="205">
        <f>ROUND(I666*H666,2)</f>
        <v>0</v>
      </c>
      <c r="K666" s="201" t="s">
        <v>137</v>
      </c>
      <c r="L666" s="45"/>
      <c r="M666" s="206" t="s">
        <v>19</v>
      </c>
      <c r="N666" s="207" t="s">
        <v>45</v>
      </c>
      <c r="O666" s="85"/>
      <c r="P666" s="208">
        <f>O666*H666</f>
        <v>0</v>
      </c>
      <c r="Q666" s="208">
        <v>0</v>
      </c>
      <c r="R666" s="208">
        <f>Q666*H666</f>
        <v>0</v>
      </c>
      <c r="S666" s="208">
        <v>0</v>
      </c>
      <c r="T666" s="209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10" t="s">
        <v>1339</v>
      </c>
      <c r="AT666" s="210" t="s">
        <v>133</v>
      </c>
      <c r="AU666" s="210" t="s">
        <v>79</v>
      </c>
      <c r="AY666" s="18" t="s">
        <v>131</v>
      </c>
      <c r="BE666" s="211">
        <f>IF(N666="základní",J666,0)</f>
        <v>0</v>
      </c>
      <c r="BF666" s="211">
        <f>IF(N666="snížená",J666,0)</f>
        <v>0</v>
      </c>
      <c r="BG666" s="211">
        <f>IF(N666="zákl. přenesená",J666,0)</f>
        <v>0</v>
      </c>
      <c r="BH666" s="211">
        <f>IF(N666="sníž. přenesená",J666,0)</f>
        <v>0</v>
      </c>
      <c r="BI666" s="211">
        <f>IF(N666="nulová",J666,0)</f>
        <v>0</v>
      </c>
      <c r="BJ666" s="18" t="s">
        <v>79</v>
      </c>
      <c r="BK666" s="211">
        <f>ROUND(I666*H666,2)</f>
        <v>0</v>
      </c>
      <c r="BL666" s="18" t="s">
        <v>1339</v>
      </c>
      <c r="BM666" s="210" t="s">
        <v>1350</v>
      </c>
    </row>
    <row r="667" s="2" customFormat="1">
      <c r="A667" s="39"/>
      <c r="B667" s="40"/>
      <c r="C667" s="41"/>
      <c r="D667" s="212" t="s">
        <v>140</v>
      </c>
      <c r="E667" s="41"/>
      <c r="F667" s="213" t="s">
        <v>1351</v>
      </c>
      <c r="G667" s="41"/>
      <c r="H667" s="41"/>
      <c r="I667" s="214"/>
      <c r="J667" s="41"/>
      <c r="K667" s="41"/>
      <c r="L667" s="45"/>
      <c r="M667" s="215"/>
      <c r="N667" s="216"/>
      <c r="O667" s="85"/>
      <c r="P667" s="85"/>
      <c r="Q667" s="85"/>
      <c r="R667" s="85"/>
      <c r="S667" s="85"/>
      <c r="T667" s="86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140</v>
      </c>
      <c r="AU667" s="18" t="s">
        <v>79</v>
      </c>
    </row>
    <row r="668" s="2" customFormat="1">
      <c r="A668" s="39"/>
      <c r="B668" s="40"/>
      <c r="C668" s="41"/>
      <c r="D668" s="219" t="s">
        <v>866</v>
      </c>
      <c r="E668" s="41"/>
      <c r="F668" s="250" t="s">
        <v>1352</v>
      </c>
      <c r="G668" s="41"/>
      <c r="H668" s="41"/>
      <c r="I668" s="214"/>
      <c r="J668" s="41"/>
      <c r="K668" s="41"/>
      <c r="L668" s="45"/>
      <c r="M668" s="215"/>
      <c r="N668" s="216"/>
      <c r="O668" s="85"/>
      <c r="P668" s="85"/>
      <c r="Q668" s="85"/>
      <c r="R668" s="85"/>
      <c r="S668" s="85"/>
      <c r="T668" s="86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866</v>
      </c>
      <c r="AU668" s="18" t="s">
        <v>79</v>
      </c>
    </row>
    <row r="669" s="2" customFormat="1" ht="16.5" customHeight="1">
      <c r="A669" s="39"/>
      <c r="B669" s="40"/>
      <c r="C669" s="199" t="s">
        <v>1353</v>
      </c>
      <c r="D669" s="199" t="s">
        <v>133</v>
      </c>
      <c r="E669" s="200" t="s">
        <v>1354</v>
      </c>
      <c r="F669" s="201" t="s">
        <v>1355</v>
      </c>
      <c r="G669" s="202" t="s">
        <v>362</v>
      </c>
      <c r="H669" s="203">
        <v>1</v>
      </c>
      <c r="I669" s="204"/>
      <c r="J669" s="205">
        <f>ROUND(I669*H669,2)</f>
        <v>0</v>
      </c>
      <c r="K669" s="201" t="s">
        <v>137</v>
      </c>
      <c r="L669" s="45"/>
      <c r="M669" s="206" t="s">
        <v>19</v>
      </c>
      <c r="N669" s="207" t="s">
        <v>45</v>
      </c>
      <c r="O669" s="85"/>
      <c r="P669" s="208">
        <f>O669*H669</f>
        <v>0</v>
      </c>
      <c r="Q669" s="208">
        <v>0</v>
      </c>
      <c r="R669" s="208">
        <f>Q669*H669</f>
        <v>0</v>
      </c>
      <c r="S669" s="208">
        <v>0</v>
      </c>
      <c r="T669" s="209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10" t="s">
        <v>1339</v>
      </c>
      <c r="AT669" s="210" t="s">
        <v>133</v>
      </c>
      <c r="AU669" s="210" t="s">
        <v>79</v>
      </c>
      <c r="AY669" s="18" t="s">
        <v>131</v>
      </c>
      <c r="BE669" s="211">
        <f>IF(N669="základní",J669,0)</f>
        <v>0</v>
      </c>
      <c r="BF669" s="211">
        <f>IF(N669="snížená",J669,0)</f>
        <v>0</v>
      </c>
      <c r="BG669" s="211">
        <f>IF(N669="zákl. přenesená",J669,0)</f>
        <v>0</v>
      </c>
      <c r="BH669" s="211">
        <f>IF(N669="sníž. přenesená",J669,0)</f>
        <v>0</v>
      </c>
      <c r="BI669" s="211">
        <f>IF(N669="nulová",J669,0)</f>
        <v>0</v>
      </c>
      <c r="BJ669" s="18" t="s">
        <v>79</v>
      </c>
      <c r="BK669" s="211">
        <f>ROUND(I669*H669,2)</f>
        <v>0</v>
      </c>
      <c r="BL669" s="18" t="s">
        <v>1339</v>
      </c>
      <c r="BM669" s="210" t="s">
        <v>1356</v>
      </c>
    </row>
    <row r="670" s="2" customFormat="1">
      <c r="A670" s="39"/>
      <c r="B670" s="40"/>
      <c r="C670" s="41"/>
      <c r="D670" s="212" t="s">
        <v>140</v>
      </c>
      <c r="E670" s="41"/>
      <c r="F670" s="213" t="s">
        <v>1357</v>
      </c>
      <c r="G670" s="41"/>
      <c r="H670" s="41"/>
      <c r="I670" s="214"/>
      <c r="J670" s="41"/>
      <c r="K670" s="41"/>
      <c r="L670" s="45"/>
      <c r="M670" s="215"/>
      <c r="N670" s="216"/>
      <c r="O670" s="85"/>
      <c r="P670" s="85"/>
      <c r="Q670" s="85"/>
      <c r="R670" s="85"/>
      <c r="S670" s="85"/>
      <c r="T670" s="86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140</v>
      </c>
      <c r="AU670" s="18" t="s">
        <v>79</v>
      </c>
    </row>
    <row r="671" s="2" customFormat="1" ht="16.5" customHeight="1">
      <c r="A671" s="39"/>
      <c r="B671" s="40"/>
      <c r="C671" s="199" t="s">
        <v>1358</v>
      </c>
      <c r="D671" s="199" t="s">
        <v>133</v>
      </c>
      <c r="E671" s="200" t="s">
        <v>1359</v>
      </c>
      <c r="F671" s="201" t="s">
        <v>1360</v>
      </c>
      <c r="G671" s="202" t="s">
        <v>362</v>
      </c>
      <c r="H671" s="203">
        <v>1</v>
      </c>
      <c r="I671" s="204"/>
      <c r="J671" s="205">
        <f>ROUND(I671*H671,2)</f>
        <v>0</v>
      </c>
      <c r="K671" s="201" t="s">
        <v>137</v>
      </c>
      <c r="L671" s="45"/>
      <c r="M671" s="206" t="s">
        <v>19</v>
      </c>
      <c r="N671" s="207" t="s">
        <v>45</v>
      </c>
      <c r="O671" s="85"/>
      <c r="P671" s="208">
        <f>O671*H671</f>
        <v>0</v>
      </c>
      <c r="Q671" s="208">
        <v>0</v>
      </c>
      <c r="R671" s="208">
        <f>Q671*H671</f>
        <v>0</v>
      </c>
      <c r="S671" s="208">
        <v>0</v>
      </c>
      <c r="T671" s="209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10" t="s">
        <v>1339</v>
      </c>
      <c r="AT671" s="210" t="s">
        <v>133</v>
      </c>
      <c r="AU671" s="210" t="s">
        <v>79</v>
      </c>
      <c r="AY671" s="18" t="s">
        <v>131</v>
      </c>
      <c r="BE671" s="211">
        <f>IF(N671="základní",J671,0)</f>
        <v>0</v>
      </c>
      <c r="BF671" s="211">
        <f>IF(N671="snížená",J671,0)</f>
        <v>0</v>
      </c>
      <c r="BG671" s="211">
        <f>IF(N671="zákl. přenesená",J671,0)</f>
        <v>0</v>
      </c>
      <c r="BH671" s="211">
        <f>IF(N671="sníž. přenesená",J671,0)</f>
        <v>0</v>
      </c>
      <c r="BI671" s="211">
        <f>IF(N671="nulová",J671,0)</f>
        <v>0</v>
      </c>
      <c r="BJ671" s="18" t="s">
        <v>79</v>
      </c>
      <c r="BK671" s="211">
        <f>ROUND(I671*H671,2)</f>
        <v>0</v>
      </c>
      <c r="BL671" s="18" t="s">
        <v>1339</v>
      </c>
      <c r="BM671" s="210" t="s">
        <v>1361</v>
      </c>
    </row>
    <row r="672" s="2" customFormat="1">
      <c r="A672" s="39"/>
      <c r="B672" s="40"/>
      <c r="C672" s="41"/>
      <c r="D672" s="212" t="s">
        <v>140</v>
      </c>
      <c r="E672" s="41"/>
      <c r="F672" s="213" t="s">
        <v>1362</v>
      </c>
      <c r="G672" s="41"/>
      <c r="H672" s="41"/>
      <c r="I672" s="214"/>
      <c r="J672" s="41"/>
      <c r="K672" s="41"/>
      <c r="L672" s="45"/>
      <c r="M672" s="251"/>
      <c r="N672" s="252"/>
      <c r="O672" s="253"/>
      <c r="P672" s="253"/>
      <c r="Q672" s="253"/>
      <c r="R672" s="253"/>
      <c r="S672" s="253"/>
      <c r="T672" s="254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140</v>
      </c>
      <c r="AU672" s="18" t="s">
        <v>79</v>
      </c>
    </row>
    <row r="673" s="2" customFormat="1" ht="6.96" customHeight="1">
      <c r="A673" s="39"/>
      <c r="B673" s="60"/>
      <c r="C673" s="61"/>
      <c r="D673" s="61"/>
      <c r="E673" s="61"/>
      <c r="F673" s="61"/>
      <c r="G673" s="61"/>
      <c r="H673" s="61"/>
      <c r="I673" s="61"/>
      <c r="J673" s="61"/>
      <c r="K673" s="61"/>
      <c r="L673" s="45"/>
      <c r="M673" s="39"/>
      <c r="O673" s="39"/>
      <c r="P673" s="39"/>
      <c r="Q673" s="39"/>
      <c r="R673" s="39"/>
      <c r="S673" s="39"/>
      <c r="T673" s="39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</row>
  </sheetData>
  <sheetProtection sheet="1" autoFilter="0" formatColumns="0" formatRows="0" objects="1" scenarios="1" spinCount="100000" saltValue="TZAGcdKQwNvfF+uyvF6ezo8FQ2pv+nmV6lh8Bmv2fhE1uvBMMe/wf2nTMed8pCCXnZGO1qZJnuKhL8O2QIppRw==" hashValue="SwsJCixV6InaloXnnhAt/Yuhjym7Aef1qw4bTFNm9JAc9ghoWBlXu0IMJmJx175K9HAVddtLvc7mUHgpIYa9BQ==" algorithmName="SHA-512" password="CF91"/>
  <autoFilter ref="C99:K672"/>
  <mergeCells count="6">
    <mergeCell ref="E7:H7"/>
    <mergeCell ref="E16:H16"/>
    <mergeCell ref="E25:H25"/>
    <mergeCell ref="E46:H46"/>
    <mergeCell ref="E92:H92"/>
    <mergeCell ref="L2:V2"/>
  </mergeCells>
  <hyperlinks>
    <hyperlink ref="F104" r:id="rId1" display="https://podminky.urs.cz/item/CS_URS_2024_01/113107122"/>
    <hyperlink ref="F106" r:id="rId2" display="https://podminky.urs.cz/item/CS_URS_2024_01/113107142"/>
    <hyperlink ref="F109" r:id="rId3" display="https://podminky.urs.cz/item/CS_URS_2024_01/121112003"/>
    <hyperlink ref="F112" r:id="rId4" display="https://podminky.urs.cz/item/CS_URS_2024_01/129001101"/>
    <hyperlink ref="F114" r:id="rId5" display="https://podminky.urs.cz/item/CS_URS_2024_01/129911121"/>
    <hyperlink ref="F116" r:id="rId6" display="https://podminky.urs.cz/item/CS_URS_2024_01/132212131"/>
    <hyperlink ref="F119" r:id="rId7" display="https://podminky.urs.cz/item/CS_URS_2024_01/174111101"/>
    <hyperlink ref="F121" r:id="rId8" display="https://podminky.urs.cz/item/CS_URS_2024_01/181411131"/>
    <hyperlink ref="F125" r:id="rId9" display="https://podminky.urs.cz/item/CS_URS_2024_01/182311123"/>
    <hyperlink ref="F128" r:id="rId10" display="https://podminky.urs.cz/item/CS_URS_2024_01/274313711"/>
    <hyperlink ref="F132" r:id="rId11" display="https://podminky.urs.cz/item/CS_URS_2024_01/310271015"/>
    <hyperlink ref="F135" r:id="rId12" display="https://podminky.urs.cz/item/CS_URS_2024_01/310271021"/>
    <hyperlink ref="F137" r:id="rId13" display="https://podminky.urs.cz/item/CS_URS_2024_01/311113134"/>
    <hyperlink ref="F144" r:id="rId14" display="https://podminky.urs.cz/item/CS_URS_2024_01/417321414"/>
    <hyperlink ref="F147" r:id="rId15" display="https://podminky.urs.cz/item/CS_URS_2024_01/417351115"/>
    <hyperlink ref="F150" r:id="rId16" display="https://podminky.urs.cz/item/CS_URS_2024_01/417351116"/>
    <hyperlink ref="F152" r:id="rId17" display="https://podminky.urs.cz/item/CS_URS_2024_01/417361821"/>
    <hyperlink ref="F154" r:id="rId18" display="https://podminky.urs.cz/item/CS_URS_2024_01/430321414"/>
    <hyperlink ref="F160" r:id="rId19" display="https://podminky.urs.cz/item/CS_URS_2024_01/434121425"/>
    <hyperlink ref="F168" r:id="rId20" display="https://podminky.urs.cz/item/CS_URS_2024_01/434311115"/>
    <hyperlink ref="F171" r:id="rId21" display="https://podminky.urs.cz/item/CS_URS_2024_01/434351141"/>
    <hyperlink ref="F174" r:id="rId22" display="https://podminky.urs.cz/item/CS_URS_2024_01/434351142"/>
    <hyperlink ref="F177" r:id="rId23" display="https://podminky.urs.cz/item/CS_URS_2024_01/564732111"/>
    <hyperlink ref="F179" r:id="rId24" display="https://podminky.urs.cz/item/CS_URS_2024_01/564811013"/>
    <hyperlink ref="F182" r:id="rId25" display="https://podminky.urs.cz/item/CS_URS_2024_01/564831011"/>
    <hyperlink ref="F185" r:id="rId26" display="https://podminky.urs.cz/item/CS_URS_2024_01/565135101"/>
    <hyperlink ref="F187" r:id="rId27" display="https://podminky.urs.cz/item/CS_URS_2024_01/573211107"/>
    <hyperlink ref="F190" r:id="rId28" display="https://podminky.urs.cz/item/CS_URS_2024_01/577135111"/>
    <hyperlink ref="F193" r:id="rId29" display="https://podminky.urs.cz/item/CS_URS_2024_01/612325223"/>
    <hyperlink ref="F196" r:id="rId30" display="https://podminky.urs.cz/item/CS_URS_2024_01/621131121"/>
    <hyperlink ref="F198" r:id="rId31" display="https://podminky.urs.cz/item/CS_URS_2024_01/621151031"/>
    <hyperlink ref="F200" r:id="rId32" display="https://podminky.urs.cz/item/CS_URS_2024_01/621211001"/>
    <hyperlink ref="F207" r:id="rId33" display="https://podminky.urs.cz/item/CS_URS_2024_01/621541012"/>
    <hyperlink ref="F209" r:id="rId34" display="https://podminky.urs.cz/item/CS_URS_2024_01/622131121"/>
    <hyperlink ref="F212" r:id="rId35" display="https://podminky.urs.cz/item/CS_URS_2024_01/622151031"/>
    <hyperlink ref="F214" r:id="rId36" display="https://podminky.urs.cz/item/CS_URS_2024_01/622211001"/>
    <hyperlink ref="F219" r:id="rId37" display="https://podminky.urs.cz/item/CS_URS_2024_01/622211021"/>
    <hyperlink ref="F226" r:id="rId38" display="https://podminky.urs.cz/item/CS_URS_2024_01/622211031"/>
    <hyperlink ref="F235" r:id="rId39" display="https://podminky.urs.cz/item/CS_URS_2024_01/622251101"/>
    <hyperlink ref="F237" r:id="rId40" display="https://podminky.urs.cz/item/CS_URS_2024_01/622251211"/>
    <hyperlink ref="F240" r:id="rId41" display="https://podminky.urs.cz/item/CS_URS_2024_01/622541012"/>
    <hyperlink ref="F242" r:id="rId42" display="https://podminky.urs.cz/item/CS_URS_2024_01/623131121"/>
    <hyperlink ref="F244" r:id="rId43" display="https://podminky.urs.cz/item/CS_URS_2024_01/623151031"/>
    <hyperlink ref="F246" r:id="rId44" display="https://podminky.urs.cz/item/CS_URS_2024_01/623541012"/>
    <hyperlink ref="F248" r:id="rId45" display="https://podminky.urs.cz/item/CS_URS_2024_01/629135102"/>
    <hyperlink ref="F251" r:id="rId46" display="https://podminky.urs.cz/item/CS_URS_2024_01/629995101"/>
    <hyperlink ref="F254" r:id="rId47" display="https://podminky.urs.cz/item/CS_URS_2024_01/631311214"/>
    <hyperlink ref="F257" r:id="rId48" display="https://podminky.urs.cz/item/CS_URS_2024_01/631362021"/>
    <hyperlink ref="F260" r:id="rId49" display="https://podminky.urs.cz/item/CS_URS_2024_01/632450122"/>
    <hyperlink ref="F263" r:id="rId50" display="https://podminky.urs.cz/item/CS_URS_2024_01/632450124"/>
    <hyperlink ref="F266" r:id="rId51" display="https://podminky.urs.cz/item/CS_URS_2024_01/637211134"/>
    <hyperlink ref="F269" r:id="rId52" display="https://podminky.urs.cz/item/CS_URS_2024_01/637311131"/>
    <hyperlink ref="F273" r:id="rId53" display="https://podminky.urs.cz/item/CS_URS_2024_01/916131213"/>
    <hyperlink ref="F277" r:id="rId54" display="https://podminky.urs.cz/item/CS_URS_2024_01/916132113"/>
    <hyperlink ref="F282" r:id="rId55" display="https://podminky.urs.cz/item/CS_URS_2024_01/919122121"/>
    <hyperlink ref="F285" r:id="rId56" display="https://podminky.urs.cz/item/CS_URS_2024_01/919735112"/>
    <hyperlink ref="F288" r:id="rId57" display="https://podminky.urs.cz/item/CS_URS_2024_01/941311111"/>
    <hyperlink ref="F290" r:id="rId58" display="https://podminky.urs.cz/item/CS_URS_2024_01/941311211"/>
    <hyperlink ref="F293" r:id="rId59" display="https://podminky.urs.cz/item/CS_URS_2024_01/941311811"/>
    <hyperlink ref="F295" r:id="rId60" display="https://podminky.urs.cz/item/CS_URS_2024_01/944511111"/>
    <hyperlink ref="F297" r:id="rId61" display="https://podminky.urs.cz/item/CS_URS_2024_01/944511211"/>
    <hyperlink ref="F300" r:id="rId62" display="https://podminky.urs.cz/item/CS_URS_2024_01/944511811"/>
    <hyperlink ref="F302" r:id="rId63" display="https://podminky.urs.cz/item/CS_URS_2024_01/944711111"/>
    <hyperlink ref="F304" r:id="rId64" display="https://podminky.urs.cz/item/CS_URS_2024_01/944711211"/>
    <hyperlink ref="F307" r:id="rId65" display="https://podminky.urs.cz/item/CS_URS_2024_01/944711811"/>
    <hyperlink ref="F309" r:id="rId66" display="https://podminky.urs.cz/item/CS_URS_2024_01/949101112"/>
    <hyperlink ref="F311" r:id="rId67" display="https://podminky.urs.cz/item/CS_URS_2024_01/953732215"/>
    <hyperlink ref="F314" r:id="rId68" display="https://podminky.urs.cz/item/CS_URS_2024_01/953735115"/>
    <hyperlink ref="F316" r:id="rId69" display="https://podminky.urs.cz/item/CS_URS_2024_01/953943112"/>
    <hyperlink ref="F319" r:id="rId70" display="https://podminky.urs.cz/item/CS_URS_2024_01/953961115"/>
    <hyperlink ref="F322" r:id="rId71" display="https://podminky.urs.cz/item/CS_URS_2024_01/953965143"/>
    <hyperlink ref="F324" r:id="rId72" display="https://podminky.urs.cz/item/CS_URS_2024_01/962032230"/>
    <hyperlink ref="F330" r:id="rId73" display="https://podminky.urs.cz/item/CS_URS_2024_01/963042819"/>
    <hyperlink ref="F336" r:id="rId74" display="https://podminky.urs.cz/item/CS_URS_2024_01/965043441"/>
    <hyperlink ref="F342" r:id="rId75" display="https://podminky.urs.cz/item/CS_URS_2024_01/965081353"/>
    <hyperlink ref="F345" r:id="rId76" display="https://podminky.urs.cz/item/CS_URS_2024_01/985131211"/>
    <hyperlink ref="F348" r:id="rId77" display="https://podminky.urs.cz/item/CS_URS_2024_01/985139111"/>
    <hyperlink ref="F350" r:id="rId78" display="https://podminky.urs.cz/item/CS_URS_2024_01/985312112"/>
    <hyperlink ref="F352" r:id="rId79" display="https://podminky.urs.cz/item/CS_URS_2024_01/985324111"/>
    <hyperlink ref="F355" r:id="rId80" display="https://podminky.urs.cz/item/CS_URS_2024_01/997013111"/>
    <hyperlink ref="F357" r:id="rId81" display="https://podminky.urs.cz/item/CS_URS_2024_01/997013501"/>
    <hyperlink ref="F359" r:id="rId82" display="https://podminky.urs.cz/item/CS_URS_2024_01/997013509"/>
    <hyperlink ref="F362" r:id="rId83" display="https://podminky.urs.cz/item/CS_URS_2024_01/997013635"/>
    <hyperlink ref="F365" r:id="rId84" display="https://podminky.urs.cz/item/CS_URS_2024_01/997013869"/>
    <hyperlink ref="F368" r:id="rId85" display="https://podminky.urs.cz/item/CS_URS_2024_01/997013873"/>
    <hyperlink ref="F371" r:id="rId86" display="https://podminky.urs.cz/item/CS_URS_2024_01/997013875"/>
    <hyperlink ref="F375" r:id="rId87" display="https://podminky.urs.cz/item/CS_URS_2024_01/998012108"/>
    <hyperlink ref="F379" r:id="rId88" display="https://podminky.urs.cz/item/CS_URS_2024_01/711112001"/>
    <hyperlink ref="F383" r:id="rId89" display="https://podminky.urs.cz/item/CS_URS_2024_01/711113121"/>
    <hyperlink ref="F385" r:id="rId90" display="https://podminky.urs.cz/item/CS_URS_2024_01/711142559"/>
    <hyperlink ref="F389" r:id="rId91" display="https://podminky.urs.cz/item/CS_URS_2024_01/711161215"/>
    <hyperlink ref="F391" r:id="rId92" display="https://podminky.urs.cz/item/CS_URS_2024_01/711161384"/>
    <hyperlink ref="F393" r:id="rId93" display="https://podminky.urs.cz/item/CS_URS_2024_01/998711121"/>
    <hyperlink ref="F396" r:id="rId94" display="https://podminky.urs.cz/item/CS_URS_2024_01/712331111"/>
    <hyperlink ref="F401" r:id="rId95" display="https://podminky.urs.cz/item/CS_URS_2024_01/712341559"/>
    <hyperlink ref="F405" r:id="rId96" display="https://podminky.urs.cz/item/CS_URS_2024_01/712341715"/>
    <hyperlink ref="F408" r:id="rId97" display="https://podminky.urs.cz/item/CS_URS_2024_01/998712121"/>
    <hyperlink ref="F411" r:id="rId98" display="https://podminky.urs.cz/item/CS_URS_2024_01/713141152"/>
    <hyperlink ref="F416" r:id="rId99" display="https://podminky.urs.cz/item/CS_URS_2024_01/713141243"/>
    <hyperlink ref="F418" r:id="rId100" display="https://podminky.urs.cz/item/CS_URS_2024_01/998713121"/>
    <hyperlink ref="F421" r:id="rId101" display="https://podminky.urs.cz/item/CS_URS_2024_01/721910922"/>
    <hyperlink ref="F423" r:id="rId102" display="https://podminky.urs.cz/item/CS_URS_2024_01/721910942"/>
    <hyperlink ref="F426" r:id="rId103" display="https://podminky.urs.cz/item/CS_URS_2024_01/741112066"/>
    <hyperlink ref="F429" r:id="rId104" display="https://podminky.urs.cz/item/CS_URS_2024_01/741122601"/>
    <hyperlink ref="F433" r:id="rId105" display="https://podminky.urs.cz/item/CS_URS_2024_01/741375863"/>
    <hyperlink ref="F435" r:id="rId106" display="https://podminky.urs.cz/item/CS_URS_2024_01/741810001"/>
    <hyperlink ref="F437" r:id="rId107" display="https://podminky.urs.cz/item/CS_URS_2024_01/998741121"/>
    <hyperlink ref="F440" r:id="rId108" display="https://podminky.urs.cz/item/CS_URS_2024_01/751398021"/>
    <hyperlink ref="F447" r:id="rId109" display="https://podminky.urs.cz/item/CS_URS_2024_01/751398024"/>
    <hyperlink ref="F451" r:id="rId110" display="https://podminky.urs.cz/item/CS_URS_2024_01/751398053"/>
    <hyperlink ref="F453" r:id="rId111" display="https://podminky.urs.cz/item/CS_URS_2024_01/751398055"/>
    <hyperlink ref="F459" r:id="rId112" display="https://podminky.urs.cz/item/CS_URS_2024_01/998751121"/>
    <hyperlink ref="F462" r:id="rId113" display="https://podminky.urs.cz/item/CS_URS_2024_01/762361312"/>
    <hyperlink ref="F467" r:id="rId114" display="https://podminky.urs.cz/item/CS_URS_2024_01/762395000"/>
    <hyperlink ref="F470" r:id="rId115" display="https://podminky.urs.cz/item/CS_URS_2024_01/762723331"/>
    <hyperlink ref="F475" r:id="rId116" display="https://podminky.urs.cz/item/CS_URS_2024_01/998762101"/>
    <hyperlink ref="F478" r:id="rId117" display="https://podminky.urs.cz/item/CS_URS_2024_01/764001821"/>
    <hyperlink ref="F480" r:id="rId118" display="https://podminky.urs.cz/item/CS_URS_2024_01/764002811"/>
    <hyperlink ref="F482" r:id="rId119" display="https://podminky.urs.cz/item/CS_URS_2024_01/764002812"/>
    <hyperlink ref="F484" r:id="rId120" display="https://podminky.urs.cz/item/CS_URS_2024_01/764002841"/>
    <hyperlink ref="F486" r:id="rId121" display="https://podminky.urs.cz/item/CS_URS_2024_01/764002851"/>
    <hyperlink ref="F489" r:id="rId122" display="https://podminky.urs.cz/item/CS_URS_2024_01/764004801"/>
    <hyperlink ref="F491" r:id="rId123" display="https://podminky.urs.cz/item/CS_URS_2024_01/764004861"/>
    <hyperlink ref="F493" r:id="rId124" display="https://podminky.urs.cz/item/CS_URS_2024_01/764111641"/>
    <hyperlink ref="F499" r:id="rId125" display="https://podminky.urs.cz/item/CS_URS_2024_01/764212663"/>
    <hyperlink ref="F503" r:id="rId126" display="https://podminky.urs.cz/item/CS_URS_2024_01/764212667"/>
    <hyperlink ref="F507" r:id="rId127" display="https://podminky.urs.cz/item/CS_URS_2024_01/764214608"/>
    <hyperlink ref="F510" r:id="rId128" display="https://podminky.urs.cz/item/CS_URS_2024_01/764226445"/>
    <hyperlink ref="F514" r:id="rId129" display="https://podminky.urs.cz/item/CS_URS_2024_01/764226465"/>
    <hyperlink ref="F516" r:id="rId130" display="https://podminky.urs.cz/item/CS_URS_2024_01/764311614"/>
    <hyperlink ref="F520" r:id="rId131" display="https://podminky.urs.cz/item/CS_URS_2024_01/764311615"/>
    <hyperlink ref="F524" r:id="rId132" display="https://podminky.urs.cz/item/CS_URS_2024_01/764511603"/>
    <hyperlink ref="F526" r:id="rId133" display="https://podminky.urs.cz/item/CS_URS_2024_01/764511644"/>
    <hyperlink ref="F529" r:id="rId134" display="https://podminky.urs.cz/item/CS_URS_2024_01/764518623"/>
    <hyperlink ref="F535" r:id="rId135" display="https://podminky.urs.cz/item/CS_URS_2024_01/998764102"/>
    <hyperlink ref="F538" r:id="rId136" display="https://podminky.urs.cz/item/CS_URS_2024_01/767163201"/>
    <hyperlink ref="F547" r:id="rId137" display="https://podminky.urs.cz/item/CS_URS_2024_01/767531212"/>
    <hyperlink ref="F550" r:id="rId138" display="https://podminky.urs.cz/item/CS_URS_2024_01/767531121"/>
    <hyperlink ref="F554" r:id="rId139" display="https://podminky.urs.cz/item/CS_URS_2024_01/899103211"/>
    <hyperlink ref="F556" r:id="rId140" display="https://podminky.urs.cz/item/CS_URS_2024_01/767995115"/>
    <hyperlink ref="F559" r:id="rId141" display="https://podminky.urs.cz/item/CS_URS_2024_01/767996805"/>
    <hyperlink ref="F562" r:id="rId142" display="https://podminky.urs.cz/item/CS_URS_2024_01/767995117"/>
    <hyperlink ref="F566" r:id="rId143" display="https://podminky.urs.cz/item/CS_URS_2024_01/998767101"/>
    <hyperlink ref="F569" r:id="rId144" display="https://podminky.urs.cz/item/CS_URS_2024_01/771111011"/>
    <hyperlink ref="F571" r:id="rId145" display="https://podminky.urs.cz/item/CS_URS_2024_01/771121011"/>
    <hyperlink ref="F573" r:id="rId146" display="https://podminky.urs.cz/item/CS_URS_2024_01/771151011"/>
    <hyperlink ref="F575" r:id="rId147" display="https://podminky.urs.cz/item/CS_URS_2024_01/771274231"/>
    <hyperlink ref="F577" r:id="rId148" display="https://podminky.urs.cz/item/CS_URS_2024_01/771574474"/>
    <hyperlink ref="F581" r:id="rId149" display="https://podminky.urs.cz/item/CS_URS_2024_01/771591112"/>
    <hyperlink ref="F583" r:id="rId150" display="https://podminky.urs.cz/item/CS_URS_2024_01/771591115"/>
    <hyperlink ref="F585" r:id="rId151" display="https://podminky.urs.cz/item/CS_URS_2024_01/998771121"/>
    <hyperlink ref="F588" r:id="rId152" display="https://podminky.urs.cz/item/CS_URS_2024_01/781461811"/>
    <hyperlink ref="F591" r:id="rId153" display="https://podminky.urs.cz/item/CS_URS_2024_01/781473810"/>
    <hyperlink ref="F594" r:id="rId154" display="https://podminky.urs.cz/item/CS_URS_2024_01/781484413"/>
    <hyperlink ref="F598" r:id="rId155" display="https://podminky.urs.cz/item/CS_URS_2024_01/781674123"/>
    <hyperlink ref="F602" r:id="rId156" display="https://podminky.urs.cz/item/CS_URS_2024_01/781675133"/>
    <hyperlink ref="F606" r:id="rId157" display="https://podminky.urs.cz/item/CS_URS_2024_01/781495115"/>
    <hyperlink ref="F608" r:id="rId158" display="https://podminky.urs.cz/item/CS_URS_2024_01/781495117"/>
    <hyperlink ref="F610" r:id="rId159" display="https://podminky.urs.cz/item/CS_URS_2024_01/781734111"/>
    <hyperlink ref="F617" r:id="rId160" display="https://podminky.urs.cz/item/CS_URS_2024_01/781739194"/>
    <hyperlink ref="F619" r:id="rId161" display="https://podminky.urs.cz/item/CS_URS_2024_01/998781121"/>
    <hyperlink ref="F622" r:id="rId162" display="https://podminky.urs.cz/item/CS_URS_2024_01/782993913"/>
    <hyperlink ref="F624" r:id="rId163" display="https://podminky.urs.cz/item/CS_URS_2024_01/782994914"/>
    <hyperlink ref="F627" r:id="rId164" display="https://podminky.urs.cz/item/CS_URS_2024_01/782994923"/>
    <hyperlink ref="F630" r:id="rId165" display="https://podminky.urs.cz/item/CS_URS_2024_01/783306807"/>
    <hyperlink ref="F635" r:id="rId166" display="https://podminky.urs.cz/item/CS_URS_2024_01/783305100"/>
    <hyperlink ref="F637" r:id="rId167" display="https://podminky.urs.cz/item/CS_URS_2024_01/783307100"/>
    <hyperlink ref="F642" r:id="rId168" display="https://podminky.urs.cz/item/CS_URS_2024_01/784315011"/>
    <hyperlink ref="F646" r:id="rId169" display="https://podminky.urs.cz/item/CS_URS_2024_01/HZS1291"/>
    <hyperlink ref="F648" r:id="rId170" display="https://podminky.urs.cz/item/CS_URS_2024_01/HZS2131"/>
    <hyperlink ref="F653" r:id="rId171" display="https://podminky.urs.cz/item/CS_URS_2024_01/HZS2232"/>
    <hyperlink ref="F659" r:id="rId172" display="https://podminky.urs.cz/item/CS_URS_2024_01/HZS3212"/>
    <hyperlink ref="F663" r:id="rId173" display="https://podminky.urs.cz/item/CS_URS_2024_01/013254000"/>
    <hyperlink ref="F665" r:id="rId174" display="https://podminky.urs.cz/item/CS_URS_2024_01/030001000"/>
    <hyperlink ref="F667" r:id="rId175" display="https://podminky.urs.cz/item/CS_URS_2024_01/043103000"/>
    <hyperlink ref="F670" r:id="rId176" display="https://podminky.urs.cz/item/CS_URS_2024_01/070001000"/>
    <hyperlink ref="F672" r:id="rId177" display="https://podminky.urs.cz/item/CS_URS_2024_01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5"/>
      <c r="C3" s="126"/>
      <c r="D3" s="126"/>
      <c r="E3" s="126"/>
      <c r="F3" s="126"/>
      <c r="G3" s="126"/>
      <c r="H3" s="21"/>
    </row>
    <row r="4" s="1" customFormat="1" ht="24.96" customHeight="1">
      <c r="B4" s="21"/>
      <c r="C4" s="127" t="s">
        <v>1363</v>
      </c>
      <c r="H4" s="21"/>
    </row>
    <row r="5" s="1" customFormat="1" ht="12" customHeight="1">
      <c r="B5" s="21"/>
      <c r="C5" s="255" t="s">
        <v>13</v>
      </c>
      <c r="D5" s="136" t="s">
        <v>14</v>
      </c>
      <c r="E5" s="1"/>
      <c r="F5" s="1"/>
      <c r="H5" s="21"/>
    </row>
    <row r="6" s="1" customFormat="1" ht="36.96" customHeight="1">
      <c r="B6" s="21"/>
      <c r="C6" s="256" t="s">
        <v>16</v>
      </c>
      <c r="D6" s="257" t="s">
        <v>17</v>
      </c>
      <c r="E6" s="1"/>
      <c r="F6" s="1"/>
      <c r="H6" s="21"/>
    </row>
    <row r="7" s="1" customFormat="1" ht="16.5" customHeight="1">
      <c r="B7" s="21"/>
      <c r="C7" s="129" t="s">
        <v>23</v>
      </c>
      <c r="D7" s="133" t="str">
        <f>'Rekapitulace zakázky'!AN8</f>
        <v>26. 4. 2024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2"/>
      <c r="B9" s="258"/>
      <c r="C9" s="259" t="s">
        <v>55</v>
      </c>
      <c r="D9" s="260" t="s">
        <v>56</v>
      </c>
      <c r="E9" s="260" t="s">
        <v>118</v>
      </c>
      <c r="F9" s="261" t="s">
        <v>1364</v>
      </c>
      <c r="G9" s="172"/>
      <c r="H9" s="258"/>
    </row>
    <row r="10" s="2" customFormat="1" ht="26.4" customHeight="1">
      <c r="A10" s="39"/>
      <c r="B10" s="45"/>
      <c r="C10" s="262" t="s">
        <v>14</v>
      </c>
      <c r="D10" s="262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263" t="s">
        <v>81</v>
      </c>
      <c r="D11" s="264" t="s">
        <v>19</v>
      </c>
      <c r="E11" s="265" t="s">
        <v>19</v>
      </c>
      <c r="F11" s="266">
        <v>567.71000000000004</v>
      </c>
      <c r="G11" s="39"/>
      <c r="H11" s="45"/>
    </row>
    <row r="12" s="2" customFormat="1" ht="16.8" customHeight="1">
      <c r="A12" s="39"/>
      <c r="B12" s="45"/>
      <c r="C12" s="267" t="s">
        <v>81</v>
      </c>
      <c r="D12" s="267" t="s">
        <v>790</v>
      </c>
      <c r="E12" s="18" t="s">
        <v>19</v>
      </c>
      <c r="F12" s="268">
        <v>567.71000000000004</v>
      </c>
      <c r="G12" s="39"/>
      <c r="H12" s="45"/>
    </row>
    <row r="13" s="2" customFormat="1" ht="16.8" customHeight="1">
      <c r="A13" s="39"/>
      <c r="B13" s="45"/>
      <c r="C13" s="269" t="s">
        <v>1365</v>
      </c>
      <c r="D13" s="39"/>
      <c r="E13" s="39"/>
      <c r="F13" s="39"/>
      <c r="G13" s="39"/>
      <c r="H13" s="45"/>
    </row>
    <row r="14" s="2" customFormat="1" ht="16.8" customHeight="1">
      <c r="A14" s="39"/>
      <c r="B14" s="45"/>
      <c r="C14" s="267" t="s">
        <v>786</v>
      </c>
      <c r="D14" s="267" t="s">
        <v>1366</v>
      </c>
      <c r="E14" s="18" t="s">
        <v>136</v>
      </c>
      <c r="F14" s="268">
        <v>567.71000000000004</v>
      </c>
      <c r="G14" s="39"/>
      <c r="H14" s="45"/>
    </row>
    <row r="15" s="2" customFormat="1" ht="16.8" customHeight="1">
      <c r="A15" s="39"/>
      <c r="B15" s="45"/>
      <c r="C15" s="267" t="s">
        <v>750</v>
      </c>
      <c r="D15" s="267" t="s">
        <v>1367</v>
      </c>
      <c r="E15" s="18" t="s">
        <v>136</v>
      </c>
      <c r="F15" s="268">
        <v>567.71000000000004</v>
      </c>
      <c r="G15" s="39"/>
      <c r="H15" s="45"/>
    </row>
    <row r="16" s="2" customFormat="1">
      <c r="A16" s="39"/>
      <c r="B16" s="45"/>
      <c r="C16" s="267" t="s">
        <v>755</v>
      </c>
      <c r="D16" s="267" t="s">
        <v>756</v>
      </c>
      <c r="E16" s="18" t="s">
        <v>136</v>
      </c>
      <c r="F16" s="268">
        <v>624.48099999999999</v>
      </c>
      <c r="G16" s="39"/>
      <c r="H16" s="45"/>
    </row>
    <row r="17" s="2" customFormat="1" ht="7.44" customHeight="1">
      <c r="A17" s="39"/>
      <c r="B17" s="152"/>
      <c r="C17" s="153"/>
      <c r="D17" s="153"/>
      <c r="E17" s="153"/>
      <c r="F17" s="153"/>
      <c r="G17" s="153"/>
      <c r="H17" s="45"/>
    </row>
    <row r="18" s="2" customFormat="1">
      <c r="A18" s="39"/>
      <c r="B18" s="39"/>
      <c r="C18" s="39"/>
      <c r="D18" s="39"/>
      <c r="E18" s="39"/>
      <c r="F18" s="39"/>
      <c r="G18" s="39"/>
      <c r="H18" s="39"/>
    </row>
  </sheetData>
  <sheetProtection sheet="1" formatColumns="0" formatRows="0" objects="1" scenarios="1" spinCount="100000" saltValue="6tD9FTZ8XTTL5wxGKVncAjBmDzcrlt3HZHQGRMCrPsWV0L4KPG9tsB7jXUAJEXnIkKpOtePUzkBZ4/7H0dejBA==" hashValue="RL36S9gOicfwqp/J/NjcBd47XsKvUVWD/IbjsAQ129iXZwt9uJYXOIVVSkWSExhMKlzRqffdN2z8ELCDdBRAjA==" algorithmName="SHA-512" password="CF91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70" customWidth="1"/>
    <col min="2" max="2" width="1.667969" style="270" customWidth="1"/>
    <col min="3" max="4" width="5" style="270" customWidth="1"/>
    <col min="5" max="5" width="11.66016" style="270" customWidth="1"/>
    <col min="6" max="6" width="9.160156" style="270" customWidth="1"/>
    <col min="7" max="7" width="5" style="270" customWidth="1"/>
    <col min="8" max="8" width="77.83203" style="270" customWidth="1"/>
    <col min="9" max="10" width="20" style="270" customWidth="1"/>
    <col min="11" max="11" width="1.667969" style="270" customWidth="1"/>
  </cols>
  <sheetData>
    <row r="1" s="1" customFormat="1" ht="37.5" customHeight="1"/>
    <row r="2" s="1" customFormat="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5" customFormat="1" ht="45" customHeight="1">
      <c r="B3" s="274"/>
      <c r="C3" s="275" t="s">
        <v>1368</v>
      </c>
      <c r="D3" s="275"/>
      <c r="E3" s="275"/>
      <c r="F3" s="275"/>
      <c r="G3" s="275"/>
      <c r="H3" s="275"/>
      <c r="I3" s="275"/>
      <c r="J3" s="275"/>
      <c r="K3" s="276"/>
    </row>
    <row r="4" s="1" customFormat="1" ht="25.5" customHeight="1">
      <c r="B4" s="277"/>
      <c r="C4" s="278" t="s">
        <v>1369</v>
      </c>
      <c r="D4" s="278"/>
      <c r="E4" s="278"/>
      <c r="F4" s="278"/>
      <c r="G4" s="278"/>
      <c r="H4" s="278"/>
      <c r="I4" s="278"/>
      <c r="J4" s="278"/>
      <c r="K4" s="279"/>
    </row>
    <row r="5" s="1" customFormat="1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s="1" customFormat="1" ht="15" customHeight="1">
      <c r="B6" s="277"/>
      <c r="C6" s="281" t="s">
        <v>1370</v>
      </c>
      <c r="D6" s="281"/>
      <c r="E6" s="281"/>
      <c r="F6" s="281"/>
      <c r="G6" s="281"/>
      <c r="H6" s="281"/>
      <c r="I6" s="281"/>
      <c r="J6" s="281"/>
      <c r="K6" s="279"/>
    </row>
    <row r="7" s="1" customFormat="1" ht="15" customHeight="1">
      <c r="B7" s="282"/>
      <c r="C7" s="281" t="s">
        <v>1371</v>
      </c>
      <c r="D7" s="281"/>
      <c r="E7" s="281"/>
      <c r="F7" s="281"/>
      <c r="G7" s="281"/>
      <c r="H7" s="281"/>
      <c r="I7" s="281"/>
      <c r="J7" s="281"/>
      <c r="K7" s="279"/>
    </row>
    <row r="8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="1" customFormat="1" ht="15" customHeight="1">
      <c r="B9" s="282"/>
      <c r="C9" s="281" t="s">
        <v>1372</v>
      </c>
      <c r="D9" s="281"/>
      <c r="E9" s="281"/>
      <c r="F9" s="281"/>
      <c r="G9" s="281"/>
      <c r="H9" s="281"/>
      <c r="I9" s="281"/>
      <c r="J9" s="281"/>
      <c r="K9" s="279"/>
    </row>
    <row r="10" s="1" customFormat="1" ht="15" customHeight="1">
      <c r="B10" s="282"/>
      <c r="C10" s="281"/>
      <c r="D10" s="281" t="s">
        <v>1373</v>
      </c>
      <c r="E10" s="281"/>
      <c r="F10" s="281"/>
      <c r="G10" s="281"/>
      <c r="H10" s="281"/>
      <c r="I10" s="281"/>
      <c r="J10" s="281"/>
      <c r="K10" s="279"/>
    </row>
    <row r="11" s="1" customFormat="1" ht="15" customHeight="1">
      <c r="B11" s="282"/>
      <c r="C11" s="283"/>
      <c r="D11" s="281" t="s">
        <v>1374</v>
      </c>
      <c r="E11" s="281"/>
      <c r="F11" s="281"/>
      <c r="G11" s="281"/>
      <c r="H11" s="281"/>
      <c r="I11" s="281"/>
      <c r="J11" s="281"/>
      <c r="K11" s="279"/>
    </row>
    <row r="12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="1" customFormat="1" ht="15" customHeight="1">
      <c r="B13" s="282"/>
      <c r="C13" s="283"/>
      <c r="D13" s="284" t="s">
        <v>1375</v>
      </c>
      <c r="E13" s="281"/>
      <c r="F13" s="281"/>
      <c r="G13" s="281"/>
      <c r="H13" s="281"/>
      <c r="I13" s="281"/>
      <c r="J13" s="281"/>
      <c r="K13" s="279"/>
    </row>
    <row r="14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="1" customFormat="1" ht="15" customHeight="1">
      <c r="B15" s="282"/>
      <c r="C15" s="283"/>
      <c r="D15" s="281" t="s">
        <v>1376</v>
      </c>
      <c r="E15" s="281"/>
      <c r="F15" s="281"/>
      <c r="G15" s="281"/>
      <c r="H15" s="281"/>
      <c r="I15" s="281"/>
      <c r="J15" s="281"/>
      <c r="K15" s="279"/>
    </row>
    <row r="16" s="1" customFormat="1" ht="15" customHeight="1">
      <c r="B16" s="282"/>
      <c r="C16" s="283"/>
      <c r="D16" s="281" t="s">
        <v>1377</v>
      </c>
      <c r="E16" s="281"/>
      <c r="F16" s="281"/>
      <c r="G16" s="281"/>
      <c r="H16" s="281"/>
      <c r="I16" s="281"/>
      <c r="J16" s="281"/>
      <c r="K16" s="279"/>
    </row>
    <row r="17" s="1" customFormat="1" ht="15" customHeight="1">
      <c r="B17" s="282"/>
      <c r="C17" s="283"/>
      <c r="D17" s="281" t="s">
        <v>1378</v>
      </c>
      <c r="E17" s="281"/>
      <c r="F17" s="281"/>
      <c r="G17" s="281"/>
      <c r="H17" s="281"/>
      <c r="I17" s="281"/>
      <c r="J17" s="281"/>
      <c r="K17" s="279"/>
    </row>
    <row r="18" s="1" customFormat="1" ht="15" customHeight="1">
      <c r="B18" s="282"/>
      <c r="C18" s="283"/>
      <c r="D18" s="283"/>
      <c r="E18" s="285" t="s">
        <v>78</v>
      </c>
      <c r="F18" s="281" t="s">
        <v>1379</v>
      </c>
      <c r="G18" s="281"/>
      <c r="H18" s="281"/>
      <c r="I18" s="281"/>
      <c r="J18" s="281"/>
      <c r="K18" s="279"/>
    </row>
    <row r="19" s="1" customFormat="1" ht="15" customHeight="1">
      <c r="B19" s="282"/>
      <c r="C19" s="283"/>
      <c r="D19" s="283"/>
      <c r="E19" s="285" t="s">
        <v>1380</v>
      </c>
      <c r="F19" s="281" t="s">
        <v>1381</v>
      </c>
      <c r="G19" s="281"/>
      <c r="H19" s="281"/>
      <c r="I19" s="281"/>
      <c r="J19" s="281"/>
      <c r="K19" s="279"/>
    </row>
    <row r="20" s="1" customFormat="1" ht="15" customHeight="1">
      <c r="B20" s="282"/>
      <c r="C20" s="283"/>
      <c r="D20" s="283"/>
      <c r="E20" s="285" t="s">
        <v>1382</v>
      </c>
      <c r="F20" s="281" t="s">
        <v>1383</v>
      </c>
      <c r="G20" s="281"/>
      <c r="H20" s="281"/>
      <c r="I20" s="281"/>
      <c r="J20" s="281"/>
      <c r="K20" s="279"/>
    </row>
    <row r="21" s="1" customFormat="1" ht="15" customHeight="1">
      <c r="B21" s="282"/>
      <c r="C21" s="283"/>
      <c r="D21" s="283"/>
      <c r="E21" s="285" t="s">
        <v>1384</v>
      </c>
      <c r="F21" s="281" t="s">
        <v>1385</v>
      </c>
      <c r="G21" s="281"/>
      <c r="H21" s="281"/>
      <c r="I21" s="281"/>
      <c r="J21" s="281"/>
      <c r="K21" s="279"/>
    </row>
    <row r="22" s="1" customFormat="1" ht="15" customHeight="1">
      <c r="B22" s="282"/>
      <c r="C22" s="283"/>
      <c r="D22" s="283"/>
      <c r="E22" s="285" t="s">
        <v>1386</v>
      </c>
      <c r="F22" s="281" t="s">
        <v>1387</v>
      </c>
      <c r="G22" s="281"/>
      <c r="H22" s="281"/>
      <c r="I22" s="281"/>
      <c r="J22" s="281"/>
      <c r="K22" s="279"/>
    </row>
    <row r="23" s="1" customFormat="1" ht="15" customHeight="1">
      <c r="B23" s="282"/>
      <c r="C23" s="283"/>
      <c r="D23" s="283"/>
      <c r="E23" s="285" t="s">
        <v>1388</v>
      </c>
      <c r="F23" s="281" t="s">
        <v>1389</v>
      </c>
      <c r="G23" s="281"/>
      <c r="H23" s="281"/>
      <c r="I23" s="281"/>
      <c r="J23" s="281"/>
      <c r="K23" s="279"/>
    </row>
    <row r="24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="1" customFormat="1" ht="15" customHeight="1">
      <c r="B25" s="282"/>
      <c r="C25" s="281" t="s">
        <v>1390</v>
      </c>
      <c r="D25" s="281"/>
      <c r="E25" s="281"/>
      <c r="F25" s="281"/>
      <c r="G25" s="281"/>
      <c r="H25" s="281"/>
      <c r="I25" s="281"/>
      <c r="J25" s="281"/>
      <c r="K25" s="279"/>
    </row>
    <row r="26" s="1" customFormat="1" ht="15" customHeight="1">
      <c r="B26" s="282"/>
      <c r="C26" s="281" t="s">
        <v>1391</v>
      </c>
      <c r="D26" s="281"/>
      <c r="E26" s="281"/>
      <c r="F26" s="281"/>
      <c r="G26" s="281"/>
      <c r="H26" s="281"/>
      <c r="I26" s="281"/>
      <c r="J26" s="281"/>
      <c r="K26" s="279"/>
    </row>
    <row r="27" s="1" customFormat="1" ht="15" customHeight="1">
      <c r="B27" s="282"/>
      <c r="C27" s="281"/>
      <c r="D27" s="281" t="s">
        <v>1392</v>
      </c>
      <c r="E27" s="281"/>
      <c r="F27" s="281"/>
      <c r="G27" s="281"/>
      <c r="H27" s="281"/>
      <c r="I27" s="281"/>
      <c r="J27" s="281"/>
      <c r="K27" s="279"/>
    </row>
    <row r="28" s="1" customFormat="1" ht="15" customHeight="1">
      <c r="B28" s="282"/>
      <c r="C28" s="283"/>
      <c r="D28" s="281" t="s">
        <v>1393</v>
      </c>
      <c r="E28" s="281"/>
      <c r="F28" s="281"/>
      <c r="G28" s="281"/>
      <c r="H28" s="281"/>
      <c r="I28" s="281"/>
      <c r="J28" s="281"/>
      <c r="K28" s="279"/>
    </row>
    <row r="29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="1" customFormat="1" ht="15" customHeight="1">
      <c r="B30" s="282"/>
      <c r="C30" s="283"/>
      <c r="D30" s="281" t="s">
        <v>1394</v>
      </c>
      <c r="E30" s="281"/>
      <c r="F30" s="281"/>
      <c r="G30" s="281"/>
      <c r="H30" s="281"/>
      <c r="I30" s="281"/>
      <c r="J30" s="281"/>
      <c r="K30" s="279"/>
    </row>
    <row r="31" s="1" customFormat="1" ht="15" customHeight="1">
      <c r="B31" s="282"/>
      <c r="C31" s="283"/>
      <c r="D31" s="281" t="s">
        <v>1395</v>
      </c>
      <c r="E31" s="281"/>
      <c r="F31" s="281"/>
      <c r="G31" s="281"/>
      <c r="H31" s="281"/>
      <c r="I31" s="281"/>
      <c r="J31" s="281"/>
      <c r="K31" s="279"/>
    </row>
    <row r="32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="1" customFormat="1" ht="15" customHeight="1">
      <c r="B33" s="282"/>
      <c r="C33" s="283"/>
      <c r="D33" s="281" t="s">
        <v>1396</v>
      </c>
      <c r="E33" s="281"/>
      <c r="F33" s="281"/>
      <c r="G33" s="281"/>
      <c r="H33" s="281"/>
      <c r="I33" s="281"/>
      <c r="J33" s="281"/>
      <c r="K33" s="279"/>
    </row>
    <row r="34" s="1" customFormat="1" ht="15" customHeight="1">
      <c r="B34" s="282"/>
      <c r="C34" s="283"/>
      <c r="D34" s="281" t="s">
        <v>1397</v>
      </c>
      <c r="E34" s="281"/>
      <c r="F34" s="281"/>
      <c r="G34" s="281"/>
      <c r="H34" s="281"/>
      <c r="I34" s="281"/>
      <c r="J34" s="281"/>
      <c r="K34" s="279"/>
    </row>
    <row r="35" s="1" customFormat="1" ht="15" customHeight="1">
      <c r="B35" s="282"/>
      <c r="C35" s="283"/>
      <c r="D35" s="281" t="s">
        <v>1398</v>
      </c>
      <c r="E35" s="281"/>
      <c r="F35" s="281"/>
      <c r="G35" s="281"/>
      <c r="H35" s="281"/>
      <c r="I35" s="281"/>
      <c r="J35" s="281"/>
      <c r="K35" s="279"/>
    </row>
    <row r="36" s="1" customFormat="1" ht="15" customHeight="1">
      <c r="B36" s="282"/>
      <c r="C36" s="283"/>
      <c r="D36" s="281"/>
      <c r="E36" s="284" t="s">
        <v>117</v>
      </c>
      <c r="F36" s="281"/>
      <c r="G36" s="281" t="s">
        <v>1399</v>
      </c>
      <c r="H36" s="281"/>
      <c r="I36" s="281"/>
      <c r="J36" s="281"/>
      <c r="K36" s="279"/>
    </row>
    <row r="37" s="1" customFormat="1" ht="30.75" customHeight="1">
      <c r="B37" s="282"/>
      <c r="C37" s="283"/>
      <c r="D37" s="281"/>
      <c r="E37" s="284" t="s">
        <v>1400</v>
      </c>
      <c r="F37" s="281"/>
      <c r="G37" s="281" t="s">
        <v>1401</v>
      </c>
      <c r="H37" s="281"/>
      <c r="I37" s="281"/>
      <c r="J37" s="281"/>
      <c r="K37" s="279"/>
    </row>
    <row r="38" s="1" customFormat="1" ht="15" customHeight="1">
      <c r="B38" s="282"/>
      <c r="C38" s="283"/>
      <c r="D38" s="281"/>
      <c r="E38" s="284" t="s">
        <v>55</v>
      </c>
      <c r="F38" s="281"/>
      <c r="G38" s="281" t="s">
        <v>1402</v>
      </c>
      <c r="H38" s="281"/>
      <c r="I38" s="281"/>
      <c r="J38" s="281"/>
      <c r="K38" s="279"/>
    </row>
    <row r="39" s="1" customFormat="1" ht="15" customHeight="1">
      <c r="B39" s="282"/>
      <c r="C39" s="283"/>
      <c r="D39" s="281"/>
      <c r="E39" s="284" t="s">
        <v>56</v>
      </c>
      <c r="F39" s="281"/>
      <c r="G39" s="281" t="s">
        <v>1403</v>
      </c>
      <c r="H39" s="281"/>
      <c r="I39" s="281"/>
      <c r="J39" s="281"/>
      <c r="K39" s="279"/>
    </row>
    <row r="40" s="1" customFormat="1" ht="15" customHeight="1">
      <c r="B40" s="282"/>
      <c r="C40" s="283"/>
      <c r="D40" s="281"/>
      <c r="E40" s="284" t="s">
        <v>118</v>
      </c>
      <c r="F40" s="281"/>
      <c r="G40" s="281" t="s">
        <v>1404</v>
      </c>
      <c r="H40" s="281"/>
      <c r="I40" s="281"/>
      <c r="J40" s="281"/>
      <c r="K40" s="279"/>
    </row>
    <row r="41" s="1" customFormat="1" ht="15" customHeight="1">
      <c r="B41" s="282"/>
      <c r="C41" s="283"/>
      <c r="D41" s="281"/>
      <c r="E41" s="284" t="s">
        <v>119</v>
      </c>
      <c r="F41" s="281"/>
      <c r="G41" s="281" t="s">
        <v>1405</v>
      </c>
      <c r="H41" s="281"/>
      <c r="I41" s="281"/>
      <c r="J41" s="281"/>
      <c r="K41" s="279"/>
    </row>
    <row r="42" s="1" customFormat="1" ht="15" customHeight="1">
      <c r="B42" s="282"/>
      <c r="C42" s="283"/>
      <c r="D42" s="281"/>
      <c r="E42" s="284" t="s">
        <v>1406</v>
      </c>
      <c r="F42" s="281"/>
      <c r="G42" s="281" t="s">
        <v>1407</v>
      </c>
      <c r="H42" s="281"/>
      <c r="I42" s="281"/>
      <c r="J42" s="281"/>
      <c r="K42" s="279"/>
    </row>
    <row r="43" s="1" customFormat="1" ht="15" customHeight="1">
      <c r="B43" s="282"/>
      <c r="C43" s="283"/>
      <c r="D43" s="281"/>
      <c r="E43" s="284"/>
      <c r="F43" s="281"/>
      <c r="G43" s="281" t="s">
        <v>1408</v>
      </c>
      <c r="H43" s="281"/>
      <c r="I43" s="281"/>
      <c r="J43" s="281"/>
      <c r="K43" s="279"/>
    </row>
    <row r="44" s="1" customFormat="1" ht="15" customHeight="1">
      <c r="B44" s="282"/>
      <c r="C44" s="283"/>
      <c r="D44" s="281"/>
      <c r="E44" s="284" t="s">
        <v>1409</v>
      </c>
      <c r="F44" s="281"/>
      <c r="G44" s="281" t="s">
        <v>1410</v>
      </c>
      <c r="H44" s="281"/>
      <c r="I44" s="281"/>
      <c r="J44" s="281"/>
      <c r="K44" s="279"/>
    </row>
    <row r="45" s="1" customFormat="1" ht="15" customHeight="1">
      <c r="B45" s="282"/>
      <c r="C45" s="283"/>
      <c r="D45" s="281"/>
      <c r="E45" s="284" t="s">
        <v>121</v>
      </c>
      <c r="F45" s="281"/>
      <c r="G45" s="281" t="s">
        <v>1411</v>
      </c>
      <c r="H45" s="281"/>
      <c r="I45" s="281"/>
      <c r="J45" s="281"/>
      <c r="K45" s="279"/>
    </row>
    <row r="46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="1" customFormat="1" ht="15" customHeight="1">
      <c r="B47" s="282"/>
      <c r="C47" s="283"/>
      <c r="D47" s="281" t="s">
        <v>1412</v>
      </c>
      <c r="E47" s="281"/>
      <c r="F47" s="281"/>
      <c r="G47" s="281"/>
      <c r="H47" s="281"/>
      <c r="I47" s="281"/>
      <c r="J47" s="281"/>
      <c r="K47" s="279"/>
    </row>
    <row r="48" s="1" customFormat="1" ht="15" customHeight="1">
      <c r="B48" s="282"/>
      <c r="C48" s="283"/>
      <c r="D48" s="283"/>
      <c r="E48" s="281" t="s">
        <v>1413</v>
      </c>
      <c r="F48" s="281"/>
      <c r="G48" s="281"/>
      <c r="H48" s="281"/>
      <c r="I48" s="281"/>
      <c r="J48" s="281"/>
      <c r="K48" s="279"/>
    </row>
    <row r="49" s="1" customFormat="1" ht="15" customHeight="1">
      <c r="B49" s="282"/>
      <c r="C49" s="283"/>
      <c r="D49" s="283"/>
      <c r="E49" s="281" t="s">
        <v>1414</v>
      </c>
      <c r="F49" s="281"/>
      <c r="G49" s="281"/>
      <c r="H49" s="281"/>
      <c r="I49" s="281"/>
      <c r="J49" s="281"/>
      <c r="K49" s="279"/>
    </row>
    <row r="50" s="1" customFormat="1" ht="15" customHeight="1">
      <c r="B50" s="282"/>
      <c r="C50" s="283"/>
      <c r="D50" s="283"/>
      <c r="E50" s="281" t="s">
        <v>1415</v>
      </c>
      <c r="F50" s="281"/>
      <c r="G50" s="281"/>
      <c r="H50" s="281"/>
      <c r="I50" s="281"/>
      <c r="J50" s="281"/>
      <c r="K50" s="279"/>
    </row>
    <row r="51" s="1" customFormat="1" ht="15" customHeight="1">
      <c r="B51" s="282"/>
      <c r="C51" s="283"/>
      <c r="D51" s="281" t="s">
        <v>1416</v>
      </c>
      <c r="E51" s="281"/>
      <c r="F51" s="281"/>
      <c r="G51" s="281"/>
      <c r="H51" s="281"/>
      <c r="I51" s="281"/>
      <c r="J51" s="281"/>
      <c r="K51" s="279"/>
    </row>
    <row r="52" s="1" customFormat="1" ht="25.5" customHeight="1">
      <c r="B52" s="277"/>
      <c r="C52" s="278" t="s">
        <v>1417</v>
      </c>
      <c r="D52" s="278"/>
      <c r="E52" s="278"/>
      <c r="F52" s="278"/>
      <c r="G52" s="278"/>
      <c r="H52" s="278"/>
      <c r="I52" s="278"/>
      <c r="J52" s="278"/>
      <c r="K52" s="279"/>
    </row>
    <row r="53" s="1" customFormat="1" ht="5.25" customHeight="1">
      <c r="B53" s="277"/>
      <c r="C53" s="280"/>
      <c r="D53" s="280"/>
      <c r="E53" s="280"/>
      <c r="F53" s="280"/>
      <c r="G53" s="280"/>
      <c r="H53" s="280"/>
      <c r="I53" s="280"/>
      <c r="J53" s="280"/>
      <c r="K53" s="279"/>
    </row>
    <row r="54" s="1" customFormat="1" ht="15" customHeight="1">
      <c r="B54" s="277"/>
      <c r="C54" s="281" t="s">
        <v>1418</v>
      </c>
      <c r="D54" s="281"/>
      <c r="E54" s="281"/>
      <c r="F54" s="281"/>
      <c r="G54" s="281"/>
      <c r="H54" s="281"/>
      <c r="I54" s="281"/>
      <c r="J54" s="281"/>
      <c r="K54" s="279"/>
    </row>
    <row r="55" s="1" customFormat="1" ht="15" customHeight="1">
      <c r="B55" s="277"/>
      <c r="C55" s="281" t="s">
        <v>1419</v>
      </c>
      <c r="D55" s="281"/>
      <c r="E55" s="281"/>
      <c r="F55" s="281"/>
      <c r="G55" s="281"/>
      <c r="H55" s="281"/>
      <c r="I55" s="281"/>
      <c r="J55" s="281"/>
      <c r="K55" s="279"/>
    </row>
    <row r="56" s="1" customFormat="1" ht="12.75" customHeight="1">
      <c r="B56" s="277"/>
      <c r="C56" s="281"/>
      <c r="D56" s="281"/>
      <c r="E56" s="281"/>
      <c r="F56" s="281"/>
      <c r="G56" s="281"/>
      <c r="H56" s="281"/>
      <c r="I56" s="281"/>
      <c r="J56" s="281"/>
      <c r="K56" s="279"/>
    </row>
    <row r="57" s="1" customFormat="1" ht="15" customHeight="1">
      <c r="B57" s="277"/>
      <c r="C57" s="281" t="s">
        <v>1420</v>
      </c>
      <c r="D57" s="281"/>
      <c r="E57" s="281"/>
      <c r="F57" s="281"/>
      <c r="G57" s="281"/>
      <c r="H57" s="281"/>
      <c r="I57" s="281"/>
      <c r="J57" s="281"/>
      <c r="K57" s="279"/>
    </row>
    <row r="58" s="1" customFormat="1" ht="15" customHeight="1">
      <c r="B58" s="277"/>
      <c r="C58" s="283"/>
      <c r="D58" s="281" t="s">
        <v>1421</v>
      </c>
      <c r="E58" s="281"/>
      <c r="F58" s="281"/>
      <c r="G58" s="281"/>
      <c r="H58" s="281"/>
      <c r="I58" s="281"/>
      <c r="J58" s="281"/>
      <c r="K58" s="279"/>
    </row>
    <row r="59" s="1" customFormat="1" ht="15" customHeight="1">
      <c r="B59" s="277"/>
      <c r="C59" s="283"/>
      <c r="D59" s="281" t="s">
        <v>1422</v>
      </c>
      <c r="E59" s="281"/>
      <c r="F59" s="281"/>
      <c r="G59" s="281"/>
      <c r="H59" s="281"/>
      <c r="I59" s="281"/>
      <c r="J59" s="281"/>
      <c r="K59" s="279"/>
    </row>
    <row r="60" s="1" customFormat="1" ht="15" customHeight="1">
      <c r="B60" s="277"/>
      <c r="C60" s="283"/>
      <c r="D60" s="281" t="s">
        <v>1423</v>
      </c>
      <c r="E60" s="281"/>
      <c r="F60" s="281"/>
      <c r="G60" s="281"/>
      <c r="H60" s="281"/>
      <c r="I60" s="281"/>
      <c r="J60" s="281"/>
      <c r="K60" s="279"/>
    </row>
    <row r="61" s="1" customFormat="1" ht="15" customHeight="1">
      <c r="B61" s="277"/>
      <c r="C61" s="283"/>
      <c r="D61" s="281" t="s">
        <v>1424</v>
      </c>
      <c r="E61" s="281"/>
      <c r="F61" s="281"/>
      <c r="G61" s="281"/>
      <c r="H61" s="281"/>
      <c r="I61" s="281"/>
      <c r="J61" s="281"/>
      <c r="K61" s="279"/>
    </row>
    <row r="62" s="1" customFormat="1" ht="15" customHeight="1">
      <c r="B62" s="277"/>
      <c r="C62" s="283"/>
      <c r="D62" s="286" t="s">
        <v>1425</v>
      </c>
      <c r="E62" s="286"/>
      <c r="F62" s="286"/>
      <c r="G62" s="286"/>
      <c r="H62" s="286"/>
      <c r="I62" s="286"/>
      <c r="J62" s="286"/>
      <c r="K62" s="279"/>
    </row>
    <row r="63" s="1" customFormat="1" ht="15" customHeight="1">
      <c r="B63" s="277"/>
      <c r="C63" s="283"/>
      <c r="D63" s="281" t="s">
        <v>1426</v>
      </c>
      <c r="E63" s="281"/>
      <c r="F63" s="281"/>
      <c r="G63" s="281"/>
      <c r="H63" s="281"/>
      <c r="I63" s="281"/>
      <c r="J63" s="281"/>
      <c r="K63" s="279"/>
    </row>
    <row r="64" s="1" customFormat="1" ht="12.75" customHeight="1">
      <c r="B64" s="277"/>
      <c r="C64" s="283"/>
      <c r="D64" s="283"/>
      <c r="E64" s="287"/>
      <c r="F64" s="283"/>
      <c r="G64" s="283"/>
      <c r="H64" s="283"/>
      <c r="I64" s="283"/>
      <c r="J64" s="283"/>
      <c r="K64" s="279"/>
    </row>
    <row r="65" s="1" customFormat="1" ht="15" customHeight="1">
      <c r="B65" s="277"/>
      <c r="C65" s="283"/>
      <c r="D65" s="281" t="s">
        <v>1427</v>
      </c>
      <c r="E65" s="281"/>
      <c r="F65" s="281"/>
      <c r="G65" s="281"/>
      <c r="H65" s="281"/>
      <c r="I65" s="281"/>
      <c r="J65" s="281"/>
      <c r="K65" s="279"/>
    </row>
    <row r="66" s="1" customFormat="1" ht="15" customHeight="1">
      <c r="B66" s="277"/>
      <c r="C66" s="283"/>
      <c r="D66" s="286" t="s">
        <v>1428</v>
      </c>
      <c r="E66" s="286"/>
      <c r="F66" s="286"/>
      <c r="G66" s="286"/>
      <c r="H66" s="286"/>
      <c r="I66" s="286"/>
      <c r="J66" s="286"/>
      <c r="K66" s="279"/>
    </row>
    <row r="67" s="1" customFormat="1" ht="15" customHeight="1">
      <c r="B67" s="277"/>
      <c r="C67" s="283"/>
      <c r="D67" s="281" t="s">
        <v>1429</v>
      </c>
      <c r="E67" s="281"/>
      <c r="F67" s="281"/>
      <c r="G67" s="281"/>
      <c r="H67" s="281"/>
      <c r="I67" s="281"/>
      <c r="J67" s="281"/>
      <c r="K67" s="279"/>
    </row>
    <row r="68" s="1" customFormat="1" ht="15" customHeight="1">
      <c r="B68" s="277"/>
      <c r="C68" s="283"/>
      <c r="D68" s="281" t="s">
        <v>1430</v>
      </c>
      <c r="E68" s="281"/>
      <c r="F68" s="281"/>
      <c r="G68" s="281"/>
      <c r="H68" s="281"/>
      <c r="I68" s="281"/>
      <c r="J68" s="281"/>
      <c r="K68" s="279"/>
    </row>
    <row r="69" s="1" customFormat="1" ht="15" customHeight="1">
      <c r="B69" s="277"/>
      <c r="C69" s="283"/>
      <c r="D69" s="281" t="s">
        <v>1431</v>
      </c>
      <c r="E69" s="281"/>
      <c r="F69" s="281"/>
      <c r="G69" s="281"/>
      <c r="H69" s="281"/>
      <c r="I69" s="281"/>
      <c r="J69" s="281"/>
      <c r="K69" s="279"/>
    </row>
    <row r="70" s="1" customFormat="1" ht="15" customHeight="1">
      <c r="B70" s="277"/>
      <c r="C70" s="283"/>
      <c r="D70" s="281" t="s">
        <v>1432</v>
      </c>
      <c r="E70" s="281"/>
      <c r="F70" s="281"/>
      <c r="G70" s="281"/>
      <c r="H70" s="281"/>
      <c r="I70" s="281"/>
      <c r="J70" s="281"/>
      <c r="K70" s="279"/>
    </row>
    <row r="7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="1" customFormat="1" ht="45" customHeight="1">
      <c r="B75" s="296"/>
      <c r="C75" s="297" t="s">
        <v>1433</v>
      </c>
      <c r="D75" s="297"/>
      <c r="E75" s="297"/>
      <c r="F75" s="297"/>
      <c r="G75" s="297"/>
      <c r="H75" s="297"/>
      <c r="I75" s="297"/>
      <c r="J75" s="297"/>
      <c r="K75" s="298"/>
    </row>
    <row r="76" s="1" customFormat="1" ht="17.25" customHeight="1">
      <c r="B76" s="296"/>
      <c r="C76" s="299" t="s">
        <v>1434</v>
      </c>
      <c r="D76" s="299"/>
      <c r="E76" s="299"/>
      <c r="F76" s="299" t="s">
        <v>1435</v>
      </c>
      <c r="G76" s="300"/>
      <c r="H76" s="299" t="s">
        <v>56</v>
      </c>
      <c r="I76" s="299" t="s">
        <v>59</v>
      </c>
      <c r="J76" s="299" t="s">
        <v>1436</v>
      </c>
      <c r="K76" s="298"/>
    </row>
    <row r="77" s="1" customFormat="1" ht="17.25" customHeight="1">
      <c r="B77" s="296"/>
      <c r="C77" s="301" t="s">
        <v>1437</v>
      </c>
      <c r="D77" s="301"/>
      <c r="E77" s="301"/>
      <c r="F77" s="302" t="s">
        <v>1438</v>
      </c>
      <c r="G77" s="303"/>
      <c r="H77" s="301"/>
      <c r="I77" s="301"/>
      <c r="J77" s="301" t="s">
        <v>1439</v>
      </c>
      <c r="K77" s="298"/>
    </row>
    <row r="78" s="1" customFormat="1" ht="5.25" customHeight="1">
      <c r="B78" s="296"/>
      <c r="C78" s="304"/>
      <c r="D78" s="304"/>
      <c r="E78" s="304"/>
      <c r="F78" s="304"/>
      <c r="G78" s="305"/>
      <c r="H78" s="304"/>
      <c r="I78" s="304"/>
      <c r="J78" s="304"/>
      <c r="K78" s="298"/>
    </row>
    <row r="79" s="1" customFormat="1" ht="15" customHeight="1">
      <c r="B79" s="296"/>
      <c r="C79" s="284" t="s">
        <v>55</v>
      </c>
      <c r="D79" s="306"/>
      <c r="E79" s="306"/>
      <c r="F79" s="307" t="s">
        <v>1440</v>
      </c>
      <c r="G79" s="308"/>
      <c r="H79" s="284" t="s">
        <v>1441</v>
      </c>
      <c r="I79" s="284" t="s">
        <v>1442</v>
      </c>
      <c r="J79" s="284">
        <v>20</v>
      </c>
      <c r="K79" s="298"/>
    </row>
    <row r="80" s="1" customFormat="1" ht="15" customHeight="1">
      <c r="B80" s="296"/>
      <c r="C80" s="284" t="s">
        <v>1443</v>
      </c>
      <c r="D80" s="284"/>
      <c r="E80" s="284"/>
      <c r="F80" s="307" t="s">
        <v>1440</v>
      </c>
      <c r="G80" s="308"/>
      <c r="H80" s="284" t="s">
        <v>1444</v>
      </c>
      <c r="I80" s="284" t="s">
        <v>1442</v>
      </c>
      <c r="J80" s="284">
        <v>120</v>
      </c>
      <c r="K80" s="298"/>
    </row>
    <row r="81" s="1" customFormat="1" ht="15" customHeight="1">
      <c r="B81" s="309"/>
      <c r="C81" s="284" t="s">
        <v>1445</v>
      </c>
      <c r="D81" s="284"/>
      <c r="E81" s="284"/>
      <c r="F81" s="307" t="s">
        <v>1446</v>
      </c>
      <c r="G81" s="308"/>
      <c r="H81" s="284" t="s">
        <v>1447</v>
      </c>
      <c r="I81" s="284" t="s">
        <v>1442</v>
      </c>
      <c r="J81" s="284">
        <v>50</v>
      </c>
      <c r="K81" s="298"/>
    </row>
    <row r="82" s="1" customFormat="1" ht="15" customHeight="1">
      <c r="B82" s="309"/>
      <c r="C82" s="284" t="s">
        <v>1448</v>
      </c>
      <c r="D82" s="284"/>
      <c r="E82" s="284"/>
      <c r="F82" s="307" t="s">
        <v>1440</v>
      </c>
      <c r="G82" s="308"/>
      <c r="H82" s="284" t="s">
        <v>1449</v>
      </c>
      <c r="I82" s="284" t="s">
        <v>1450</v>
      </c>
      <c r="J82" s="284"/>
      <c r="K82" s="298"/>
    </row>
    <row r="83" s="1" customFormat="1" ht="15" customHeight="1">
      <c r="B83" s="309"/>
      <c r="C83" s="310" t="s">
        <v>1451</v>
      </c>
      <c r="D83" s="310"/>
      <c r="E83" s="310"/>
      <c r="F83" s="311" t="s">
        <v>1446</v>
      </c>
      <c r="G83" s="310"/>
      <c r="H83" s="310" t="s">
        <v>1452</v>
      </c>
      <c r="I83" s="310" t="s">
        <v>1442</v>
      </c>
      <c r="J83" s="310">
        <v>15</v>
      </c>
      <c r="K83" s="298"/>
    </row>
    <row r="84" s="1" customFormat="1" ht="15" customHeight="1">
      <c r="B84" s="309"/>
      <c r="C84" s="310" t="s">
        <v>1453</v>
      </c>
      <c r="D84" s="310"/>
      <c r="E84" s="310"/>
      <c r="F84" s="311" t="s">
        <v>1446</v>
      </c>
      <c r="G84" s="310"/>
      <c r="H84" s="310" t="s">
        <v>1454</v>
      </c>
      <c r="I84" s="310" t="s">
        <v>1442</v>
      </c>
      <c r="J84" s="310">
        <v>15</v>
      </c>
      <c r="K84" s="298"/>
    </row>
    <row r="85" s="1" customFormat="1" ht="15" customHeight="1">
      <c r="B85" s="309"/>
      <c r="C85" s="310" t="s">
        <v>1455</v>
      </c>
      <c r="D85" s="310"/>
      <c r="E85" s="310"/>
      <c r="F85" s="311" t="s">
        <v>1446</v>
      </c>
      <c r="G85" s="310"/>
      <c r="H85" s="310" t="s">
        <v>1456</v>
      </c>
      <c r="I85" s="310" t="s">
        <v>1442</v>
      </c>
      <c r="J85" s="310">
        <v>20</v>
      </c>
      <c r="K85" s="298"/>
    </row>
    <row r="86" s="1" customFormat="1" ht="15" customHeight="1">
      <c r="B86" s="309"/>
      <c r="C86" s="310" t="s">
        <v>1457</v>
      </c>
      <c r="D86" s="310"/>
      <c r="E86" s="310"/>
      <c r="F86" s="311" t="s">
        <v>1446</v>
      </c>
      <c r="G86" s="310"/>
      <c r="H86" s="310" t="s">
        <v>1458</v>
      </c>
      <c r="I86" s="310" t="s">
        <v>1442</v>
      </c>
      <c r="J86" s="310">
        <v>20</v>
      </c>
      <c r="K86" s="298"/>
    </row>
    <row r="87" s="1" customFormat="1" ht="15" customHeight="1">
      <c r="B87" s="309"/>
      <c r="C87" s="284" t="s">
        <v>1459</v>
      </c>
      <c r="D87" s="284"/>
      <c r="E87" s="284"/>
      <c r="F87" s="307" t="s">
        <v>1446</v>
      </c>
      <c r="G87" s="308"/>
      <c r="H87" s="284" t="s">
        <v>1460</v>
      </c>
      <c r="I87" s="284" t="s">
        <v>1442</v>
      </c>
      <c r="J87" s="284">
        <v>50</v>
      </c>
      <c r="K87" s="298"/>
    </row>
    <row r="88" s="1" customFormat="1" ht="15" customHeight="1">
      <c r="B88" s="309"/>
      <c r="C88" s="284" t="s">
        <v>1461</v>
      </c>
      <c r="D88" s="284"/>
      <c r="E88" s="284"/>
      <c r="F88" s="307" t="s">
        <v>1446</v>
      </c>
      <c r="G88" s="308"/>
      <c r="H88" s="284" t="s">
        <v>1462</v>
      </c>
      <c r="I88" s="284" t="s">
        <v>1442</v>
      </c>
      <c r="J88" s="284">
        <v>20</v>
      </c>
      <c r="K88" s="298"/>
    </row>
    <row r="89" s="1" customFormat="1" ht="15" customHeight="1">
      <c r="B89" s="309"/>
      <c r="C89" s="284" t="s">
        <v>1463</v>
      </c>
      <c r="D89" s="284"/>
      <c r="E89" s="284"/>
      <c r="F89" s="307" t="s">
        <v>1446</v>
      </c>
      <c r="G89" s="308"/>
      <c r="H89" s="284" t="s">
        <v>1464</v>
      </c>
      <c r="I89" s="284" t="s">
        <v>1442</v>
      </c>
      <c r="J89" s="284">
        <v>20</v>
      </c>
      <c r="K89" s="298"/>
    </row>
    <row r="90" s="1" customFormat="1" ht="15" customHeight="1">
      <c r="B90" s="309"/>
      <c r="C90" s="284" t="s">
        <v>1465</v>
      </c>
      <c r="D90" s="284"/>
      <c r="E90" s="284"/>
      <c r="F90" s="307" t="s">
        <v>1446</v>
      </c>
      <c r="G90" s="308"/>
      <c r="H90" s="284" t="s">
        <v>1466</v>
      </c>
      <c r="I90" s="284" t="s">
        <v>1442</v>
      </c>
      <c r="J90" s="284">
        <v>50</v>
      </c>
      <c r="K90" s="298"/>
    </row>
    <row r="91" s="1" customFormat="1" ht="15" customHeight="1">
      <c r="B91" s="309"/>
      <c r="C91" s="284" t="s">
        <v>1467</v>
      </c>
      <c r="D91" s="284"/>
      <c r="E91" s="284"/>
      <c r="F91" s="307" t="s">
        <v>1446</v>
      </c>
      <c r="G91" s="308"/>
      <c r="H91" s="284" t="s">
        <v>1467</v>
      </c>
      <c r="I91" s="284" t="s">
        <v>1442</v>
      </c>
      <c r="J91" s="284">
        <v>50</v>
      </c>
      <c r="K91" s="298"/>
    </row>
    <row r="92" s="1" customFormat="1" ht="15" customHeight="1">
      <c r="B92" s="309"/>
      <c r="C92" s="284" t="s">
        <v>1468</v>
      </c>
      <c r="D92" s="284"/>
      <c r="E92" s="284"/>
      <c r="F92" s="307" t="s">
        <v>1446</v>
      </c>
      <c r="G92" s="308"/>
      <c r="H92" s="284" t="s">
        <v>1469</v>
      </c>
      <c r="I92" s="284" t="s">
        <v>1442</v>
      </c>
      <c r="J92" s="284">
        <v>255</v>
      </c>
      <c r="K92" s="298"/>
    </row>
    <row r="93" s="1" customFormat="1" ht="15" customHeight="1">
      <c r="B93" s="309"/>
      <c r="C93" s="284" t="s">
        <v>1470</v>
      </c>
      <c r="D93" s="284"/>
      <c r="E93" s="284"/>
      <c r="F93" s="307" t="s">
        <v>1440</v>
      </c>
      <c r="G93" s="308"/>
      <c r="H93" s="284" t="s">
        <v>1471</v>
      </c>
      <c r="I93" s="284" t="s">
        <v>1472</v>
      </c>
      <c r="J93" s="284"/>
      <c r="K93" s="298"/>
    </row>
    <row r="94" s="1" customFormat="1" ht="15" customHeight="1">
      <c r="B94" s="309"/>
      <c r="C94" s="284" t="s">
        <v>1473</v>
      </c>
      <c r="D94" s="284"/>
      <c r="E94" s="284"/>
      <c r="F94" s="307" t="s">
        <v>1440</v>
      </c>
      <c r="G94" s="308"/>
      <c r="H94" s="284" t="s">
        <v>1474</v>
      </c>
      <c r="I94" s="284" t="s">
        <v>1475</v>
      </c>
      <c r="J94" s="284"/>
      <c r="K94" s="298"/>
    </row>
    <row r="95" s="1" customFormat="1" ht="15" customHeight="1">
      <c r="B95" s="309"/>
      <c r="C95" s="284" t="s">
        <v>1476</v>
      </c>
      <c r="D95" s="284"/>
      <c r="E95" s="284"/>
      <c r="F95" s="307" t="s">
        <v>1440</v>
      </c>
      <c r="G95" s="308"/>
      <c r="H95" s="284" t="s">
        <v>1476</v>
      </c>
      <c r="I95" s="284" t="s">
        <v>1475</v>
      </c>
      <c r="J95" s="284"/>
      <c r="K95" s="298"/>
    </row>
    <row r="96" s="1" customFormat="1" ht="15" customHeight="1">
      <c r="B96" s="309"/>
      <c r="C96" s="284" t="s">
        <v>40</v>
      </c>
      <c r="D96" s="284"/>
      <c r="E96" s="284"/>
      <c r="F96" s="307" t="s">
        <v>1440</v>
      </c>
      <c r="G96" s="308"/>
      <c r="H96" s="284" t="s">
        <v>1477</v>
      </c>
      <c r="I96" s="284" t="s">
        <v>1475</v>
      </c>
      <c r="J96" s="284"/>
      <c r="K96" s="298"/>
    </row>
    <row r="97" s="1" customFormat="1" ht="15" customHeight="1">
      <c r="B97" s="309"/>
      <c r="C97" s="284" t="s">
        <v>50</v>
      </c>
      <c r="D97" s="284"/>
      <c r="E97" s="284"/>
      <c r="F97" s="307" t="s">
        <v>1440</v>
      </c>
      <c r="G97" s="308"/>
      <c r="H97" s="284" t="s">
        <v>1478</v>
      </c>
      <c r="I97" s="284" t="s">
        <v>1475</v>
      </c>
      <c r="J97" s="284"/>
      <c r="K97" s="298"/>
    </row>
    <row r="98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="1" customFormat="1" ht="45" customHeight="1">
      <c r="B102" s="296"/>
      <c r="C102" s="297" t="s">
        <v>1479</v>
      </c>
      <c r="D102" s="297"/>
      <c r="E102" s="297"/>
      <c r="F102" s="297"/>
      <c r="G102" s="297"/>
      <c r="H102" s="297"/>
      <c r="I102" s="297"/>
      <c r="J102" s="297"/>
      <c r="K102" s="298"/>
    </row>
    <row r="103" s="1" customFormat="1" ht="17.25" customHeight="1">
      <c r="B103" s="296"/>
      <c r="C103" s="299" t="s">
        <v>1434</v>
      </c>
      <c r="D103" s="299"/>
      <c r="E103" s="299"/>
      <c r="F103" s="299" t="s">
        <v>1435</v>
      </c>
      <c r="G103" s="300"/>
      <c r="H103" s="299" t="s">
        <v>56</v>
      </c>
      <c r="I103" s="299" t="s">
        <v>59</v>
      </c>
      <c r="J103" s="299" t="s">
        <v>1436</v>
      </c>
      <c r="K103" s="298"/>
    </row>
    <row r="104" s="1" customFormat="1" ht="17.25" customHeight="1">
      <c r="B104" s="296"/>
      <c r="C104" s="301" t="s">
        <v>1437</v>
      </c>
      <c r="D104" s="301"/>
      <c r="E104" s="301"/>
      <c r="F104" s="302" t="s">
        <v>1438</v>
      </c>
      <c r="G104" s="303"/>
      <c r="H104" s="301"/>
      <c r="I104" s="301"/>
      <c r="J104" s="301" t="s">
        <v>1439</v>
      </c>
      <c r="K104" s="298"/>
    </row>
    <row r="105" s="1" customFormat="1" ht="5.25" customHeight="1">
      <c r="B105" s="296"/>
      <c r="C105" s="299"/>
      <c r="D105" s="299"/>
      <c r="E105" s="299"/>
      <c r="F105" s="299"/>
      <c r="G105" s="317"/>
      <c r="H105" s="299"/>
      <c r="I105" s="299"/>
      <c r="J105" s="299"/>
      <c r="K105" s="298"/>
    </row>
    <row r="106" s="1" customFormat="1" ht="15" customHeight="1">
      <c r="B106" s="296"/>
      <c r="C106" s="284" t="s">
        <v>55</v>
      </c>
      <c r="D106" s="306"/>
      <c r="E106" s="306"/>
      <c r="F106" s="307" t="s">
        <v>1440</v>
      </c>
      <c r="G106" s="284"/>
      <c r="H106" s="284" t="s">
        <v>1480</v>
      </c>
      <c r="I106" s="284" t="s">
        <v>1442</v>
      </c>
      <c r="J106" s="284">
        <v>20</v>
      </c>
      <c r="K106" s="298"/>
    </row>
    <row r="107" s="1" customFormat="1" ht="15" customHeight="1">
      <c r="B107" s="296"/>
      <c r="C107" s="284" t="s">
        <v>1443</v>
      </c>
      <c r="D107" s="284"/>
      <c r="E107" s="284"/>
      <c r="F107" s="307" t="s">
        <v>1440</v>
      </c>
      <c r="G107" s="284"/>
      <c r="H107" s="284" t="s">
        <v>1480</v>
      </c>
      <c r="I107" s="284" t="s">
        <v>1442</v>
      </c>
      <c r="J107" s="284">
        <v>120</v>
      </c>
      <c r="K107" s="298"/>
    </row>
    <row r="108" s="1" customFormat="1" ht="15" customHeight="1">
      <c r="B108" s="309"/>
      <c r="C108" s="284" t="s">
        <v>1445</v>
      </c>
      <c r="D108" s="284"/>
      <c r="E108" s="284"/>
      <c r="F108" s="307" t="s">
        <v>1446</v>
      </c>
      <c r="G108" s="284"/>
      <c r="H108" s="284" t="s">
        <v>1480</v>
      </c>
      <c r="I108" s="284" t="s">
        <v>1442</v>
      </c>
      <c r="J108" s="284">
        <v>50</v>
      </c>
      <c r="K108" s="298"/>
    </row>
    <row r="109" s="1" customFormat="1" ht="15" customHeight="1">
      <c r="B109" s="309"/>
      <c r="C109" s="284" t="s">
        <v>1448</v>
      </c>
      <c r="D109" s="284"/>
      <c r="E109" s="284"/>
      <c r="F109" s="307" t="s">
        <v>1440</v>
      </c>
      <c r="G109" s="284"/>
      <c r="H109" s="284" t="s">
        <v>1480</v>
      </c>
      <c r="I109" s="284" t="s">
        <v>1450</v>
      </c>
      <c r="J109" s="284"/>
      <c r="K109" s="298"/>
    </row>
    <row r="110" s="1" customFormat="1" ht="15" customHeight="1">
      <c r="B110" s="309"/>
      <c r="C110" s="284" t="s">
        <v>1459</v>
      </c>
      <c r="D110" s="284"/>
      <c r="E110" s="284"/>
      <c r="F110" s="307" t="s">
        <v>1446</v>
      </c>
      <c r="G110" s="284"/>
      <c r="H110" s="284" t="s">
        <v>1480</v>
      </c>
      <c r="I110" s="284" t="s">
        <v>1442</v>
      </c>
      <c r="J110" s="284">
        <v>50</v>
      </c>
      <c r="K110" s="298"/>
    </row>
    <row r="111" s="1" customFormat="1" ht="15" customHeight="1">
      <c r="B111" s="309"/>
      <c r="C111" s="284" t="s">
        <v>1467</v>
      </c>
      <c r="D111" s="284"/>
      <c r="E111" s="284"/>
      <c r="F111" s="307" t="s">
        <v>1446</v>
      </c>
      <c r="G111" s="284"/>
      <c r="H111" s="284" t="s">
        <v>1480</v>
      </c>
      <c r="I111" s="284" t="s">
        <v>1442</v>
      </c>
      <c r="J111" s="284">
        <v>50</v>
      </c>
      <c r="K111" s="298"/>
    </row>
    <row r="112" s="1" customFormat="1" ht="15" customHeight="1">
      <c r="B112" s="309"/>
      <c r="C112" s="284" t="s">
        <v>1465</v>
      </c>
      <c r="D112" s="284"/>
      <c r="E112" s="284"/>
      <c r="F112" s="307" t="s">
        <v>1446</v>
      </c>
      <c r="G112" s="284"/>
      <c r="H112" s="284" t="s">
        <v>1480</v>
      </c>
      <c r="I112" s="284" t="s">
        <v>1442</v>
      </c>
      <c r="J112" s="284">
        <v>50</v>
      </c>
      <c r="K112" s="298"/>
    </row>
    <row r="113" s="1" customFormat="1" ht="15" customHeight="1">
      <c r="B113" s="309"/>
      <c r="C113" s="284" t="s">
        <v>55</v>
      </c>
      <c r="D113" s="284"/>
      <c r="E113" s="284"/>
      <c r="F113" s="307" t="s">
        <v>1440</v>
      </c>
      <c r="G113" s="284"/>
      <c r="H113" s="284" t="s">
        <v>1481</v>
      </c>
      <c r="I113" s="284" t="s">
        <v>1442</v>
      </c>
      <c r="J113" s="284">
        <v>20</v>
      </c>
      <c r="K113" s="298"/>
    </row>
    <row r="114" s="1" customFormat="1" ht="15" customHeight="1">
      <c r="B114" s="309"/>
      <c r="C114" s="284" t="s">
        <v>1482</v>
      </c>
      <c r="D114" s="284"/>
      <c r="E114" s="284"/>
      <c r="F114" s="307" t="s">
        <v>1440</v>
      </c>
      <c r="G114" s="284"/>
      <c r="H114" s="284" t="s">
        <v>1483</v>
      </c>
      <c r="I114" s="284" t="s">
        <v>1442</v>
      </c>
      <c r="J114" s="284">
        <v>120</v>
      </c>
      <c r="K114" s="298"/>
    </row>
    <row r="115" s="1" customFormat="1" ht="15" customHeight="1">
      <c r="B115" s="309"/>
      <c r="C115" s="284" t="s">
        <v>40</v>
      </c>
      <c r="D115" s="284"/>
      <c r="E115" s="284"/>
      <c r="F115" s="307" t="s">
        <v>1440</v>
      </c>
      <c r="G115" s="284"/>
      <c r="H115" s="284" t="s">
        <v>1484</v>
      </c>
      <c r="I115" s="284" t="s">
        <v>1475</v>
      </c>
      <c r="J115" s="284"/>
      <c r="K115" s="298"/>
    </row>
    <row r="116" s="1" customFormat="1" ht="15" customHeight="1">
      <c r="B116" s="309"/>
      <c r="C116" s="284" t="s">
        <v>50</v>
      </c>
      <c r="D116" s="284"/>
      <c r="E116" s="284"/>
      <c r="F116" s="307" t="s">
        <v>1440</v>
      </c>
      <c r="G116" s="284"/>
      <c r="H116" s="284" t="s">
        <v>1485</v>
      </c>
      <c r="I116" s="284" t="s">
        <v>1475</v>
      </c>
      <c r="J116" s="284"/>
      <c r="K116" s="298"/>
    </row>
    <row r="117" s="1" customFormat="1" ht="15" customHeight="1">
      <c r="B117" s="309"/>
      <c r="C117" s="284" t="s">
        <v>59</v>
      </c>
      <c r="D117" s="284"/>
      <c r="E117" s="284"/>
      <c r="F117" s="307" t="s">
        <v>1440</v>
      </c>
      <c r="G117" s="284"/>
      <c r="H117" s="284" t="s">
        <v>1486</v>
      </c>
      <c r="I117" s="284" t="s">
        <v>1487</v>
      </c>
      <c r="J117" s="284"/>
      <c r="K117" s="298"/>
    </row>
    <row r="118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="1" customFormat="1" ht="18.75" customHeight="1">
      <c r="B119" s="319"/>
      <c r="C119" s="320"/>
      <c r="D119" s="320"/>
      <c r="E119" s="320"/>
      <c r="F119" s="321"/>
      <c r="G119" s="320"/>
      <c r="H119" s="320"/>
      <c r="I119" s="320"/>
      <c r="J119" s="320"/>
      <c r="K119" s="319"/>
    </row>
    <row r="120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="1" customFormat="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="1" customFormat="1" ht="45" customHeight="1">
      <c r="B122" s="325"/>
      <c r="C122" s="275" t="s">
        <v>1488</v>
      </c>
      <c r="D122" s="275"/>
      <c r="E122" s="275"/>
      <c r="F122" s="275"/>
      <c r="G122" s="275"/>
      <c r="H122" s="275"/>
      <c r="I122" s="275"/>
      <c r="J122" s="275"/>
      <c r="K122" s="326"/>
    </row>
    <row r="123" s="1" customFormat="1" ht="17.25" customHeight="1">
      <c r="B123" s="327"/>
      <c r="C123" s="299" t="s">
        <v>1434</v>
      </c>
      <c r="D123" s="299"/>
      <c r="E123" s="299"/>
      <c r="F123" s="299" t="s">
        <v>1435</v>
      </c>
      <c r="G123" s="300"/>
      <c r="H123" s="299" t="s">
        <v>56</v>
      </c>
      <c r="I123" s="299" t="s">
        <v>59</v>
      </c>
      <c r="J123" s="299" t="s">
        <v>1436</v>
      </c>
      <c r="K123" s="328"/>
    </row>
    <row r="124" s="1" customFormat="1" ht="17.25" customHeight="1">
      <c r="B124" s="327"/>
      <c r="C124" s="301" t="s">
        <v>1437</v>
      </c>
      <c r="D124" s="301"/>
      <c r="E124" s="301"/>
      <c r="F124" s="302" t="s">
        <v>1438</v>
      </c>
      <c r="G124" s="303"/>
      <c r="H124" s="301"/>
      <c r="I124" s="301"/>
      <c r="J124" s="301" t="s">
        <v>1439</v>
      </c>
      <c r="K124" s="328"/>
    </row>
    <row r="125" s="1" customFormat="1" ht="5.25" customHeight="1">
      <c r="B125" s="329"/>
      <c r="C125" s="304"/>
      <c r="D125" s="304"/>
      <c r="E125" s="304"/>
      <c r="F125" s="304"/>
      <c r="G125" s="330"/>
      <c r="H125" s="304"/>
      <c r="I125" s="304"/>
      <c r="J125" s="304"/>
      <c r="K125" s="331"/>
    </row>
    <row r="126" s="1" customFormat="1" ht="15" customHeight="1">
      <c r="B126" s="329"/>
      <c r="C126" s="284" t="s">
        <v>1443</v>
      </c>
      <c r="D126" s="306"/>
      <c r="E126" s="306"/>
      <c r="F126" s="307" t="s">
        <v>1440</v>
      </c>
      <c r="G126" s="284"/>
      <c r="H126" s="284" t="s">
        <v>1480</v>
      </c>
      <c r="I126" s="284" t="s">
        <v>1442</v>
      </c>
      <c r="J126" s="284">
        <v>120</v>
      </c>
      <c r="K126" s="332"/>
    </row>
    <row r="127" s="1" customFormat="1" ht="15" customHeight="1">
      <c r="B127" s="329"/>
      <c r="C127" s="284" t="s">
        <v>1489</v>
      </c>
      <c r="D127" s="284"/>
      <c r="E127" s="284"/>
      <c r="F127" s="307" t="s">
        <v>1440</v>
      </c>
      <c r="G127" s="284"/>
      <c r="H127" s="284" t="s">
        <v>1490</v>
      </c>
      <c r="I127" s="284" t="s">
        <v>1442</v>
      </c>
      <c r="J127" s="284" t="s">
        <v>1491</v>
      </c>
      <c r="K127" s="332"/>
    </row>
    <row r="128" s="1" customFormat="1" ht="15" customHeight="1">
      <c r="B128" s="329"/>
      <c r="C128" s="284" t="s">
        <v>1388</v>
      </c>
      <c r="D128" s="284"/>
      <c r="E128" s="284"/>
      <c r="F128" s="307" t="s">
        <v>1440</v>
      </c>
      <c r="G128" s="284"/>
      <c r="H128" s="284" t="s">
        <v>1492</v>
      </c>
      <c r="I128" s="284" t="s">
        <v>1442</v>
      </c>
      <c r="J128" s="284" t="s">
        <v>1491</v>
      </c>
      <c r="K128" s="332"/>
    </row>
    <row r="129" s="1" customFormat="1" ht="15" customHeight="1">
      <c r="B129" s="329"/>
      <c r="C129" s="284" t="s">
        <v>1451</v>
      </c>
      <c r="D129" s="284"/>
      <c r="E129" s="284"/>
      <c r="F129" s="307" t="s">
        <v>1446</v>
      </c>
      <c r="G129" s="284"/>
      <c r="H129" s="284" t="s">
        <v>1452</v>
      </c>
      <c r="I129" s="284" t="s">
        <v>1442</v>
      </c>
      <c r="J129" s="284">
        <v>15</v>
      </c>
      <c r="K129" s="332"/>
    </row>
    <row r="130" s="1" customFormat="1" ht="15" customHeight="1">
      <c r="B130" s="329"/>
      <c r="C130" s="310" t="s">
        <v>1453</v>
      </c>
      <c r="D130" s="310"/>
      <c r="E130" s="310"/>
      <c r="F130" s="311" t="s">
        <v>1446</v>
      </c>
      <c r="G130" s="310"/>
      <c r="H130" s="310" t="s">
        <v>1454</v>
      </c>
      <c r="I130" s="310" t="s">
        <v>1442</v>
      </c>
      <c r="J130" s="310">
        <v>15</v>
      </c>
      <c r="K130" s="332"/>
    </row>
    <row r="131" s="1" customFormat="1" ht="15" customHeight="1">
      <c r="B131" s="329"/>
      <c r="C131" s="310" t="s">
        <v>1455</v>
      </c>
      <c r="D131" s="310"/>
      <c r="E131" s="310"/>
      <c r="F131" s="311" t="s">
        <v>1446</v>
      </c>
      <c r="G131" s="310"/>
      <c r="H131" s="310" t="s">
        <v>1456</v>
      </c>
      <c r="I131" s="310" t="s">
        <v>1442</v>
      </c>
      <c r="J131" s="310">
        <v>20</v>
      </c>
      <c r="K131" s="332"/>
    </row>
    <row r="132" s="1" customFormat="1" ht="15" customHeight="1">
      <c r="B132" s="329"/>
      <c r="C132" s="310" t="s">
        <v>1457</v>
      </c>
      <c r="D132" s="310"/>
      <c r="E132" s="310"/>
      <c r="F132" s="311" t="s">
        <v>1446</v>
      </c>
      <c r="G132" s="310"/>
      <c r="H132" s="310" t="s">
        <v>1458</v>
      </c>
      <c r="I132" s="310" t="s">
        <v>1442</v>
      </c>
      <c r="J132" s="310">
        <v>20</v>
      </c>
      <c r="K132" s="332"/>
    </row>
    <row r="133" s="1" customFormat="1" ht="15" customHeight="1">
      <c r="B133" s="329"/>
      <c r="C133" s="284" t="s">
        <v>1445</v>
      </c>
      <c r="D133" s="284"/>
      <c r="E133" s="284"/>
      <c r="F133" s="307" t="s">
        <v>1446</v>
      </c>
      <c r="G133" s="284"/>
      <c r="H133" s="284" t="s">
        <v>1480</v>
      </c>
      <c r="I133" s="284" t="s">
        <v>1442</v>
      </c>
      <c r="J133" s="284">
        <v>50</v>
      </c>
      <c r="K133" s="332"/>
    </row>
    <row r="134" s="1" customFormat="1" ht="15" customHeight="1">
      <c r="B134" s="329"/>
      <c r="C134" s="284" t="s">
        <v>1459</v>
      </c>
      <c r="D134" s="284"/>
      <c r="E134" s="284"/>
      <c r="F134" s="307" t="s">
        <v>1446</v>
      </c>
      <c r="G134" s="284"/>
      <c r="H134" s="284" t="s">
        <v>1480</v>
      </c>
      <c r="I134" s="284" t="s">
        <v>1442</v>
      </c>
      <c r="J134" s="284">
        <v>50</v>
      </c>
      <c r="K134" s="332"/>
    </row>
    <row r="135" s="1" customFormat="1" ht="15" customHeight="1">
      <c r="B135" s="329"/>
      <c r="C135" s="284" t="s">
        <v>1465</v>
      </c>
      <c r="D135" s="284"/>
      <c r="E135" s="284"/>
      <c r="F135" s="307" t="s">
        <v>1446</v>
      </c>
      <c r="G135" s="284"/>
      <c r="H135" s="284" t="s">
        <v>1480</v>
      </c>
      <c r="I135" s="284" t="s">
        <v>1442</v>
      </c>
      <c r="J135" s="284">
        <v>50</v>
      </c>
      <c r="K135" s="332"/>
    </row>
    <row r="136" s="1" customFormat="1" ht="15" customHeight="1">
      <c r="B136" s="329"/>
      <c r="C136" s="284" t="s">
        <v>1467</v>
      </c>
      <c r="D136" s="284"/>
      <c r="E136" s="284"/>
      <c r="F136" s="307" t="s">
        <v>1446</v>
      </c>
      <c r="G136" s="284"/>
      <c r="H136" s="284" t="s">
        <v>1480</v>
      </c>
      <c r="I136" s="284" t="s">
        <v>1442</v>
      </c>
      <c r="J136" s="284">
        <v>50</v>
      </c>
      <c r="K136" s="332"/>
    </row>
    <row r="137" s="1" customFormat="1" ht="15" customHeight="1">
      <c r="B137" s="329"/>
      <c r="C137" s="284" t="s">
        <v>1468</v>
      </c>
      <c r="D137" s="284"/>
      <c r="E137" s="284"/>
      <c r="F137" s="307" t="s">
        <v>1446</v>
      </c>
      <c r="G137" s="284"/>
      <c r="H137" s="284" t="s">
        <v>1493</v>
      </c>
      <c r="I137" s="284" t="s">
        <v>1442</v>
      </c>
      <c r="J137" s="284">
        <v>255</v>
      </c>
      <c r="K137" s="332"/>
    </row>
    <row r="138" s="1" customFormat="1" ht="15" customHeight="1">
      <c r="B138" s="329"/>
      <c r="C138" s="284" t="s">
        <v>1470</v>
      </c>
      <c r="D138" s="284"/>
      <c r="E138" s="284"/>
      <c r="F138" s="307" t="s">
        <v>1440</v>
      </c>
      <c r="G138" s="284"/>
      <c r="H138" s="284" t="s">
        <v>1494</v>
      </c>
      <c r="I138" s="284" t="s">
        <v>1472</v>
      </c>
      <c r="J138" s="284"/>
      <c r="K138" s="332"/>
    </row>
    <row r="139" s="1" customFormat="1" ht="15" customHeight="1">
      <c r="B139" s="329"/>
      <c r="C139" s="284" t="s">
        <v>1473</v>
      </c>
      <c r="D139" s="284"/>
      <c r="E139" s="284"/>
      <c r="F139" s="307" t="s">
        <v>1440</v>
      </c>
      <c r="G139" s="284"/>
      <c r="H139" s="284" t="s">
        <v>1495</v>
      </c>
      <c r="I139" s="284" t="s">
        <v>1475</v>
      </c>
      <c r="J139" s="284"/>
      <c r="K139" s="332"/>
    </row>
    <row r="140" s="1" customFormat="1" ht="15" customHeight="1">
      <c r="B140" s="329"/>
      <c r="C140" s="284" t="s">
        <v>1476</v>
      </c>
      <c r="D140" s="284"/>
      <c r="E140" s="284"/>
      <c r="F140" s="307" t="s">
        <v>1440</v>
      </c>
      <c r="G140" s="284"/>
      <c r="H140" s="284" t="s">
        <v>1476</v>
      </c>
      <c r="I140" s="284" t="s">
        <v>1475</v>
      </c>
      <c r="J140" s="284"/>
      <c r="K140" s="332"/>
    </row>
    <row r="141" s="1" customFormat="1" ht="15" customHeight="1">
      <c r="B141" s="329"/>
      <c r="C141" s="284" t="s">
        <v>40</v>
      </c>
      <c r="D141" s="284"/>
      <c r="E141" s="284"/>
      <c r="F141" s="307" t="s">
        <v>1440</v>
      </c>
      <c r="G141" s="284"/>
      <c r="H141" s="284" t="s">
        <v>1496</v>
      </c>
      <c r="I141" s="284" t="s">
        <v>1475</v>
      </c>
      <c r="J141" s="284"/>
      <c r="K141" s="332"/>
    </row>
    <row r="142" s="1" customFormat="1" ht="15" customHeight="1">
      <c r="B142" s="329"/>
      <c r="C142" s="284" t="s">
        <v>1497</v>
      </c>
      <c r="D142" s="284"/>
      <c r="E142" s="284"/>
      <c r="F142" s="307" t="s">
        <v>1440</v>
      </c>
      <c r="G142" s="284"/>
      <c r="H142" s="284" t="s">
        <v>1498</v>
      </c>
      <c r="I142" s="284" t="s">
        <v>1475</v>
      </c>
      <c r="J142" s="284"/>
      <c r="K142" s="332"/>
    </row>
    <row r="143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="1" customFormat="1" ht="18.75" customHeight="1">
      <c r="B144" s="320"/>
      <c r="C144" s="320"/>
      <c r="D144" s="320"/>
      <c r="E144" s="320"/>
      <c r="F144" s="321"/>
      <c r="G144" s="320"/>
      <c r="H144" s="320"/>
      <c r="I144" s="320"/>
      <c r="J144" s="320"/>
      <c r="K144" s="320"/>
    </row>
    <row r="145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="1" customFormat="1" ht="45" customHeight="1">
      <c r="B147" s="296"/>
      <c r="C147" s="297" t="s">
        <v>1499</v>
      </c>
      <c r="D147" s="297"/>
      <c r="E147" s="297"/>
      <c r="F147" s="297"/>
      <c r="G147" s="297"/>
      <c r="H147" s="297"/>
      <c r="I147" s="297"/>
      <c r="J147" s="297"/>
      <c r="K147" s="298"/>
    </row>
    <row r="148" s="1" customFormat="1" ht="17.25" customHeight="1">
      <c r="B148" s="296"/>
      <c r="C148" s="299" t="s">
        <v>1434</v>
      </c>
      <c r="D148" s="299"/>
      <c r="E148" s="299"/>
      <c r="F148" s="299" t="s">
        <v>1435</v>
      </c>
      <c r="G148" s="300"/>
      <c r="H148" s="299" t="s">
        <v>56</v>
      </c>
      <c r="I148" s="299" t="s">
        <v>59</v>
      </c>
      <c r="J148" s="299" t="s">
        <v>1436</v>
      </c>
      <c r="K148" s="298"/>
    </row>
    <row r="149" s="1" customFormat="1" ht="17.25" customHeight="1">
      <c r="B149" s="296"/>
      <c r="C149" s="301" t="s">
        <v>1437</v>
      </c>
      <c r="D149" s="301"/>
      <c r="E149" s="301"/>
      <c r="F149" s="302" t="s">
        <v>1438</v>
      </c>
      <c r="G149" s="303"/>
      <c r="H149" s="301"/>
      <c r="I149" s="301"/>
      <c r="J149" s="301" t="s">
        <v>1439</v>
      </c>
      <c r="K149" s="298"/>
    </row>
    <row r="150" s="1" customFormat="1" ht="5.25" customHeight="1">
      <c r="B150" s="309"/>
      <c r="C150" s="304"/>
      <c r="D150" s="304"/>
      <c r="E150" s="304"/>
      <c r="F150" s="304"/>
      <c r="G150" s="305"/>
      <c r="H150" s="304"/>
      <c r="I150" s="304"/>
      <c r="J150" s="304"/>
      <c r="K150" s="332"/>
    </row>
    <row r="151" s="1" customFormat="1" ht="15" customHeight="1">
      <c r="B151" s="309"/>
      <c r="C151" s="336" t="s">
        <v>1443</v>
      </c>
      <c r="D151" s="284"/>
      <c r="E151" s="284"/>
      <c r="F151" s="337" t="s">
        <v>1440</v>
      </c>
      <c r="G151" s="284"/>
      <c r="H151" s="336" t="s">
        <v>1480</v>
      </c>
      <c r="I151" s="336" t="s">
        <v>1442</v>
      </c>
      <c r="J151" s="336">
        <v>120</v>
      </c>
      <c r="K151" s="332"/>
    </row>
    <row r="152" s="1" customFormat="1" ht="15" customHeight="1">
      <c r="B152" s="309"/>
      <c r="C152" s="336" t="s">
        <v>1489</v>
      </c>
      <c r="D152" s="284"/>
      <c r="E152" s="284"/>
      <c r="F152" s="337" t="s">
        <v>1440</v>
      </c>
      <c r="G152" s="284"/>
      <c r="H152" s="336" t="s">
        <v>1500</v>
      </c>
      <c r="I152" s="336" t="s">
        <v>1442</v>
      </c>
      <c r="J152" s="336" t="s">
        <v>1491</v>
      </c>
      <c r="K152" s="332"/>
    </row>
    <row r="153" s="1" customFormat="1" ht="15" customHeight="1">
      <c r="B153" s="309"/>
      <c r="C153" s="336" t="s">
        <v>1388</v>
      </c>
      <c r="D153" s="284"/>
      <c r="E153" s="284"/>
      <c r="F153" s="337" t="s">
        <v>1440</v>
      </c>
      <c r="G153" s="284"/>
      <c r="H153" s="336" t="s">
        <v>1501</v>
      </c>
      <c r="I153" s="336" t="s">
        <v>1442</v>
      </c>
      <c r="J153" s="336" t="s">
        <v>1491</v>
      </c>
      <c r="K153" s="332"/>
    </row>
    <row r="154" s="1" customFormat="1" ht="15" customHeight="1">
      <c r="B154" s="309"/>
      <c r="C154" s="336" t="s">
        <v>1445</v>
      </c>
      <c r="D154" s="284"/>
      <c r="E154" s="284"/>
      <c r="F154" s="337" t="s">
        <v>1446</v>
      </c>
      <c r="G154" s="284"/>
      <c r="H154" s="336" t="s">
        <v>1480</v>
      </c>
      <c r="I154" s="336" t="s">
        <v>1442</v>
      </c>
      <c r="J154" s="336">
        <v>50</v>
      </c>
      <c r="K154" s="332"/>
    </row>
    <row r="155" s="1" customFormat="1" ht="15" customHeight="1">
      <c r="B155" s="309"/>
      <c r="C155" s="336" t="s">
        <v>1448</v>
      </c>
      <c r="D155" s="284"/>
      <c r="E155" s="284"/>
      <c r="F155" s="337" t="s">
        <v>1440</v>
      </c>
      <c r="G155" s="284"/>
      <c r="H155" s="336" t="s">
        <v>1480</v>
      </c>
      <c r="I155" s="336" t="s">
        <v>1450</v>
      </c>
      <c r="J155" s="336"/>
      <c r="K155" s="332"/>
    </row>
    <row r="156" s="1" customFormat="1" ht="15" customHeight="1">
      <c r="B156" s="309"/>
      <c r="C156" s="336" t="s">
        <v>1459</v>
      </c>
      <c r="D156" s="284"/>
      <c r="E156" s="284"/>
      <c r="F156" s="337" t="s">
        <v>1446</v>
      </c>
      <c r="G156" s="284"/>
      <c r="H156" s="336" t="s">
        <v>1480</v>
      </c>
      <c r="I156" s="336" t="s">
        <v>1442</v>
      </c>
      <c r="J156" s="336">
        <v>50</v>
      </c>
      <c r="K156" s="332"/>
    </row>
    <row r="157" s="1" customFormat="1" ht="15" customHeight="1">
      <c r="B157" s="309"/>
      <c r="C157" s="336" t="s">
        <v>1467</v>
      </c>
      <c r="D157" s="284"/>
      <c r="E157" s="284"/>
      <c r="F157" s="337" t="s">
        <v>1446</v>
      </c>
      <c r="G157" s="284"/>
      <c r="H157" s="336" t="s">
        <v>1480</v>
      </c>
      <c r="I157" s="336" t="s">
        <v>1442</v>
      </c>
      <c r="J157" s="336">
        <v>50</v>
      </c>
      <c r="K157" s="332"/>
    </row>
    <row r="158" s="1" customFormat="1" ht="15" customHeight="1">
      <c r="B158" s="309"/>
      <c r="C158" s="336" t="s">
        <v>1465</v>
      </c>
      <c r="D158" s="284"/>
      <c r="E158" s="284"/>
      <c r="F158" s="337" t="s">
        <v>1446</v>
      </c>
      <c r="G158" s="284"/>
      <c r="H158" s="336" t="s">
        <v>1480</v>
      </c>
      <c r="I158" s="336" t="s">
        <v>1442</v>
      </c>
      <c r="J158" s="336">
        <v>50</v>
      </c>
      <c r="K158" s="332"/>
    </row>
    <row r="159" s="1" customFormat="1" ht="15" customHeight="1">
      <c r="B159" s="309"/>
      <c r="C159" s="336" t="s">
        <v>86</v>
      </c>
      <c r="D159" s="284"/>
      <c r="E159" s="284"/>
      <c r="F159" s="337" t="s">
        <v>1440</v>
      </c>
      <c r="G159" s="284"/>
      <c r="H159" s="336" t="s">
        <v>1502</v>
      </c>
      <c r="I159" s="336" t="s">
        <v>1442</v>
      </c>
      <c r="J159" s="336" t="s">
        <v>1503</v>
      </c>
      <c r="K159" s="332"/>
    </row>
    <row r="160" s="1" customFormat="1" ht="15" customHeight="1">
      <c r="B160" s="309"/>
      <c r="C160" s="336" t="s">
        <v>1504</v>
      </c>
      <c r="D160" s="284"/>
      <c r="E160" s="284"/>
      <c r="F160" s="337" t="s">
        <v>1440</v>
      </c>
      <c r="G160" s="284"/>
      <c r="H160" s="336" t="s">
        <v>1505</v>
      </c>
      <c r="I160" s="336" t="s">
        <v>1475</v>
      </c>
      <c r="J160" s="336"/>
      <c r="K160" s="332"/>
    </row>
    <row r="161" s="1" customFormat="1" ht="15" customHeight="1">
      <c r="B161" s="338"/>
      <c r="C161" s="339"/>
      <c r="D161" s="339"/>
      <c r="E161" s="339"/>
      <c r="F161" s="339"/>
      <c r="G161" s="339"/>
      <c r="H161" s="339"/>
      <c r="I161" s="339"/>
      <c r="J161" s="339"/>
      <c r="K161" s="340"/>
    </row>
    <row r="162" s="1" customFormat="1" ht="18.75" customHeight="1">
      <c r="B162" s="320"/>
      <c r="C162" s="330"/>
      <c r="D162" s="330"/>
      <c r="E162" s="330"/>
      <c r="F162" s="341"/>
      <c r="G162" s="330"/>
      <c r="H162" s="330"/>
      <c r="I162" s="330"/>
      <c r="J162" s="330"/>
      <c r="K162" s="320"/>
    </row>
    <row r="163" s="1" customFormat="1" ht="18.75" customHeight="1">
      <c r="B163" s="320"/>
      <c r="C163" s="330"/>
      <c r="D163" s="330"/>
      <c r="E163" s="330"/>
      <c r="F163" s="341"/>
      <c r="G163" s="330"/>
      <c r="H163" s="330"/>
      <c r="I163" s="330"/>
      <c r="J163" s="330"/>
      <c r="K163" s="320"/>
    </row>
    <row r="164" s="1" customFormat="1" ht="18.75" customHeight="1">
      <c r="B164" s="320"/>
      <c r="C164" s="330"/>
      <c r="D164" s="330"/>
      <c r="E164" s="330"/>
      <c r="F164" s="341"/>
      <c r="G164" s="330"/>
      <c r="H164" s="330"/>
      <c r="I164" s="330"/>
      <c r="J164" s="330"/>
      <c r="K164" s="320"/>
    </row>
    <row r="165" s="1" customFormat="1" ht="18.75" customHeight="1">
      <c r="B165" s="320"/>
      <c r="C165" s="330"/>
      <c r="D165" s="330"/>
      <c r="E165" s="330"/>
      <c r="F165" s="341"/>
      <c r="G165" s="330"/>
      <c r="H165" s="330"/>
      <c r="I165" s="330"/>
      <c r="J165" s="330"/>
      <c r="K165" s="320"/>
    </row>
    <row r="166" s="1" customFormat="1" ht="18.75" customHeight="1">
      <c r="B166" s="320"/>
      <c r="C166" s="330"/>
      <c r="D166" s="330"/>
      <c r="E166" s="330"/>
      <c r="F166" s="341"/>
      <c r="G166" s="330"/>
      <c r="H166" s="330"/>
      <c r="I166" s="330"/>
      <c r="J166" s="330"/>
      <c r="K166" s="320"/>
    </row>
    <row r="167" s="1" customFormat="1" ht="18.75" customHeight="1">
      <c r="B167" s="320"/>
      <c r="C167" s="330"/>
      <c r="D167" s="330"/>
      <c r="E167" s="330"/>
      <c r="F167" s="341"/>
      <c r="G167" s="330"/>
      <c r="H167" s="330"/>
      <c r="I167" s="330"/>
      <c r="J167" s="330"/>
      <c r="K167" s="320"/>
    </row>
    <row r="168" s="1" customFormat="1" ht="18.75" customHeight="1">
      <c r="B168" s="320"/>
      <c r="C168" s="330"/>
      <c r="D168" s="330"/>
      <c r="E168" s="330"/>
      <c r="F168" s="341"/>
      <c r="G168" s="330"/>
      <c r="H168" s="330"/>
      <c r="I168" s="330"/>
      <c r="J168" s="330"/>
      <c r="K168" s="320"/>
    </row>
    <row r="169" s="1" customFormat="1" ht="18.75" customHeight="1">
      <c r="B169" s="292"/>
      <c r="C169" s="292"/>
      <c r="D169" s="292"/>
      <c r="E169" s="292"/>
      <c r="F169" s="292"/>
      <c r="G169" s="292"/>
      <c r="H169" s="292"/>
      <c r="I169" s="292"/>
      <c r="J169" s="292"/>
      <c r="K169" s="292"/>
    </row>
    <row r="170" s="1" customFormat="1" ht="7.5" customHeight="1">
      <c r="B170" s="271"/>
      <c r="C170" s="272"/>
      <c r="D170" s="272"/>
      <c r="E170" s="272"/>
      <c r="F170" s="272"/>
      <c r="G170" s="272"/>
      <c r="H170" s="272"/>
      <c r="I170" s="272"/>
      <c r="J170" s="272"/>
      <c r="K170" s="273"/>
    </row>
    <row r="171" s="1" customFormat="1" ht="45" customHeight="1">
      <c r="B171" s="274"/>
      <c r="C171" s="275" t="s">
        <v>1506</v>
      </c>
      <c r="D171" s="275"/>
      <c r="E171" s="275"/>
      <c r="F171" s="275"/>
      <c r="G171" s="275"/>
      <c r="H171" s="275"/>
      <c r="I171" s="275"/>
      <c r="J171" s="275"/>
      <c r="K171" s="276"/>
    </row>
    <row r="172" s="1" customFormat="1" ht="17.25" customHeight="1">
      <c r="B172" s="274"/>
      <c r="C172" s="299" t="s">
        <v>1434</v>
      </c>
      <c r="D172" s="299"/>
      <c r="E172" s="299"/>
      <c r="F172" s="299" t="s">
        <v>1435</v>
      </c>
      <c r="G172" s="342"/>
      <c r="H172" s="343" t="s">
        <v>56</v>
      </c>
      <c r="I172" s="343" t="s">
        <v>59</v>
      </c>
      <c r="J172" s="299" t="s">
        <v>1436</v>
      </c>
      <c r="K172" s="276"/>
    </row>
    <row r="173" s="1" customFormat="1" ht="17.25" customHeight="1">
      <c r="B173" s="277"/>
      <c r="C173" s="301" t="s">
        <v>1437</v>
      </c>
      <c r="D173" s="301"/>
      <c r="E173" s="301"/>
      <c r="F173" s="302" t="s">
        <v>1438</v>
      </c>
      <c r="G173" s="344"/>
      <c r="H173" s="345"/>
      <c r="I173" s="345"/>
      <c r="J173" s="301" t="s">
        <v>1439</v>
      </c>
      <c r="K173" s="279"/>
    </row>
    <row r="174" s="1" customFormat="1" ht="5.25" customHeight="1">
      <c r="B174" s="309"/>
      <c r="C174" s="304"/>
      <c r="D174" s="304"/>
      <c r="E174" s="304"/>
      <c r="F174" s="304"/>
      <c r="G174" s="305"/>
      <c r="H174" s="304"/>
      <c r="I174" s="304"/>
      <c r="J174" s="304"/>
      <c r="K174" s="332"/>
    </row>
    <row r="175" s="1" customFormat="1" ht="15" customHeight="1">
      <c r="B175" s="309"/>
      <c r="C175" s="284" t="s">
        <v>1443</v>
      </c>
      <c r="D175" s="284"/>
      <c r="E175" s="284"/>
      <c r="F175" s="307" t="s">
        <v>1440</v>
      </c>
      <c r="G175" s="284"/>
      <c r="H175" s="284" t="s">
        <v>1480</v>
      </c>
      <c r="I175" s="284" t="s">
        <v>1442</v>
      </c>
      <c r="J175" s="284">
        <v>120</v>
      </c>
      <c r="K175" s="332"/>
    </row>
    <row r="176" s="1" customFormat="1" ht="15" customHeight="1">
      <c r="B176" s="309"/>
      <c r="C176" s="284" t="s">
        <v>1489</v>
      </c>
      <c r="D176" s="284"/>
      <c r="E176" s="284"/>
      <c r="F176" s="307" t="s">
        <v>1440</v>
      </c>
      <c r="G176" s="284"/>
      <c r="H176" s="284" t="s">
        <v>1490</v>
      </c>
      <c r="I176" s="284" t="s">
        <v>1442</v>
      </c>
      <c r="J176" s="284" t="s">
        <v>1491</v>
      </c>
      <c r="K176" s="332"/>
    </row>
    <row r="177" s="1" customFormat="1" ht="15" customHeight="1">
      <c r="B177" s="309"/>
      <c r="C177" s="284" t="s">
        <v>1388</v>
      </c>
      <c r="D177" s="284"/>
      <c r="E177" s="284"/>
      <c r="F177" s="307" t="s">
        <v>1440</v>
      </c>
      <c r="G177" s="284"/>
      <c r="H177" s="284" t="s">
        <v>1507</v>
      </c>
      <c r="I177" s="284" t="s">
        <v>1442</v>
      </c>
      <c r="J177" s="284" t="s">
        <v>1491</v>
      </c>
      <c r="K177" s="332"/>
    </row>
    <row r="178" s="1" customFormat="1" ht="15" customHeight="1">
      <c r="B178" s="309"/>
      <c r="C178" s="284" t="s">
        <v>1445</v>
      </c>
      <c r="D178" s="284"/>
      <c r="E178" s="284"/>
      <c r="F178" s="307" t="s">
        <v>1446</v>
      </c>
      <c r="G178" s="284"/>
      <c r="H178" s="284" t="s">
        <v>1507</v>
      </c>
      <c r="I178" s="284" t="s">
        <v>1442</v>
      </c>
      <c r="J178" s="284">
        <v>50</v>
      </c>
      <c r="K178" s="332"/>
    </row>
    <row r="179" s="1" customFormat="1" ht="15" customHeight="1">
      <c r="B179" s="309"/>
      <c r="C179" s="284" t="s">
        <v>1448</v>
      </c>
      <c r="D179" s="284"/>
      <c r="E179" s="284"/>
      <c r="F179" s="307" t="s">
        <v>1440</v>
      </c>
      <c r="G179" s="284"/>
      <c r="H179" s="284" t="s">
        <v>1507</v>
      </c>
      <c r="I179" s="284" t="s">
        <v>1450</v>
      </c>
      <c r="J179" s="284"/>
      <c r="K179" s="332"/>
    </row>
    <row r="180" s="1" customFormat="1" ht="15" customHeight="1">
      <c r="B180" s="309"/>
      <c r="C180" s="284" t="s">
        <v>1459</v>
      </c>
      <c r="D180" s="284"/>
      <c r="E180" s="284"/>
      <c r="F180" s="307" t="s">
        <v>1446</v>
      </c>
      <c r="G180" s="284"/>
      <c r="H180" s="284" t="s">
        <v>1507</v>
      </c>
      <c r="I180" s="284" t="s">
        <v>1442</v>
      </c>
      <c r="J180" s="284">
        <v>50</v>
      </c>
      <c r="K180" s="332"/>
    </row>
    <row r="181" s="1" customFormat="1" ht="15" customHeight="1">
      <c r="B181" s="309"/>
      <c r="C181" s="284" t="s">
        <v>1467</v>
      </c>
      <c r="D181" s="284"/>
      <c r="E181" s="284"/>
      <c r="F181" s="307" t="s">
        <v>1446</v>
      </c>
      <c r="G181" s="284"/>
      <c r="H181" s="284" t="s">
        <v>1507</v>
      </c>
      <c r="I181" s="284" t="s">
        <v>1442</v>
      </c>
      <c r="J181" s="284">
        <v>50</v>
      </c>
      <c r="K181" s="332"/>
    </row>
    <row r="182" s="1" customFormat="1" ht="15" customHeight="1">
      <c r="B182" s="309"/>
      <c r="C182" s="284" t="s">
        <v>1465</v>
      </c>
      <c r="D182" s="284"/>
      <c r="E182" s="284"/>
      <c r="F182" s="307" t="s">
        <v>1446</v>
      </c>
      <c r="G182" s="284"/>
      <c r="H182" s="284" t="s">
        <v>1507</v>
      </c>
      <c r="I182" s="284" t="s">
        <v>1442</v>
      </c>
      <c r="J182" s="284">
        <v>50</v>
      </c>
      <c r="K182" s="332"/>
    </row>
    <row r="183" s="1" customFormat="1" ht="15" customHeight="1">
      <c r="B183" s="309"/>
      <c r="C183" s="284" t="s">
        <v>117</v>
      </c>
      <c r="D183" s="284"/>
      <c r="E183" s="284"/>
      <c r="F183" s="307" t="s">
        <v>1440</v>
      </c>
      <c r="G183" s="284"/>
      <c r="H183" s="284" t="s">
        <v>1508</v>
      </c>
      <c r="I183" s="284" t="s">
        <v>1509</v>
      </c>
      <c r="J183" s="284"/>
      <c r="K183" s="332"/>
    </row>
    <row r="184" s="1" customFormat="1" ht="15" customHeight="1">
      <c r="B184" s="309"/>
      <c r="C184" s="284" t="s">
        <v>59</v>
      </c>
      <c r="D184" s="284"/>
      <c r="E184" s="284"/>
      <c r="F184" s="307" t="s">
        <v>1440</v>
      </c>
      <c r="G184" s="284"/>
      <c r="H184" s="284" t="s">
        <v>1510</v>
      </c>
      <c r="I184" s="284" t="s">
        <v>1511</v>
      </c>
      <c r="J184" s="284">
        <v>1</v>
      </c>
      <c r="K184" s="332"/>
    </row>
    <row r="185" s="1" customFormat="1" ht="15" customHeight="1">
      <c r="B185" s="309"/>
      <c r="C185" s="284" t="s">
        <v>55</v>
      </c>
      <c r="D185" s="284"/>
      <c r="E185" s="284"/>
      <c r="F185" s="307" t="s">
        <v>1440</v>
      </c>
      <c r="G185" s="284"/>
      <c r="H185" s="284" t="s">
        <v>1512</v>
      </c>
      <c r="I185" s="284" t="s">
        <v>1442</v>
      </c>
      <c r="J185" s="284">
        <v>20</v>
      </c>
      <c r="K185" s="332"/>
    </row>
    <row r="186" s="1" customFormat="1" ht="15" customHeight="1">
      <c r="B186" s="309"/>
      <c r="C186" s="284" t="s">
        <v>56</v>
      </c>
      <c r="D186" s="284"/>
      <c r="E186" s="284"/>
      <c r="F186" s="307" t="s">
        <v>1440</v>
      </c>
      <c r="G186" s="284"/>
      <c r="H186" s="284" t="s">
        <v>1513</v>
      </c>
      <c r="I186" s="284" t="s">
        <v>1442</v>
      </c>
      <c r="J186" s="284">
        <v>255</v>
      </c>
      <c r="K186" s="332"/>
    </row>
    <row r="187" s="1" customFormat="1" ht="15" customHeight="1">
      <c r="B187" s="309"/>
      <c r="C187" s="284" t="s">
        <v>118</v>
      </c>
      <c r="D187" s="284"/>
      <c r="E187" s="284"/>
      <c r="F187" s="307" t="s">
        <v>1440</v>
      </c>
      <c r="G187" s="284"/>
      <c r="H187" s="284" t="s">
        <v>1404</v>
      </c>
      <c r="I187" s="284" t="s">
        <v>1442</v>
      </c>
      <c r="J187" s="284">
        <v>10</v>
      </c>
      <c r="K187" s="332"/>
    </row>
    <row r="188" s="1" customFormat="1" ht="15" customHeight="1">
      <c r="B188" s="309"/>
      <c r="C188" s="284" t="s">
        <v>119</v>
      </c>
      <c r="D188" s="284"/>
      <c r="E188" s="284"/>
      <c r="F188" s="307" t="s">
        <v>1440</v>
      </c>
      <c r="G188" s="284"/>
      <c r="H188" s="284" t="s">
        <v>1514</v>
      </c>
      <c r="I188" s="284" t="s">
        <v>1475</v>
      </c>
      <c r="J188" s="284"/>
      <c r="K188" s="332"/>
    </row>
    <row r="189" s="1" customFormat="1" ht="15" customHeight="1">
      <c r="B189" s="309"/>
      <c r="C189" s="284" t="s">
        <v>1515</v>
      </c>
      <c r="D189" s="284"/>
      <c r="E189" s="284"/>
      <c r="F189" s="307" t="s">
        <v>1440</v>
      </c>
      <c r="G189" s="284"/>
      <c r="H189" s="284" t="s">
        <v>1516</v>
      </c>
      <c r="I189" s="284" t="s">
        <v>1475</v>
      </c>
      <c r="J189" s="284"/>
      <c r="K189" s="332"/>
    </row>
    <row r="190" s="1" customFormat="1" ht="15" customHeight="1">
      <c r="B190" s="309"/>
      <c r="C190" s="284" t="s">
        <v>1504</v>
      </c>
      <c r="D190" s="284"/>
      <c r="E190" s="284"/>
      <c r="F190" s="307" t="s">
        <v>1440</v>
      </c>
      <c r="G190" s="284"/>
      <c r="H190" s="284" t="s">
        <v>1517</v>
      </c>
      <c r="I190" s="284" t="s">
        <v>1475</v>
      </c>
      <c r="J190" s="284"/>
      <c r="K190" s="332"/>
    </row>
    <row r="191" s="1" customFormat="1" ht="15" customHeight="1">
      <c r="B191" s="309"/>
      <c r="C191" s="284" t="s">
        <v>121</v>
      </c>
      <c r="D191" s="284"/>
      <c r="E191" s="284"/>
      <c r="F191" s="307" t="s">
        <v>1446</v>
      </c>
      <c r="G191" s="284"/>
      <c r="H191" s="284" t="s">
        <v>1518</v>
      </c>
      <c r="I191" s="284" t="s">
        <v>1442</v>
      </c>
      <c r="J191" s="284">
        <v>50</v>
      </c>
      <c r="K191" s="332"/>
    </row>
    <row r="192" s="1" customFormat="1" ht="15" customHeight="1">
      <c r="B192" s="309"/>
      <c r="C192" s="284" t="s">
        <v>1519</v>
      </c>
      <c r="D192" s="284"/>
      <c r="E192" s="284"/>
      <c r="F192" s="307" t="s">
        <v>1446</v>
      </c>
      <c r="G192" s="284"/>
      <c r="H192" s="284" t="s">
        <v>1520</v>
      </c>
      <c r="I192" s="284" t="s">
        <v>1521</v>
      </c>
      <c r="J192" s="284"/>
      <c r="K192" s="332"/>
    </row>
    <row r="193" s="1" customFormat="1" ht="15" customHeight="1">
      <c r="B193" s="309"/>
      <c r="C193" s="284" t="s">
        <v>1522</v>
      </c>
      <c r="D193" s="284"/>
      <c r="E193" s="284"/>
      <c r="F193" s="307" t="s">
        <v>1446</v>
      </c>
      <c r="G193" s="284"/>
      <c r="H193" s="284" t="s">
        <v>1523</v>
      </c>
      <c r="I193" s="284" t="s">
        <v>1521</v>
      </c>
      <c r="J193" s="284"/>
      <c r="K193" s="332"/>
    </row>
    <row r="194" s="1" customFormat="1" ht="15" customHeight="1">
      <c r="B194" s="309"/>
      <c r="C194" s="284" t="s">
        <v>1524</v>
      </c>
      <c r="D194" s="284"/>
      <c r="E194" s="284"/>
      <c r="F194" s="307" t="s">
        <v>1446</v>
      </c>
      <c r="G194" s="284"/>
      <c r="H194" s="284" t="s">
        <v>1525</v>
      </c>
      <c r="I194" s="284" t="s">
        <v>1521</v>
      </c>
      <c r="J194" s="284"/>
      <c r="K194" s="332"/>
    </row>
    <row r="195" s="1" customFormat="1" ht="15" customHeight="1">
      <c r="B195" s="309"/>
      <c r="C195" s="346" t="s">
        <v>1526</v>
      </c>
      <c r="D195" s="284"/>
      <c r="E195" s="284"/>
      <c r="F195" s="307" t="s">
        <v>1446</v>
      </c>
      <c r="G195" s="284"/>
      <c r="H195" s="284" t="s">
        <v>1527</v>
      </c>
      <c r="I195" s="284" t="s">
        <v>1528</v>
      </c>
      <c r="J195" s="347" t="s">
        <v>1529</v>
      </c>
      <c r="K195" s="332"/>
    </row>
    <row r="196" s="16" customFormat="1" ht="15" customHeight="1">
      <c r="B196" s="348"/>
      <c r="C196" s="349" t="s">
        <v>1530</v>
      </c>
      <c r="D196" s="350"/>
      <c r="E196" s="350"/>
      <c r="F196" s="351" t="s">
        <v>1446</v>
      </c>
      <c r="G196" s="350"/>
      <c r="H196" s="350" t="s">
        <v>1531</v>
      </c>
      <c r="I196" s="350" t="s">
        <v>1528</v>
      </c>
      <c r="J196" s="352" t="s">
        <v>1529</v>
      </c>
      <c r="K196" s="353"/>
    </row>
    <row r="197" s="1" customFormat="1" ht="15" customHeight="1">
      <c r="B197" s="309"/>
      <c r="C197" s="346" t="s">
        <v>44</v>
      </c>
      <c r="D197" s="284"/>
      <c r="E197" s="284"/>
      <c r="F197" s="307" t="s">
        <v>1440</v>
      </c>
      <c r="G197" s="284"/>
      <c r="H197" s="281" t="s">
        <v>1532</v>
      </c>
      <c r="I197" s="284" t="s">
        <v>1533</v>
      </c>
      <c r="J197" s="284"/>
      <c r="K197" s="332"/>
    </row>
    <row r="198" s="1" customFormat="1" ht="15" customHeight="1">
      <c r="B198" s="309"/>
      <c r="C198" s="346" t="s">
        <v>1534</v>
      </c>
      <c r="D198" s="284"/>
      <c r="E198" s="284"/>
      <c r="F198" s="307" t="s">
        <v>1440</v>
      </c>
      <c r="G198" s="284"/>
      <c r="H198" s="284" t="s">
        <v>1535</v>
      </c>
      <c r="I198" s="284" t="s">
        <v>1475</v>
      </c>
      <c r="J198" s="284"/>
      <c r="K198" s="332"/>
    </row>
    <row r="199" s="1" customFormat="1" ht="15" customHeight="1">
      <c r="B199" s="309"/>
      <c r="C199" s="346" t="s">
        <v>1536</v>
      </c>
      <c r="D199" s="284"/>
      <c r="E199" s="284"/>
      <c r="F199" s="307" t="s">
        <v>1440</v>
      </c>
      <c r="G199" s="284"/>
      <c r="H199" s="284" t="s">
        <v>1537</v>
      </c>
      <c r="I199" s="284" t="s">
        <v>1475</v>
      </c>
      <c r="J199" s="284"/>
      <c r="K199" s="332"/>
    </row>
    <row r="200" s="1" customFormat="1" ht="15" customHeight="1">
      <c r="B200" s="309"/>
      <c r="C200" s="346" t="s">
        <v>1538</v>
      </c>
      <c r="D200" s="284"/>
      <c r="E200" s="284"/>
      <c r="F200" s="307" t="s">
        <v>1446</v>
      </c>
      <c r="G200" s="284"/>
      <c r="H200" s="284" t="s">
        <v>1539</v>
      </c>
      <c r="I200" s="284" t="s">
        <v>1475</v>
      </c>
      <c r="J200" s="284"/>
      <c r="K200" s="332"/>
    </row>
    <row r="201" s="1" customFormat="1" ht="15" customHeight="1">
      <c r="B201" s="338"/>
      <c r="C201" s="354"/>
      <c r="D201" s="339"/>
      <c r="E201" s="339"/>
      <c r="F201" s="339"/>
      <c r="G201" s="339"/>
      <c r="H201" s="339"/>
      <c r="I201" s="339"/>
      <c r="J201" s="339"/>
      <c r="K201" s="340"/>
    </row>
    <row r="202" s="1" customFormat="1" ht="18.75" customHeight="1">
      <c r="B202" s="320"/>
      <c r="C202" s="330"/>
      <c r="D202" s="330"/>
      <c r="E202" s="330"/>
      <c r="F202" s="341"/>
      <c r="G202" s="330"/>
      <c r="H202" s="330"/>
      <c r="I202" s="330"/>
      <c r="J202" s="330"/>
      <c r="K202" s="320"/>
    </row>
    <row r="203" s="1" customFormat="1" ht="18.75" customHeight="1">
      <c r="B203" s="292"/>
      <c r="C203" s="292"/>
      <c r="D203" s="292"/>
      <c r="E203" s="292"/>
      <c r="F203" s="292"/>
      <c r="G203" s="292"/>
      <c r="H203" s="292"/>
      <c r="I203" s="292"/>
      <c r="J203" s="292"/>
      <c r="K203" s="292"/>
    </row>
    <row r="204" s="1" customFormat="1" ht="13.5">
      <c r="B204" s="271"/>
      <c r="C204" s="272"/>
      <c r="D204" s="272"/>
      <c r="E204" s="272"/>
      <c r="F204" s="272"/>
      <c r="G204" s="272"/>
      <c r="H204" s="272"/>
      <c r="I204" s="272"/>
      <c r="J204" s="272"/>
      <c r="K204" s="273"/>
    </row>
    <row r="205" s="1" customFormat="1" ht="21" customHeight="1">
      <c r="B205" s="274"/>
      <c r="C205" s="275" t="s">
        <v>1540</v>
      </c>
      <c r="D205" s="275"/>
      <c r="E205" s="275"/>
      <c r="F205" s="275"/>
      <c r="G205" s="275"/>
      <c r="H205" s="275"/>
      <c r="I205" s="275"/>
      <c r="J205" s="275"/>
      <c r="K205" s="276"/>
    </row>
    <row r="206" s="1" customFormat="1" ht="25.5" customHeight="1">
      <c r="B206" s="274"/>
      <c r="C206" s="355" t="s">
        <v>1541</v>
      </c>
      <c r="D206" s="355"/>
      <c r="E206" s="355"/>
      <c r="F206" s="355" t="s">
        <v>1542</v>
      </c>
      <c r="G206" s="356"/>
      <c r="H206" s="355" t="s">
        <v>1543</v>
      </c>
      <c r="I206" s="355"/>
      <c r="J206" s="355"/>
      <c r="K206" s="276"/>
    </row>
    <row r="207" s="1" customFormat="1" ht="5.25" customHeight="1">
      <c r="B207" s="309"/>
      <c r="C207" s="304"/>
      <c r="D207" s="304"/>
      <c r="E207" s="304"/>
      <c r="F207" s="304"/>
      <c r="G207" s="330"/>
      <c r="H207" s="304"/>
      <c r="I207" s="304"/>
      <c r="J207" s="304"/>
      <c r="K207" s="332"/>
    </row>
    <row r="208" s="1" customFormat="1" ht="15" customHeight="1">
      <c r="B208" s="309"/>
      <c r="C208" s="284" t="s">
        <v>1533</v>
      </c>
      <c r="D208" s="284"/>
      <c r="E208" s="284"/>
      <c r="F208" s="307" t="s">
        <v>45</v>
      </c>
      <c r="G208" s="284"/>
      <c r="H208" s="284" t="s">
        <v>1544</v>
      </c>
      <c r="I208" s="284"/>
      <c r="J208" s="284"/>
      <c r="K208" s="332"/>
    </row>
    <row r="209" s="1" customFormat="1" ht="15" customHeight="1">
      <c r="B209" s="309"/>
      <c r="C209" s="284"/>
      <c r="D209" s="284"/>
      <c r="E209" s="284"/>
      <c r="F209" s="307" t="s">
        <v>46</v>
      </c>
      <c r="G209" s="284"/>
      <c r="H209" s="284" t="s">
        <v>1545</v>
      </c>
      <c r="I209" s="284"/>
      <c r="J209" s="284"/>
      <c r="K209" s="332"/>
    </row>
    <row r="210" s="1" customFormat="1" ht="15" customHeight="1">
      <c r="B210" s="309"/>
      <c r="C210" s="284"/>
      <c r="D210" s="284"/>
      <c r="E210" s="284"/>
      <c r="F210" s="307" t="s">
        <v>49</v>
      </c>
      <c r="G210" s="284"/>
      <c r="H210" s="284" t="s">
        <v>1546</v>
      </c>
      <c r="I210" s="284"/>
      <c r="J210" s="284"/>
      <c r="K210" s="332"/>
    </row>
    <row r="211" s="1" customFormat="1" ht="15" customHeight="1">
      <c r="B211" s="309"/>
      <c r="C211" s="284"/>
      <c r="D211" s="284"/>
      <c r="E211" s="284"/>
      <c r="F211" s="307" t="s">
        <v>47</v>
      </c>
      <c r="G211" s="284"/>
      <c r="H211" s="284" t="s">
        <v>1547</v>
      </c>
      <c r="I211" s="284"/>
      <c r="J211" s="284"/>
      <c r="K211" s="332"/>
    </row>
    <row r="212" s="1" customFormat="1" ht="15" customHeight="1">
      <c r="B212" s="309"/>
      <c r="C212" s="284"/>
      <c r="D212" s="284"/>
      <c r="E212" s="284"/>
      <c r="F212" s="307" t="s">
        <v>48</v>
      </c>
      <c r="G212" s="284"/>
      <c r="H212" s="284" t="s">
        <v>1548</v>
      </c>
      <c r="I212" s="284"/>
      <c r="J212" s="284"/>
      <c r="K212" s="332"/>
    </row>
    <row r="213" s="1" customFormat="1" ht="15" customHeight="1">
      <c r="B213" s="309"/>
      <c r="C213" s="284"/>
      <c r="D213" s="284"/>
      <c r="E213" s="284"/>
      <c r="F213" s="307"/>
      <c r="G213" s="284"/>
      <c r="H213" s="284"/>
      <c r="I213" s="284"/>
      <c r="J213" s="284"/>
      <c r="K213" s="332"/>
    </row>
    <row r="214" s="1" customFormat="1" ht="15" customHeight="1">
      <c r="B214" s="309"/>
      <c r="C214" s="284" t="s">
        <v>1487</v>
      </c>
      <c r="D214" s="284"/>
      <c r="E214" s="284"/>
      <c r="F214" s="307" t="s">
        <v>78</v>
      </c>
      <c r="G214" s="284"/>
      <c r="H214" s="284" t="s">
        <v>1549</v>
      </c>
      <c r="I214" s="284"/>
      <c r="J214" s="284"/>
      <c r="K214" s="332"/>
    </row>
    <row r="215" s="1" customFormat="1" ht="15" customHeight="1">
      <c r="B215" s="309"/>
      <c r="C215" s="284"/>
      <c r="D215" s="284"/>
      <c r="E215" s="284"/>
      <c r="F215" s="307" t="s">
        <v>1382</v>
      </c>
      <c r="G215" s="284"/>
      <c r="H215" s="284" t="s">
        <v>1383</v>
      </c>
      <c r="I215" s="284"/>
      <c r="J215" s="284"/>
      <c r="K215" s="332"/>
    </row>
    <row r="216" s="1" customFormat="1" ht="15" customHeight="1">
      <c r="B216" s="309"/>
      <c r="C216" s="284"/>
      <c r="D216" s="284"/>
      <c r="E216" s="284"/>
      <c r="F216" s="307" t="s">
        <v>1380</v>
      </c>
      <c r="G216" s="284"/>
      <c r="H216" s="284" t="s">
        <v>1550</v>
      </c>
      <c r="I216" s="284"/>
      <c r="J216" s="284"/>
      <c r="K216" s="332"/>
    </row>
    <row r="217" s="1" customFormat="1" ht="15" customHeight="1">
      <c r="B217" s="357"/>
      <c r="C217" s="284"/>
      <c r="D217" s="284"/>
      <c r="E217" s="284"/>
      <c r="F217" s="307" t="s">
        <v>1384</v>
      </c>
      <c r="G217" s="346"/>
      <c r="H217" s="336" t="s">
        <v>1385</v>
      </c>
      <c r="I217" s="336"/>
      <c r="J217" s="336"/>
      <c r="K217" s="358"/>
    </row>
    <row r="218" s="1" customFormat="1" ht="15" customHeight="1">
      <c r="B218" s="357"/>
      <c r="C218" s="284"/>
      <c r="D218" s="284"/>
      <c r="E218" s="284"/>
      <c r="F218" s="307" t="s">
        <v>1386</v>
      </c>
      <c r="G218" s="346"/>
      <c r="H218" s="336" t="s">
        <v>1360</v>
      </c>
      <c r="I218" s="336"/>
      <c r="J218" s="336"/>
      <c r="K218" s="358"/>
    </row>
    <row r="219" s="1" customFormat="1" ht="15" customHeight="1">
      <c r="B219" s="357"/>
      <c r="C219" s="284"/>
      <c r="D219" s="284"/>
      <c r="E219" s="284"/>
      <c r="F219" s="307"/>
      <c r="G219" s="346"/>
      <c r="H219" s="336"/>
      <c r="I219" s="336"/>
      <c r="J219" s="336"/>
      <c r="K219" s="358"/>
    </row>
    <row r="220" s="1" customFormat="1" ht="15" customHeight="1">
      <c r="B220" s="357"/>
      <c r="C220" s="284" t="s">
        <v>1511</v>
      </c>
      <c r="D220" s="284"/>
      <c r="E220" s="284"/>
      <c r="F220" s="307">
        <v>1</v>
      </c>
      <c r="G220" s="346"/>
      <c r="H220" s="336" t="s">
        <v>1551</v>
      </c>
      <c r="I220" s="336"/>
      <c r="J220" s="336"/>
      <c r="K220" s="358"/>
    </row>
    <row r="221" s="1" customFormat="1" ht="15" customHeight="1">
      <c r="B221" s="357"/>
      <c r="C221" s="284"/>
      <c r="D221" s="284"/>
      <c r="E221" s="284"/>
      <c r="F221" s="307">
        <v>2</v>
      </c>
      <c r="G221" s="346"/>
      <c r="H221" s="336" t="s">
        <v>1552</v>
      </c>
      <c r="I221" s="336"/>
      <c r="J221" s="336"/>
      <c r="K221" s="358"/>
    </row>
    <row r="222" s="1" customFormat="1" ht="15" customHeight="1">
      <c r="B222" s="357"/>
      <c r="C222" s="284"/>
      <c r="D222" s="284"/>
      <c r="E222" s="284"/>
      <c r="F222" s="307">
        <v>3</v>
      </c>
      <c r="G222" s="346"/>
      <c r="H222" s="336" t="s">
        <v>1553</v>
      </c>
      <c r="I222" s="336"/>
      <c r="J222" s="336"/>
      <c r="K222" s="358"/>
    </row>
    <row r="223" s="1" customFormat="1" ht="15" customHeight="1">
      <c r="B223" s="357"/>
      <c r="C223" s="284"/>
      <c r="D223" s="284"/>
      <c r="E223" s="284"/>
      <c r="F223" s="307">
        <v>4</v>
      </c>
      <c r="G223" s="346"/>
      <c r="H223" s="336" t="s">
        <v>1554</v>
      </c>
      <c r="I223" s="336"/>
      <c r="J223" s="336"/>
      <c r="K223" s="358"/>
    </row>
    <row r="224" s="1" customFormat="1" ht="12.75" customHeight="1">
      <c r="B224" s="359"/>
      <c r="C224" s="360"/>
      <c r="D224" s="360"/>
      <c r="E224" s="360"/>
      <c r="F224" s="360"/>
      <c r="G224" s="360"/>
      <c r="H224" s="360"/>
      <c r="I224" s="360"/>
      <c r="J224" s="360"/>
      <c r="K224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DESKTOP-Q1D6ATQ\L</dc:creator>
  <cp:lastModifiedBy>DESKTOP-Q1D6ATQ\L</cp:lastModifiedBy>
  <dcterms:created xsi:type="dcterms:W3CDTF">2024-05-19T20:00:27Z</dcterms:created>
  <dcterms:modified xsi:type="dcterms:W3CDTF">2024-05-19T20:00:31Z</dcterms:modified>
</cp:coreProperties>
</file>