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Silnoproud" sheetId="3" r:id="rId3"/>
    <sheet name="03 - Slaboproud" sheetId="4" r:id="rId4"/>
    <sheet name="04 - Vzduchotechnika" sheetId="5" r:id="rId5"/>
    <sheet name="05 - Zdravotechnika" sheetId="6" r:id="rId6"/>
    <sheet name="06 - Vytápění" sheetId="7" r:id="rId7"/>
    <sheet name="07 - Vedlejší rozpočtové ...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'01 - Stavební část'!$C$135:$K$424</definedName>
    <definedName name="_xlnm.Print_Area" localSheetId="1">'01 - Stavební část'!$C$4:$J$39,'01 - Stavební část'!$C$50:$J$76,'01 - Stavební část'!$C$82:$J$117,'01 - Stavební část'!$C$123:$J$424</definedName>
    <definedName name="_xlnm.Print_Titles" localSheetId="1">'01 - Stavební část'!$135:$135</definedName>
    <definedName name="_xlnm._FilterDatabase" localSheetId="2" hidden="1">'02 - Silnoproud'!$C$121:$K$215</definedName>
    <definedName name="_xlnm.Print_Area" localSheetId="2">'02 - Silnoproud'!$C$4:$J$39,'02 - Silnoproud'!$C$50:$J$76,'02 - Silnoproud'!$C$82:$J$103,'02 - Silnoproud'!$C$109:$J$215</definedName>
    <definedName name="_xlnm.Print_Titles" localSheetId="2">'02 - Silnoproud'!$121:$121</definedName>
    <definedName name="_xlnm._FilterDatabase" localSheetId="3" hidden="1">'03 - Slaboproud'!$C$119:$K$173</definedName>
    <definedName name="_xlnm.Print_Area" localSheetId="3">'03 - Slaboproud'!$C$4:$J$39,'03 - Slaboproud'!$C$50:$J$76,'03 - Slaboproud'!$C$82:$J$101,'03 - Slaboproud'!$C$107:$J$173</definedName>
    <definedName name="_xlnm.Print_Titles" localSheetId="3">'03 - Slaboproud'!$119:$119</definedName>
    <definedName name="_xlnm._FilterDatabase" localSheetId="4" hidden="1">'04 - Vzduchotechnika'!$C$117:$K$160</definedName>
    <definedName name="_xlnm.Print_Area" localSheetId="4">'04 - Vzduchotechnika'!$C$4:$J$39,'04 - Vzduchotechnika'!$C$50:$J$76,'04 - Vzduchotechnika'!$C$82:$J$99,'04 - Vzduchotechnika'!$C$105:$J$160</definedName>
    <definedName name="_xlnm.Print_Titles" localSheetId="4">'04 - Vzduchotechnika'!$117:$117</definedName>
    <definedName name="_xlnm._FilterDatabase" localSheetId="5" hidden="1">'05 - Zdravotechnika'!$C$128:$K$209</definedName>
    <definedName name="_xlnm.Print_Area" localSheetId="5">'05 - Zdravotechnika'!$C$4:$J$39,'05 - Zdravotechnika'!$C$50:$J$76,'05 - Zdravotechnika'!$C$82:$J$110,'05 - Zdravotechnika'!$C$116:$J$209</definedName>
    <definedName name="_xlnm.Print_Titles" localSheetId="5">'05 - Zdravotechnika'!$128:$128</definedName>
    <definedName name="_xlnm._FilterDatabase" localSheetId="6" hidden="1">'06 - Vytápění'!$C$119:$K$146</definedName>
    <definedName name="_xlnm.Print_Area" localSheetId="6">'06 - Vytápění'!$C$4:$J$39,'06 - Vytápění'!$C$50:$J$76,'06 - Vytápění'!$C$82:$J$101,'06 - Vytápění'!$C$107:$J$146</definedName>
    <definedName name="_xlnm.Print_Titles" localSheetId="6">'06 - Vytápění'!$119:$119</definedName>
    <definedName name="_xlnm._FilterDatabase" localSheetId="7" hidden="1">'07 - Vedlejší rozpočtové ...'!$C$119:$K$127</definedName>
    <definedName name="_xlnm.Print_Area" localSheetId="7">'07 - Vedlejší rozpočtové ...'!$C$4:$J$39,'07 - Vedlejší rozpočtové ...'!$C$50:$J$76,'07 - Vedlejší rozpočtové ...'!$C$82:$J$101,'07 - Vedlejší rozpočtové ...'!$C$107:$J$127</definedName>
    <definedName name="_xlnm.Print_Titles" localSheetId="7">'07 - Vedlejší rozpočtové ...'!$119:$119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27"/>
  <c r="BH127"/>
  <c r="BG127"/>
  <c r="BF127"/>
  <c r="T127"/>
  <c r="T126"/>
  <c r="R127"/>
  <c r="R126"/>
  <c r="P127"/>
  <c r="P126"/>
  <c r="BI125"/>
  <c r="BH125"/>
  <c r="BG125"/>
  <c r="BF125"/>
  <c r="T125"/>
  <c r="T124"/>
  <c r="R125"/>
  <c r="R124"/>
  <c r="P125"/>
  <c r="P124"/>
  <c r="BI123"/>
  <c r="BH123"/>
  <c r="BG123"/>
  <c r="BF123"/>
  <c r="T123"/>
  <c r="T122"/>
  <c r="T121"/>
  <c r="T120"/>
  <c r="R123"/>
  <c r="R122"/>
  <c r="R121"/>
  <c r="R120"/>
  <c r="P123"/>
  <c r="P122"/>
  <c r="P121"/>
  <c r="P120"/>
  <c i="1" r="AU101"/>
  <c i="8"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7" r="J37"/>
  <c r="J36"/>
  <c i="1" r="AY100"/>
  <c i="7" r="J35"/>
  <c i="1" r="AX100"/>
  <c i="7"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89"/>
  <c r="E7"/>
  <c r="E85"/>
  <c i="6" r="J37"/>
  <c r="J36"/>
  <c i="1" r="AY99"/>
  <c i="6" r="J35"/>
  <c i="1" r="AX99"/>
  <c i="6"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T160"/>
  <c r="R161"/>
  <c r="R160"/>
  <c r="P161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T151"/>
  <c r="R152"/>
  <c r="R151"/>
  <c r="P152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T143"/>
  <c r="R144"/>
  <c r="R143"/>
  <c r="P144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89"/>
  <c r="E7"/>
  <c r="E119"/>
  <c i="5" r="J37"/>
  <c r="J36"/>
  <c i="1" r="AY98"/>
  <c i="5" r="J35"/>
  <c i="1" r="AX98"/>
  <c i="5"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85"/>
  <c i="4" r="J37"/>
  <c r="J36"/>
  <c i="1" r="AY97"/>
  <c i="4" r="J35"/>
  <c i="1" r="AX97"/>
  <c i="4"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89"/>
  <c r="E7"/>
  <c r="E110"/>
  <c i="3" r="J37"/>
  <c r="J36"/>
  <c i="1" r="AY96"/>
  <c i="3" r="J35"/>
  <c i="1" r="AX96"/>
  <c i="3" r="BI215"/>
  <c r="BH215"/>
  <c r="BG215"/>
  <c r="BF215"/>
  <c r="T215"/>
  <c r="T214"/>
  <c r="T213"/>
  <c r="R215"/>
  <c r="R214"/>
  <c r="R213"/>
  <c r="P215"/>
  <c r="P214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112"/>
  <c i="2" r="J37"/>
  <c r="J36"/>
  <c i="1" r="AY95"/>
  <c i="2" r="J35"/>
  <c i="1" r="AX95"/>
  <c i="2" r="BI418"/>
  <c r="BH418"/>
  <c r="BG418"/>
  <c r="BF418"/>
  <c r="T418"/>
  <c r="R418"/>
  <c r="P418"/>
  <c r="BI413"/>
  <c r="BH413"/>
  <c r="BG413"/>
  <c r="BF413"/>
  <c r="T413"/>
  <c r="R413"/>
  <c r="P413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1"/>
  <c r="BH391"/>
  <c r="BG391"/>
  <c r="BF391"/>
  <c r="T391"/>
  <c r="R391"/>
  <c r="P391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5"/>
  <c r="BH375"/>
  <c r="BG375"/>
  <c r="BF375"/>
  <c r="T375"/>
  <c r="R375"/>
  <c r="P375"/>
  <c r="BI372"/>
  <c r="BH372"/>
  <c r="BG372"/>
  <c r="BF372"/>
  <c r="T372"/>
  <c r="R372"/>
  <c r="P372"/>
  <c r="BI367"/>
  <c r="BH367"/>
  <c r="BG367"/>
  <c r="BF367"/>
  <c r="T367"/>
  <c r="R367"/>
  <c r="P367"/>
  <c r="BI365"/>
  <c r="BH365"/>
  <c r="BG365"/>
  <c r="BF365"/>
  <c r="T365"/>
  <c r="R365"/>
  <c r="P365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7"/>
  <c r="BH347"/>
  <c r="BG347"/>
  <c r="BF347"/>
  <c r="T347"/>
  <c r="R347"/>
  <c r="P347"/>
  <c r="BI345"/>
  <c r="BH345"/>
  <c r="BG345"/>
  <c r="BF345"/>
  <c r="T345"/>
  <c r="R345"/>
  <c r="P345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T282"/>
  <c r="R283"/>
  <c r="R282"/>
  <c r="P283"/>
  <c r="P282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T277"/>
  <c r="R278"/>
  <c r="R277"/>
  <c r="P278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T257"/>
  <c r="R258"/>
  <c r="R257"/>
  <c r="P258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43"/>
  <c r="BH243"/>
  <c r="BG243"/>
  <c r="BF243"/>
  <c r="T243"/>
  <c r="R243"/>
  <c r="P243"/>
  <c r="BI241"/>
  <c r="BH241"/>
  <c r="BG241"/>
  <c r="BF241"/>
  <c r="T241"/>
  <c r="R241"/>
  <c r="P241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J133"/>
  <c r="J132"/>
  <c r="F132"/>
  <c r="F130"/>
  <c r="E128"/>
  <c r="J92"/>
  <c r="J91"/>
  <c r="F91"/>
  <c r="F89"/>
  <c r="E87"/>
  <c r="J18"/>
  <c r="E18"/>
  <c r="F133"/>
  <c r="J17"/>
  <c r="J12"/>
  <c r="J130"/>
  <c r="E7"/>
  <c r="E126"/>
  <c i="1" r="L90"/>
  <c r="AM90"/>
  <c r="AM89"/>
  <c r="L89"/>
  <c r="AM87"/>
  <c r="L87"/>
  <c r="L85"/>
  <c r="L84"/>
  <c i="2" r="BK418"/>
  <c r="BK413"/>
  <c r="BK407"/>
  <c r="J403"/>
  <c r="J399"/>
  <c r="BK391"/>
  <c r="BK385"/>
  <c r="J381"/>
  <c r="BK375"/>
  <c r="BK367"/>
  <c r="BK360"/>
  <c r="BK358"/>
  <c r="BK354"/>
  <c r="J350"/>
  <c r="BK345"/>
  <c r="J342"/>
  <c r="J339"/>
  <c r="BK335"/>
  <c r="BK334"/>
  <c r="J332"/>
  <c r="J331"/>
  <c r="BK329"/>
  <c r="J327"/>
  <c r="J319"/>
  <c r="J310"/>
  <c r="J307"/>
  <c r="BK304"/>
  <c r="BK301"/>
  <c r="J295"/>
  <c r="J291"/>
  <c r="J288"/>
  <c r="J285"/>
  <c r="J280"/>
  <c r="J276"/>
  <c r="BK274"/>
  <c r="J272"/>
  <c r="J270"/>
  <c r="BK267"/>
  <c r="BK261"/>
  <c r="BK256"/>
  <c r="J253"/>
  <c r="J243"/>
  <c r="BK236"/>
  <c r="J232"/>
  <c r="J226"/>
  <c r="J218"/>
  <c r="BK214"/>
  <c r="J210"/>
  <c r="BK208"/>
  <c r="BK206"/>
  <c r="J203"/>
  <c r="J198"/>
  <c r="BK194"/>
  <c r="BK191"/>
  <c r="J182"/>
  <c r="BK180"/>
  <c r="J178"/>
  <c r="J176"/>
  <c r="J174"/>
  <c r="BK163"/>
  <c r="J161"/>
  <c r="BK159"/>
  <c r="BK156"/>
  <c r="J154"/>
  <c r="J152"/>
  <c r="J148"/>
  <c r="BK146"/>
  <c r="J144"/>
  <c r="BK142"/>
  <c r="BK141"/>
  <c r="BK139"/>
  <c r="J413"/>
  <c r="J409"/>
  <c r="J407"/>
  <c r="J405"/>
  <c r="BK403"/>
  <c r="J401"/>
  <c r="BK399"/>
  <c r="J385"/>
  <c r="BK381"/>
  <c r="J379"/>
  <c r="J372"/>
  <c r="J365"/>
  <c r="J360"/>
  <c r="J356"/>
  <c r="J352"/>
  <c r="J348"/>
  <c r="J345"/>
  <c r="BK342"/>
  <c r="BK339"/>
  <c r="J334"/>
  <c r="BK332"/>
  <c r="J330"/>
  <c r="BK328"/>
  <c r="BK319"/>
  <c r="BK317"/>
  <c r="BK316"/>
  <c r="BK312"/>
  <c r="BK310"/>
  <c r="BK307"/>
  <c r="J304"/>
  <c r="J301"/>
  <c r="BK295"/>
  <c r="BK291"/>
  <c r="BK288"/>
  <c r="BK285"/>
  <c r="BK281"/>
  <c r="BK280"/>
  <c r="BK276"/>
  <c r="J274"/>
  <c r="BK272"/>
  <c r="BK270"/>
  <c r="J267"/>
  <c r="J261"/>
  <c r="J256"/>
  <c r="BK253"/>
  <c r="J252"/>
  <c r="J241"/>
  <c r="BK234"/>
  <c r="BK230"/>
  <c r="J230"/>
  <c r="BK220"/>
  <c r="J216"/>
  <c r="BK212"/>
  <c r="BK209"/>
  <c r="J207"/>
  <c r="J204"/>
  <c r="BK201"/>
  <c r="BK198"/>
  <c r="J194"/>
  <c r="J191"/>
  <c r="BK182"/>
  <c r="BK178"/>
  <c r="BK174"/>
  <c r="BK161"/>
  <c r="J156"/>
  <c r="BK152"/>
  <c r="J146"/>
  <c r="J142"/>
  <c r="J139"/>
  <c i="3" r="BK215"/>
  <c r="J212"/>
  <c r="BK211"/>
  <c r="BK210"/>
  <c r="J209"/>
  <c r="BK207"/>
  <c r="BK205"/>
  <c r="J203"/>
  <c r="BK201"/>
  <c r="BK199"/>
  <c r="BK197"/>
  <c r="J195"/>
  <c r="J193"/>
  <c r="BK191"/>
  <c r="J189"/>
  <c r="BK186"/>
  <c r="BK184"/>
  <c r="J182"/>
  <c r="J180"/>
  <c r="J178"/>
  <c r="BK176"/>
  <c r="BK174"/>
  <c r="BK172"/>
  <c r="J171"/>
  <c r="BK133"/>
  <c r="BK129"/>
  <c r="J126"/>
  <c r="J215"/>
  <c r="J211"/>
  <c r="BK209"/>
  <c r="J207"/>
  <c r="J205"/>
  <c r="BK203"/>
  <c r="J201"/>
  <c r="J199"/>
  <c r="BK196"/>
  <c r="BK195"/>
  <c r="BK193"/>
  <c r="J191"/>
  <c r="BK189"/>
  <c r="J186"/>
  <c r="J183"/>
  <c r="BK182"/>
  <c r="BK180"/>
  <c r="BK178"/>
  <c r="J176"/>
  <c r="J174"/>
  <c r="BK171"/>
  <c r="BK169"/>
  <c r="J167"/>
  <c r="J165"/>
  <c r="J163"/>
  <c r="J161"/>
  <c r="J156"/>
  <c r="BK152"/>
  <c r="BK148"/>
  <c r="J144"/>
  <c r="J140"/>
  <c r="J133"/>
  <c r="BK126"/>
  <c i="4" r="BK173"/>
  <c r="BK172"/>
  <c r="BK171"/>
  <c r="J169"/>
  <c r="BK167"/>
  <c r="J166"/>
  <c r="J165"/>
  <c r="BK163"/>
  <c r="J162"/>
  <c r="J160"/>
  <c r="J158"/>
  <c r="J155"/>
  <c r="BK153"/>
  <c r="J149"/>
  <c r="J146"/>
  <c r="BK142"/>
  <c r="BK138"/>
  <c r="BK136"/>
  <c r="BK134"/>
  <c r="BK131"/>
  <c r="J130"/>
  <c r="J129"/>
  <c r="BK127"/>
  <c r="J125"/>
  <c r="J123"/>
  <c r="BK170"/>
  <c r="BK168"/>
  <c r="J164"/>
  <c r="BK162"/>
  <c r="BK160"/>
  <c r="BK158"/>
  <c r="BK156"/>
  <c r="J154"/>
  <c r="BK150"/>
  <c r="J148"/>
  <c r="J143"/>
  <c r="J142"/>
  <c r="J137"/>
  <c r="J134"/>
  <c r="J132"/>
  <c r="J128"/>
  <c r="BK126"/>
  <c r="BK124"/>
  <c i="5" r="J158"/>
  <c r="BK154"/>
  <c r="BK151"/>
  <c r="BK150"/>
  <c r="BK146"/>
  <c r="BK142"/>
  <c r="BK134"/>
  <c r="J132"/>
  <c r="BK130"/>
  <c r="BK128"/>
  <c r="J126"/>
  <c r="BK124"/>
  <c r="BK122"/>
  <c r="BK160"/>
  <c r="BK159"/>
  <c r="BK158"/>
  <c r="J154"/>
  <c r="J152"/>
  <c r="J150"/>
  <c r="J146"/>
  <c r="J142"/>
  <c r="J134"/>
  <c r="J131"/>
  <c r="J130"/>
  <c r="J128"/>
  <c r="BK126"/>
  <c r="J124"/>
  <c r="J122"/>
  <c i="6" r="J209"/>
  <c r="BK206"/>
  <c r="BK204"/>
  <c r="BK202"/>
  <c r="BK200"/>
  <c r="BK198"/>
  <c r="BK196"/>
  <c r="BK193"/>
  <c r="J192"/>
  <c r="BK189"/>
  <c r="BK186"/>
  <c r="BK183"/>
  <c r="BK181"/>
  <c r="J179"/>
  <c r="J177"/>
  <c r="J175"/>
  <c r="J169"/>
  <c r="J167"/>
  <c r="J165"/>
  <c r="BK161"/>
  <c r="J159"/>
  <c r="J156"/>
  <c r="J155"/>
  <c r="BK152"/>
  <c r="J149"/>
  <c r="BK144"/>
  <c r="J140"/>
  <c r="J136"/>
  <c r="J134"/>
  <c r="BK209"/>
  <c r="BK208"/>
  <c r="BK205"/>
  <c r="J203"/>
  <c r="J201"/>
  <c r="J198"/>
  <c r="J196"/>
  <c r="BK195"/>
  <c r="J193"/>
  <c r="BK191"/>
  <c r="J186"/>
  <c r="J183"/>
  <c r="BK180"/>
  <c r="J178"/>
  <c r="J176"/>
  <c r="BK175"/>
  <c r="BK171"/>
  <c r="BK170"/>
  <c r="J168"/>
  <c r="J166"/>
  <c r="BK165"/>
  <c r="J161"/>
  <c r="BK157"/>
  <c r="BK149"/>
  <c r="J144"/>
  <c r="J139"/>
  <c r="BK137"/>
  <c r="BK136"/>
  <c r="BK135"/>
  <c r="BK134"/>
  <c r="J132"/>
  <c i="7" r="J146"/>
  <c r="J145"/>
  <c r="J143"/>
  <c r="BK142"/>
  <c r="BK141"/>
  <c r="J140"/>
  <c r="BK139"/>
  <c r="J139"/>
  <c r="BK137"/>
  <c r="J137"/>
  <c r="BK136"/>
  <c r="J136"/>
  <c r="BK134"/>
  <c r="J134"/>
  <c r="BK131"/>
  <c r="BK128"/>
  <c r="J126"/>
  <c r="J123"/>
  <c r="BK145"/>
  <c r="J144"/>
  <c r="J142"/>
  <c r="J141"/>
  <c r="BK133"/>
  <c r="J130"/>
  <c r="J129"/>
  <c r="BK127"/>
  <c r="BK123"/>
  <c i="8" r="BK123"/>
  <c r="BK127"/>
  <c r="BK125"/>
  <c r="J123"/>
  <c i="2" r="J418"/>
  <c r="BK409"/>
  <c r="BK405"/>
  <c r="BK401"/>
  <c r="BK387"/>
  <c r="BK383"/>
  <c r="BK380"/>
  <c r="BK379"/>
  <c r="BK372"/>
  <c r="BK365"/>
  <c r="BK356"/>
  <c r="BK352"/>
  <c r="BK348"/>
  <c r="BK347"/>
  <c r="BK344"/>
  <c r="BK340"/>
  <c r="BK337"/>
  <c r="J333"/>
  <c r="BK331"/>
  <c r="BK330"/>
  <c r="J328"/>
  <c r="J323"/>
  <c r="J318"/>
  <c r="J308"/>
  <c r="J305"/>
  <c r="J302"/>
  <c r="BK297"/>
  <c r="BK293"/>
  <c r="J290"/>
  <c r="BK287"/>
  <c r="BK283"/>
  <c r="BK278"/>
  <c r="BK275"/>
  <c r="BK273"/>
  <c r="BK271"/>
  <c r="J269"/>
  <c r="J265"/>
  <c r="J258"/>
  <c r="BK254"/>
  <c r="BK252"/>
  <c r="BK241"/>
  <c r="J234"/>
  <c r="BK228"/>
  <c r="J220"/>
  <c r="BK216"/>
  <c r="J212"/>
  <c r="J209"/>
  <c r="BK207"/>
  <c r="BK204"/>
  <c r="BK196"/>
  <c r="J193"/>
  <c r="BK183"/>
  <c r="J391"/>
  <c r="J387"/>
  <c r="J383"/>
  <c r="J380"/>
  <c r="J375"/>
  <c r="J367"/>
  <c r="J358"/>
  <c r="J354"/>
  <c r="BK350"/>
  <c r="J347"/>
  <c r="J344"/>
  <c r="J340"/>
  <c r="J337"/>
  <c r="J335"/>
  <c r="BK333"/>
  <c r="J329"/>
  <c r="BK327"/>
  <c r="BK323"/>
  <c r="BK318"/>
  <c r="J317"/>
  <c r="J316"/>
  <c r="J312"/>
  <c r="BK308"/>
  <c r="BK305"/>
  <c r="BK302"/>
  <c r="J297"/>
  <c r="J293"/>
  <c r="BK290"/>
  <c r="J287"/>
  <c r="J283"/>
  <c r="J281"/>
  <c r="J278"/>
  <c r="J275"/>
  <c r="J273"/>
  <c r="J271"/>
  <c r="BK269"/>
  <c r="BK265"/>
  <c r="BK258"/>
  <c r="J254"/>
  <c r="BK243"/>
  <c r="J236"/>
  <c r="BK232"/>
  <c r="J228"/>
  <c r="BK226"/>
  <c r="BK218"/>
  <c r="J214"/>
  <c r="BK210"/>
  <c r="J208"/>
  <c r="J206"/>
  <c r="BK203"/>
  <c r="J201"/>
  <c r="J196"/>
  <c r="BK193"/>
  <c r="J183"/>
  <c r="J180"/>
  <c r="BK176"/>
  <c r="J163"/>
  <c r="J159"/>
  <c r="BK154"/>
  <c r="BK148"/>
  <c r="BK144"/>
  <c r="J141"/>
  <c i="1" r="AS94"/>
  <c i="3" r="J208"/>
  <c r="J206"/>
  <c r="J204"/>
  <c r="J202"/>
  <c r="J200"/>
  <c r="BK198"/>
  <c r="J196"/>
  <c r="J194"/>
  <c r="BK192"/>
  <c r="BK190"/>
  <c r="BK187"/>
  <c r="J185"/>
  <c r="BK183"/>
  <c r="BK181"/>
  <c r="J179"/>
  <c r="BK177"/>
  <c r="J175"/>
  <c r="J173"/>
  <c r="J170"/>
  <c r="J169"/>
  <c r="J168"/>
  <c r="BK167"/>
  <c r="J166"/>
  <c r="BK165"/>
  <c r="BK164"/>
  <c r="BK163"/>
  <c r="J162"/>
  <c r="BK161"/>
  <c r="BK157"/>
  <c r="BK156"/>
  <c r="J153"/>
  <c r="J152"/>
  <c r="BK149"/>
  <c r="J148"/>
  <c r="BK145"/>
  <c r="BK144"/>
  <c r="BK141"/>
  <c r="BK140"/>
  <c r="J137"/>
  <c r="J136"/>
  <c r="BK132"/>
  <c r="J129"/>
  <c r="J125"/>
  <c r="BK212"/>
  <c r="J210"/>
  <c r="BK208"/>
  <c r="BK206"/>
  <c r="BK204"/>
  <c r="BK202"/>
  <c r="BK200"/>
  <c r="J198"/>
  <c r="J197"/>
  <c r="BK194"/>
  <c r="J192"/>
  <c r="J190"/>
  <c r="J187"/>
  <c r="BK185"/>
  <c r="J184"/>
  <c r="J181"/>
  <c r="BK179"/>
  <c r="J177"/>
  <c r="BK175"/>
  <c r="BK173"/>
  <c r="J172"/>
  <c r="BK170"/>
  <c r="BK168"/>
  <c r="BK166"/>
  <c r="J164"/>
  <c r="BK162"/>
  <c r="J157"/>
  <c r="BK153"/>
  <c r="J149"/>
  <c r="J145"/>
  <c r="J141"/>
  <c r="BK137"/>
  <c r="BK136"/>
  <c r="J132"/>
  <c r="BK125"/>
  <c i="4" r="J173"/>
  <c r="J172"/>
  <c r="J170"/>
  <c r="J168"/>
  <c r="BK166"/>
  <c r="BK165"/>
  <c r="BK164"/>
  <c r="BK161"/>
  <c r="BK159"/>
  <c r="BK157"/>
  <c r="J156"/>
  <c r="BK154"/>
  <c r="J150"/>
  <c r="BK148"/>
  <c r="BK143"/>
  <c r="J139"/>
  <c r="BK137"/>
  <c r="J135"/>
  <c r="BK132"/>
  <c r="BK130"/>
  <c r="BK129"/>
  <c r="BK128"/>
  <c r="J126"/>
  <c r="J124"/>
  <c r="J171"/>
  <c r="BK169"/>
  <c r="J167"/>
  <c r="J163"/>
  <c r="J161"/>
  <c r="J159"/>
  <c r="J157"/>
  <c r="BK155"/>
  <c r="J153"/>
  <c r="BK149"/>
  <c r="BK146"/>
  <c r="BK139"/>
  <c r="J138"/>
  <c r="J136"/>
  <c r="BK135"/>
  <c r="J131"/>
  <c r="J127"/>
  <c r="BK125"/>
  <c r="BK123"/>
  <c i="5" r="BK157"/>
  <c r="BK153"/>
  <c r="BK152"/>
  <c r="BK149"/>
  <c r="J145"/>
  <c r="BK138"/>
  <c r="J133"/>
  <c r="BK131"/>
  <c r="J129"/>
  <c r="J127"/>
  <c r="BK125"/>
  <c r="BK123"/>
  <c r="J121"/>
  <c r="J160"/>
  <c r="J159"/>
  <c r="J157"/>
  <c r="J153"/>
  <c r="J151"/>
  <c r="J149"/>
  <c r="BK145"/>
  <c r="J138"/>
  <c r="BK133"/>
  <c r="BK132"/>
  <c r="BK129"/>
  <c r="BK127"/>
  <c r="J125"/>
  <c r="J123"/>
  <c r="BK121"/>
  <c i="6" r="J208"/>
  <c r="J205"/>
  <c r="BK203"/>
  <c r="BK201"/>
  <c r="J199"/>
  <c r="BK197"/>
  <c r="J195"/>
  <c r="BK194"/>
  <c r="J191"/>
  <c r="BK188"/>
  <c r="BK185"/>
  <c r="J182"/>
  <c r="J180"/>
  <c r="BK178"/>
  <c r="BK176"/>
  <c r="BK173"/>
  <c r="BK168"/>
  <c r="BK166"/>
  <c r="BK164"/>
  <c r="BK156"/>
  <c r="BK155"/>
  <c r="J152"/>
  <c r="J147"/>
  <c r="BK142"/>
  <c r="BK139"/>
  <c r="J137"/>
  <c r="J135"/>
  <c r="BK132"/>
  <c r="J206"/>
  <c r="J204"/>
  <c r="J202"/>
  <c r="J200"/>
  <c r="BK199"/>
  <c r="J197"/>
  <c r="J194"/>
  <c r="BK192"/>
  <c r="J189"/>
  <c r="J188"/>
  <c r="J185"/>
  <c r="BK182"/>
  <c r="J181"/>
  <c r="BK179"/>
  <c r="BK177"/>
  <c r="J173"/>
  <c r="J171"/>
  <c r="J170"/>
  <c r="BK169"/>
  <c r="BK167"/>
  <c r="J164"/>
  <c r="BK159"/>
  <c r="J157"/>
  <c r="BK147"/>
  <c r="J142"/>
  <c r="BK140"/>
  <c i="7" r="J133"/>
  <c r="BK130"/>
  <c r="J127"/>
  <c r="BK124"/>
  <c r="BK146"/>
  <c r="BK144"/>
  <c r="BK143"/>
  <c r="BK140"/>
  <c r="J131"/>
  <c r="BK129"/>
  <c r="J128"/>
  <c r="BK126"/>
  <c r="J124"/>
  <c i="8" r="J127"/>
  <c r="J125"/>
  <c i="2" l="1" r="BK138"/>
  <c r="J138"/>
  <c r="J98"/>
  <c r="R138"/>
  <c r="BK158"/>
  <c r="J158"/>
  <c r="J99"/>
  <c r="R158"/>
  <c r="BK200"/>
  <c r="J200"/>
  <c r="J100"/>
  <c r="R200"/>
  <c r="BK205"/>
  <c r="J205"/>
  <c r="J101"/>
  <c r="T205"/>
  <c r="P251"/>
  <c r="T251"/>
  <c r="P260"/>
  <c r="T260"/>
  <c r="P268"/>
  <c r="T268"/>
  <c r="P279"/>
  <c r="R279"/>
  <c r="P284"/>
  <c r="T284"/>
  <c r="P292"/>
  <c r="BK296"/>
  <c r="J296"/>
  <c r="J112"/>
  <c r="R296"/>
  <c r="BK341"/>
  <c r="J341"/>
  <c r="J113"/>
  <c r="R341"/>
  <c r="BK355"/>
  <c r="J355"/>
  <c r="J114"/>
  <c r="R355"/>
  <c r="BK384"/>
  <c r="J384"/>
  <c r="J115"/>
  <c r="R384"/>
  <c r="BK408"/>
  <c r="J408"/>
  <c r="J116"/>
  <c r="R408"/>
  <c i="3" r="P124"/>
  <c r="R124"/>
  <c r="BK160"/>
  <c r="J160"/>
  <c r="J99"/>
  <c r="R160"/>
  <c r="BK188"/>
  <c r="J188"/>
  <c r="J100"/>
  <c r="R188"/>
  <c i="4" r="P122"/>
  <c r="T122"/>
  <c r="P133"/>
  <c r="T133"/>
  <c r="P147"/>
  <c r="T147"/>
  <c i="5" r="P120"/>
  <c r="P119"/>
  <c r="P118"/>
  <c i="1" r="AU98"/>
  <c i="5" r="T120"/>
  <c r="T119"/>
  <c r="T118"/>
  <c i="6" r="P131"/>
  <c r="T131"/>
  <c r="P146"/>
  <c r="T146"/>
  <c r="P154"/>
  <c r="T154"/>
  <c r="P163"/>
  <c r="T163"/>
  <c r="P174"/>
  <c r="T174"/>
  <c r="P187"/>
  <c r="T187"/>
  <c r="P190"/>
  <c r="T190"/>
  <c r="P207"/>
  <c r="R207"/>
  <c i="7" r="P122"/>
  <c r="T122"/>
  <c r="P125"/>
  <c r="T125"/>
  <c r="P138"/>
  <c r="R138"/>
  <c i="2" r="P138"/>
  <c r="T138"/>
  <c r="P158"/>
  <c r="T158"/>
  <c r="P200"/>
  <c r="T200"/>
  <c r="P205"/>
  <c r="R205"/>
  <c r="BK251"/>
  <c r="J251"/>
  <c r="J102"/>
  <c r="R251"/>
  <c r="BK260"/>
  <c r="J260"/>
  <c r="J105"/>
  <c r="R260"/>
  <c r="BK268"/>
  <c r="J268"/>
  <c r="J106"/>
  <c r="R268"/>
  <c r="BK279"/>
  <c r="J279"/>
  <c r="J108"/>
  <c r="T279"/>
  <c r="BK284"/>
  <c r="J284"/>
  <c r="J110"/>
  <c r="R284"/>
  <c r="BK292"/>
  <c r="J292"/>
  <c r="J111"/>
  <c r="R292"/>
  <c r="T292"/>
  <c r="P296"/>
  <c r="T296"/>
  <c r="P341"/>
  <c r="T341"/>
  <c r="P355"/>
  <c r="T355"/>
  <c r="P384"/>
  <c r="T384"/>
  <c r="P408"/>
  <c r="T408"/>
  <c i="3" r="BK124"/>
  <c r="J124"/>
  <c r="J98"/>
  <c r="T124"/>
  <c r="P160"/>
  <c r="T160"/>
  <c r="P188"/>
  <c r="T188"/>
  <c i="4" r="BK122"/>
  <c r="J122"/>
  <c r="J98"/>
  <c r="R122"/>
  <c r="BK133"/>
  <c r="J133"/>
  <c r="J99"/>
  <c r="R133"/>
  <c r="BK147"/>
  <c r="J147"/>
  <c r="J100"/>
  <c r="R147"/>
  <c i="5" r="BK120"/>
  <c r="BK119"/>
  <c r="J119"/>
  <c r="J97"/>
  <c r="R120"/>
  <c r="R119"/>
  <c r="R118"/>
  <c i="6" r="BK131"/>
  <c r="J131"/>
  <c r="J98"/>
  <c r="R131"/>
  <c r="BK146"/>
  <c r="J146"/>
  <c r="J100"/>
  <c r="R146"/>
  <c r="BK154"/>
  <c r="J154"/>
  <c r="J102"/>
  <c r="R154"/>
  <c r="BK163"/>
  <c r="J163"/>
  <c r="J105"/>
  <c r="R163"/>
  <c r="BK174"/>
  <c r="J174"/>
  <c r="J106"/>
  <c r="R174"/>
  <c r="BK187"/>
  <c r="J187"/>
  <c r="J107"/>
  <c r="R187"/>
  <c r="BK190"/>
  <c r="J190"/>
  <c r="J108"/>
  <c r="R190"/>
  <c r="BK207"/>
  <c r="J207"/>
  <c r="J109"/>
  <c r="T207"/>
  <c i="7" r="BK122"/>
  <c r="J122"/>
  <c r="J98"/>
  <c r="R122"/>
  <c r="BK125"/>
  <c r="J125"/>
  <c r="J99"/>
  <c r="R125"/>
  <c r="BK138"/>
  <c r="J138"/>
  <c r="J100"/>
  <c r="T138"/>
  <c i="2" r="BK282"/>
  <c r="J282"/>
  <c r="J109"/>
  <c r="BK257"/>
  <c r="J257"/>
  <c r="J103"/>
  <c r="BK277"/>
  <c r="J277"/>
  <c r="J107"/>
  <c i="3" r="BK214"/>
  <c r="J214"/>
  <c r="J102"/>
  <c i="6" r="BK143"/>
  <c r="J143"/>
  <c r="J99"/>
  <c r="BK151"/>
  <c r="J151"/>
  <c r="J101"/>
  <c r="BK160"/>
  <c r="J160"/>
  <c r="J103"/>
  <c i="8" r="BK122"/>
  <c r="J122"/>
  <c r="J98"/>
  <c r="BK124"/>
  <c r="J124"/>
  <c r="J99"/>
  <c r="BK126"/>
  <c r="J126"/>
  <c r="J100"/>
  <c r="E85"/>
  <c r="BE127"/>
  <c r="J89"/>
  <c r="F92"/>
  <c r="BE123"/>
  <c r="BE125"/>
  <c i="7" r="F92"/>
  <c r="E110"/>
  <c r="J114"/>
  <c r="BE123"/>
  <c r="BE124"/>
  <c r="BE127"/>
  <c r="BE140"/>
  <c r="BE141"/>
  <c r="BE142"/>
  <c r="BE143"/>
  <c r="BE146"/>
  <c r="BE126"/>
  <c r="BE128"/>
  <c r="BE129"/>
  <c r="BE130"/>
  <c r="BE131"/>
  <c r="BE133"/>
  <c r="BE134"/>
  <c r="BE136"/>
  <c r="BE137"/>
  <c r="BE139"/>
  <c r="BE144"/>
  <c r="BE145"/>
  <c i="5" r="J120"/>
  <c r="J98"/>
  <c i="6" r="E85"/>
  <c r="F92"/>
  <c r="J123"/>
  <c r="BE134"/>
  <c r="BE136"/>
  <c r="BE139"/>
  <c r="BE140"/>
  <c r="BE147"/>
  <c r="BE157"/>
  <c r="BE159"/>
  <c r="BE164"/>
  <c r="BE165"/>
  <c r="BE167"/>
  <c r="BE168"/>
  <c r="BE169"/>
  <c r="BE170"/>
  <c r="BE171"/>
  <c r="BE173"/>
  <c r="BE176"/>
  <c r="BE178"/>
  <c r="BE181"/>
  <c r="BE185"/>
  <c r="BE194"/>
  <c r="BE197"/>
  <c r="BE198"/>
  <c r="BE199"/>
  <c r="BE201"/>
  <c r="BE204"/>
  <c r="BE208"/>
  <c r="BE209"/>
  <c i="5" r="BK118"/>
  <c r="J118"/>
  <c r="J96"/>
  <c i="6" r="BE132"/>
  <c r="BE135"/>
  <c r="BE137"/>
  <c r="BE142"/>
  <c r="BE144"/>
  <c r="BE149"/>
  <c r="BE152"/>
  <c r="BE155"/>
  <c r="BE156"/>
  <c r="BE161"/>
  <c r="BE166"/>
  <c r="BE175"/>
  <c r="BE177"/>
  <c r="BE179"/>
  <c r="BE180"/>
  <c r="BE182"/>
  <c r="BE183"/>
  <c r="BE186"/>
  <c r="BE188"/>
  <c r="BE189"/>
  <c r="BE191"/>
  <c r="BE192"/>
  <c r="BE193"/>
  <c r="BE195"/>
  <c r="BE196"/>
  <c r="BE200"/>
  <c r="BE202"/>
  <c r="BE203"/>
  <c r="BE205"/>
  <c r="BE206"/>
  <c i="5" r="F92"/>
  <c r="E108"/>
  <c r="BE121"/>
  <c r="BE125"/>
  <c r="BE128"/>
  <c r="BE129"/>
  <c r="BE131"/>
  <c r="BE134"/>
  <c r="BE138"/>
  <c r="BE145"/>
  <c r="BE146"/>
  <c r="BE151"/>
  <c r="BE154"/>
  <c r="BE157"/>
  <c r="BE158"/>
  <c r="BE159"/>
  <c r="J89"/>
  <c r="BE122"/>
  <c r="BE123"/>
  <c r="BE124"/>
  <c r="BE126"/>
  <c r="BE127"/>
  <c r="BE130"/>
  <c r="BE132"/>
  <c r="BE133"/>
  <c r="BE142"/>
  <c r="BE149"/>
  <c r="BE150"/>
  <c r="BE152"/>
  <c r="BE153"/>
  <c r="BE160"/>
  <c i="3" r="BK123"/>
  <c r="J123"/>
  <c r="J97"/>
  <c i="4" r="E85"/>
  <c r="J114"/>
  <c r="F117"/>
  <c r="BE123"/>
  <c r="BE125"/>
  <c r="BE127"/>
  <c r="BE131"/>
  <c r="BE134"/>
  <c r="BE137"/>
  <c r="BE139"/>
  <c r="BE142"/>
  <c r="BE148"/>
  <c r="BE153"/>
  <c r="BE154"/>
  <c r="BE157"/>
  <c r="BE159"/>
  <c r="BE161"/>
  <c r="BE162"/>
  <c r="BE164"/>
  <c r="BE167"/>
  <c r="BE168"/>
  <c r="BE171"/>
  <c r="BE124"/>
  <c r="BE126"/>
  <c r="BE128"/>
  <c r="BE129"/>
  <c r="BE130"/>
  <c r="BE132"/>
  <c r="BE135"/>
  <c r="BE136"/>
  <c r="BE138"/>
  <c r="BE143"/>
  <c r="BE146"/>
  <c r="BE149"/>
  <c r="BE150"/>
  <c r="BE155"/>
  <c r="BE156"/>
  <c r="BE158"/>
  <c r="BE160"/>
  <c r="BE163"/>
  <c r="BE165"/>
  <c r="BE166"/>
  <c r="BE169"/>
  <c r="BE170"/>
  <c r="BE172"/>
  <c r="BE173"/>
  <c i="3" r="E85"/>
  <c r="F92"/>
  <c r="J116"/>
  <c r="BE126"/>
  <c r="BE129"/>
  <c r="BE136"/>
  <c r="BE144"/>
  <c r="BE149"/>
  <c r="BE152"/>
  <c r="BE156"/>
  <c r="BE163"/>
  <c r="BE165"/>
  <c r="BE168"/>
  <c r="BE169"/>
  <c r="BE171"/>
  <c r="BE174"/>
  <c r="BE177"/>
  <c r="BE179"/>
  <c r="BE181"/>
  <c r="BE184"/>
  <c r="BE191"/>
  <c r="BE192"/>
  <c r="BE193"/>
  <c r="BE194"/>
  <c r="BE195"/>
  <c r="BE198"/>
  <c r="BE199"/>
  <c r="BE201"/>
  <c r="BE202"/>
  <c r="BE205"/>
  <c r="BE207"/>
  <c r="BE208"/>
  <c r="BE211"/>
  <c i="2" r="BK137"/>
  <c r="J137"/>
  <c r="J97"/>
  <c i="3" r="BE125"/>
  <c r="BE132"/>
  <c r="BE133"/>
  <c r="BE137"/>
  <c r="BE140"/>
  <c r="BE141"/>
  <c r="BE145"/>
  <c r="BE148"/>
  <c r="BE153"/>
  <c r="BE157"/>
  <c r="BE161"/>
  <c r="BE162"/>
  <c r="BE164"/>
  <c r="BE166"/>
  <c r="BE167"/>
  <c r="BE170"/>
  <c r="BE172"/>
  <c r="BE173"/>
  <c r="BE175"/>
  <c r="BE176"/>
  <c r="BE178"/>
  <c r="BE180"/>
  <c r="BE182"/>
  <c r="BE183"/>
  <c r="BE185"/>
  <c r="BE186"/>
  <c r="BE187"/>
  <c r="BE189"/>
  <c r="BE190"/>
  <c r="BE196"/>
  <c r="BE197"/>
  <c r="BE200"/>
  <c r="BE203"/>
  <c r="BE204"/>
  <c r="BE206"/>
  <c r="BE209"/>
  <c r="BE210"/>
  <c r="BE212"/>
  <c r="BE215"/>
  <c i="2" r="E85"/>
  <c r="J89"/>
  <c r="F92"/>
  <c r="BE141"/>
  <c r="BE142"/>
  <c r="BE146"/>
  <c r="BE152"/>
  <c r="BE159"/>
  <c r="BE163"/>
  <c r="BE174"/>
  <c r="BE178"/>
  <c r="BE180"/>
  <c r="BE183"/>
  <c r="BE194"/>
  <c r="BE196"/>
  <c r="BE203"/>
  <c r="BE204"/>
  <c r="BE208"/>
  <c r="BE210"/>
  <c r="BE212"/>
  <c r="BE216"/>
  <c r="BE218"/>
  <c r="BE220"/>
  <c r="BE228"/>
  <c r="BE230"/>
  <c r="BE232"/>
  <c r="BE241"/>
  <c r="BE243"/>
  <c r="BE252"/>
  <c r="BE253"/>
  <c r="BE256"/>
  <c r="BE258"/>
  <c r="BE261"/>
  <c r="BE267"/>
  <c r="BE271"/>
  <c r="BE275"/>
  <c r="BE278"/>
  <c r="BE280"/>
  <c r="BE283"/>
  <c r="BE285"/>
  <c r="BE287"/>
  <c r="BE291"/>
  <c r="BE293"/>
  <c r="BE297"/>
  <c r="BE301"/>
  <c r="BE304"/>
  <c r="BE305"/>
  <c r="BE308"/>
  <c r="BE312"/>
  <c r="BE316"/>
  <c r="BE318"/>
  <c r="BE319"/>
  <c r="BE327"/>
  <c r="BE329"/>
  <c r="BE330"/>
  <c r="BE331"/>
  <c r="BE332"/>
  <c r="BE334"/>
  <c r="BE337"/>
  <c r="BE339"/>
  <c r="BE340"/>
  <c r="BE345"/>
  <c r="BE347"/>
  <c r="BE352"/>
  <c r="BE358"/>
  <c r="BE372"/>
  <c r="BE380"/>
  <c r="BE381"/>
  <c r="BE399"/>
  <c r="BE401"/>
  <c r="BE407"/>
  <c r="BE413"/>
  <c r="BE139"/>
  <c r="BE144"/>
  <c r="BE148"/>
  <c r="BE154"/>
  <c r="BE156"/>
  <c r="BE161"/>
  <c r="BE176"/>
  <c r="BE182"/>
  <c r="BE191"/>
  <c r="BE193"/>
  <c r="BE198"/>
  <c r="BE201"/>
  <c r="BE206"/>
  <c r="BE207"/>
  <c r="BE209"/>
  <c r="BE214"/>
  <c r="BE226"/>
  <c r="BE234"/>
  <c r="BE236"/>
  <c r="BE254"/>
  <c r="BE265"/>
  <c r="BE269"/>
  <c r="BE270"/>
  <c r="BE272"/>
  <c r="BE273"/>
  <c r="BE274"/>
  <c r="BE276"/>
  <c r="BE281"/>
  <c r="BE288"/>
  <c r="BE290"/>
  <c r="BE295"/>
  <c r="BE302"/>
  <c r="BE307"/>
  <c r="BE310"/>
  <c r="BE317"/>
  <c r="BE323"/>
  <c r="BE328"/>
  <c r="BE333"/>
  <c r="BE335"/>
  <c r="BE342"/>
  <c r="BE344"/>
  <c r="BE348"/>
  <c r="BE350"/>
  <c r="BE354"/>
  <c r="BE356"/>
  <c r="BE360"/>
  <c r="BE365"/>
  <c r="BE367"/>
  <c r="BE375"/>
  <c r="BE379"/>
  <c r="BE383"/>
  <c r="BE385"/>
  <c r="BE387"/>
  <c r="BE391"/>
  <c r="BE403"/>
  <c r="BE405"/>
  <c r="BE409"/>
  <c r="BE418"/>
  <c r="F37"/>
  <c i="1" r="BD95"/>
  <c i="2" r="F35"/>
  <c i="1" r="BB95"/>
  <c i="3" r="F34"/>
  <c i="1" r="BA96"/>
  <c i="3" r="F37"/>
  <c i="1" r="BD96"/>
  <c i="4" r="F34"/>
  <c i="1" r="BA97"/>
  <c i="4" r="F37"/>
  <c i="1" r="BD97"/>
  <c i="5" r="F34"/>
  <c i="1" r="BA98"/>
  <c i="5" r="F37"/>
  <c i="1" r="BD98"/>
  <c i="5" r="F36"/>
  <c i="1" r="BC98"/>
  <c i="6" r="F35"/>
  <c i="1" r="BB99"/>
  <c i="6" r="F37"/>
  <c i="1" r="BD99"/>
  <c i="7" r="F34"/>
  <c i="1" r="BA100"/>
  <c i="7" r="J34"/>
  <c i="1" r="AW100"/>
  <c i="7" r="F36"/>
  <c i="1" r="BC100"/>
  <c i="8" r="F37"/>
  <c i="1" r="BD101"/>
  <c i="8" r="F36"/>
  <c i="1" r="BC101"/>
  <c i="2" r="F34"/>
  <c i="1" r="BA95"/>
  <c i="2" r="J34"/>
  <c i="1" r="AW95"/>
  <c i="2" r="F36"/>
  <c i="1" r="BC95"/>
  <c i="3" r="J34"/>
  <c i="1" r="AW96"/>
  <c i="3" r="F35"/>
  <c i="1" r="BB96"/>
  <c i="3" r="F36"/>
  <c i="1" r="BC96"/>
  <c i="4" r="F35"/>
  <c i="1" r="BB97"/>
  <c i="4" r="J34"/>
  <c i="1" r="AW97"/>
  <c i="4" r="F36"/>
  <c i="1" r="BC97"/>
  <c i="5" r="F35"/>
  <c i="1" r="BB98"/>
  <c i="5" r="J34"/>
  <c i="1" r="AW98"/>
  <c i="6" r="F34"/>
  <c i="1" r="BA99"/>
  <c i="6" r="J34"/>
  <c i="1" r="AW99"/>
  <c i="6" r="F36"/>
  <c i="1" r="BC99"/>
  <c i="7" r="F37"/>
  <c i="1" r="BD100"/>
  <c i="7" r="F35"/>
  <c i="1" r="BB100"/>
  <c i="8" r="F35"/>
  <c i="1" r="BB101"/>
  <c i="8" r="J34"/>
  <c i="1" r="AW101"/>
  <c i="8" r="F34"/>
  <c i="1" r="BA101"/>
  <c i="6" l="1" r="R162"/>
  <c r="R130"/>
  <c r="R129"/>
  <c i="4" r="R121"/>
  <c r="R120"/>
  <c i="2" r="R259"/>
  <c r="P137"/>
  <c i="7" r="P121"/>
  <c r="P120"/>
  <c i="1" r="AU100"/>
  <c i="6" r="P162"/>
  <c r="P130"/>
  <c r="P129"/>
  <c i="1" r="AU99"/>
  <c i="4" r="P121"/>
  <c r="P120"/>
  <c i="1" r="AU97"/>
  <c i="3" r="P123"/>
  <c r="P122"/>
  <c i="1" r="AU96"/>
  <c i="2" r="T259"/>
  <c r="R137"/>
  <c r="R136"/>
  <c i="7" r="R121"/>
  <c r="R120"/>
  <c i="3" r="T123"/>
  <c r="T122"/>
  <c i="2" r="T137"/>
  <c r="T136"/>
  <c i="7" r="T121"/>
  <c r="T120"/>
  <c i="6" r="T162"/>
  <c r="T130"/>
  <c r="T129"/>
  <c i="4" r="T121"/>
  <c r="T120"/>
  <c i="3" r="R123"/>
  <c r="R122"/>
  <c i="2" r="P259"/>
  <c i="3" r="BK213"/>
  <c r="J213"/>
  <c r="J101"/>
  <c i="4" r="BK121"/>
  <c r="J121"/>
  <c r="J97"/>
  <c i="6" r="BK130"/>
  <c r="J130"/>
  <c r="J97"/>
  <c r="BK162"/>
  <c r="J162"/>
  <c r="J104"/>
  <c i="2" r="BK259"/>
  <c r="J259"/>
  <c r="J104"/>
  <c i="7" r="BK121"/>
  <c r="J121"/>
  <c r="J97"/>
  <c i="8" r="BK121"/>
  <c r="J121"/>
  <c r="J97"/>
  <c i="3" r="BK122"/>
  <c r="J122"/>
  <c i="2" r="BK136"/>
  <c r="J136"/>
  <c r="J33"/>
  <c i="1" r="AV95"/>
  <c r="AT95"/>
  <c i="3" r="J33"/>
  <c i="1" r="AV96"/>
  <c r="AT96"/>
  <c i="4" r="F33"/>
  <c i="1" r="AZ97"/>
  <c i="5" r="F33"/>
  <c i="1" r="AZ98"/>
  <c i="5" r="J30"/>
  <c i="1" r="AG98"/>
  <c i="6" r="J33"/>
  <c i="1" r="AV99"/>
  <c r="AT99"/>
  <c i="7" r="J33"/>
  <c i="1" r="AV100"/>
  <c r="AT100"/>
  <c i="8" r="F33"/>
  <c i="1" r="AZ101"/>
  <c r="BA94"/>
  <c r="W30"/>
  <c r="BB94"/>
  <c r="W31"/>
  <c i="2" r="F33"/>
  <c i="1" r="AZ95"/>
  <c i="2" r="J30"/>
  <c i="1" r="AG95"/>
  <c i="3" r="F33"/>
  <c i="1" r="AZ96"/>
  <c i="3" r="J30"/>
  <c i="1" r="AG96"/>
  <c i="4" r="J33"/>
  <c i="1" r="AV97"/>
  <c r="AT97"/>
  <c i="5" r="J33"/>
  <c i="1" r="AV98"/>
  <c r="AT98"/>
  <c i="6" r="F33"/>
  <c i="1" r="AZ99"/>
  <c i="7" r="F33"/>
  <c i="1" r="AZ100"/>
  <c i="8" r="J33"/>
  <c i="1" r="AV101"/>
  <c r="AT101"/>
  <c r="BC94"/>
  <c r="W32"/>
  <c r="BD94"/>
  <c r="W33"/>
  <c i="2" l="1" r="P136"/>
  <c i="1" r="AU95"/>
  <c i="4" r="BK120"/>
  <c r="J120"/>
  <c r="J96"/>
  <c i="6" r="BK129"/>
  <c r="J129"/>
  <c r="J96"/>
  <c i="7" r="BK120"/>
  <c r="J120"/>
  <c i="8" r="BK120"/>
  <c r="J120"/>
  <c r="J96"/>
  <c i="1" r="AN98"/>
  <c i="5" r="J39"/>
  <c i="1" r="AN96"/>
  <c i="3" r="J96"/>
  <c i="1" r="AN95"/>
  <c i="2" r="J96"/>
  <c i="3" r="J39"/>
  <c i="2" r="J39"/>
  <c i="1" r="AU94"/>
  <c i="7" r="J30"/>
  <c i="1" r="AG100"/>
  <c r="AZ94"/>
  <c r="W29"/>
  <c r="AX94"/>
  <c r="AY94"/>
  <c r="AW94"/>
  <c r="AK30"/>
  <c i="7" l="1" r="J39"/>
  <c r="J96"/>
  <c i="1" r="AN100"/>
  <c i="6" r="J30"/>
  <c i="1" r="AG99"/>
  <c i="8" r="J30"/>
  <c i="1" r="AG101"/>
  <c i="4" r="J30"/>
  <c i="1" r="AG97"/>
  <c r="AV94"/>
  <c r="AK29"/>
  <c i="8" l="1" r="J39"/>
  <c i="4" r="J39"/>
  <c i="6" r="J39"/>
  <c i="1" r="AN99"/>
  <c r="AN97"/>
  <c r="AN101"/>
  <c r="AT94"/>
  <c r="AG94"/>
  <c r="AK26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<sst xmlns="http://schemas.openxmlformats.org/spreadsheetml/2006/main">
  <si>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</si>
  <si>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</si>
  <si>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</si>
  <si>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</si>
  <si>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</si>
  <si>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{61d75013-df85-49f9-93d0-2f9a7c80d106}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</si>
  <si>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</si>
  <si>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</si>
  <si>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</si>
  <si>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</si>
  <si>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</si>
  <si>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</si>
  <si>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</si>
  <si>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</si>
  <si>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</si>
  <si>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</si>
  <si>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</si>
  <si>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Lékárna ve Školní ulici č.p.587, Kynšperk nad Ohří</t>
  </si>
  <si>
    <t>KSO:</t>
  </si>
  <si>
    <t>CC-CZ:</t>
  </si>
  <si>
    <t>Místo:</t>
  </si>
  <si>
    <t xml:space="preserve"> </t>
  </si>
  <si>
    <t>Datum:</t>
  </si>
  <si>
    <t>18. 2. 2025</t>
  </si>
  <si>
    <t>Zadavatel:</t>
  </si>
  <si>
    <t>IČ:</t>
  </si>
  <si>
    <t>Město Kynšperk nad Ohří</t>
  </si>
  <si>
    <t>DIČ:</t>
  </si>
  <si>
    <t>Uchazeč:</t>
  </si>
  <si>
    <t>Vyplň údaj</t>
  </si>
  <si>
    <t>Projektant:</t>
  </si>
  <si>
    <t>Jiří Nováček, Fr.Lázně</t>
  </si>
  <si>
    <t>True</t>
  </si>
  <si>
    <t>Zpracovatel:</t>
  </si>
  <si>
    <t>Šimková Dita, K.Vary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</si>
  <si>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</si>
  <si>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</si>
  <si>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</si>
  <si>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</si>
  <si>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</si>
  <si>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</si>
  <si>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</si>
  <si>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</si>
  <si>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</si>
  <si>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</si>
  <si>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</si>
  <si>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</si>
  <si>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</si>
  <si>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</si>
  <si>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</si>
  <si>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</si>
  <si>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</si>
  <si>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</si>
  <si>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</si>
  <si>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</si>
  <si>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</si>
  <si>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</si>
  <si>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</si>
  <si>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</si>
  <si>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</si>
  <si>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</si>
  <si>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</si>
  <si>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</si>
  <si>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</si>
  <si>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</si>
  <si>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</si>
  <si>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</si>
  <si>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</si>
  <si>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</si>
  <si>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</si>
  <si>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</si>
  <si>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</si>
  <si>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</si>
  <si>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</si>
  <si>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</si>
  <si>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</si>
  <si>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</si>
  <si>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</si>
  <si>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</si>
  <si>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</si>
  <si>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</si>
  <si>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</si>
  <si>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</si>
  <si>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</si>
  <si>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</si>
  <si>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{9bf9c726-a22f-44fe-abed-69beb790609b}</t>
  </si>
  <si>
    <t>2</t>
  </si>
  <si>
    <t>02</t>
  </si>
  <si>
    <t>Silnoproud</t>
  </si>
  <si>
    <t>{e4805f64-2a50-4341-8b24-6af3d21921c4}</t>
  </si>
  <si>
    <t>03</t>
  </si>
  <si>
    <t>Slaboproud</t>
  </si>
  <si>
    <t>{d069bb77-6353-4230-9f1c-6180cf3f2c42}</t>
  </si>
  <si>
    <t>04</t>
  </si>
  <si>
    <t>Vzduchotechnika</t>
  </si>
  <si>
    <t>{579291d3-c11d-4b46-bab4-a16ab0103b48}</t>
  </si>
  <si>
    <t>05</t>
  </si>
  <si>
    <t>Zdravotechnika</t>
  </si>
  <si>
    <t>{f5dd291e-24ac-4e53-94a2-1c64b0673f68}</t>
  </si>
  <si>
    <t>06</t>
  </si>
  <si>
    <t>Vytápění</t>
  </si>
  <si>
    <t>{18a34e29-96f5-4cd7-a733-cb6e40f4ce04}</t>
  </si>
  <si>
    <t>07</t>
  </si>
  <si>
    <t>Vedlejší rozpočtové náklady</t>
  </si>
  <si>
    <t>{e3c4bad5-faf5-4871-ae59-4c8530e8cff7}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</si>
  <si>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</si>
  <si>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</si>
  <si>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</si>
  <si>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</si>
  <si>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</si>
  <si>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</si>
  <si>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</si>
  <si>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</si>
  <si>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</si>
  <si>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</si>
  <si>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</si>
  <si>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</si>
  <si>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</si>
  <si>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</si>
  <si>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</si>
  <si>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</si>
  <si>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</si>
  <si>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725 - Zdravotechnika - zařizovací předměty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</si>
  <si>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</si>
  <si>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</si>
  <si>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</si>
  <si>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</si>
  <si>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</si>
  <si>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</si>
  <si>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</si>
  <si>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</si>
  <si>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</si>
  <si>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</si>
  <si>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</si>
  <si>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</si>
  <si>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</si>
  <si>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</si>
  <si>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</si>
  <si>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</si>
  <si>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</si>
  <si>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</si>
  <si>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</si>
  <si>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</si>
  <si>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</si>
  <si>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</si>
  <si>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</si>
  <si>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</si>
  <si>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</si>
  <si>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</si>
  <si>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</si>
  <si>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</si>
  <si>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</si>
  <si>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310237241</t>
  </si>
  <si>
    <t>Zazdívka otvorů pl přes 0,09 do 0,25 m2 ve zdivu nadzákladovém cihlami pálenými tl do 300 mm</t>
  </si>
  <si>
    <t>kus</t>
  </si>
  <si>
    <t>4</t>
  </si>
  <si>
    <t>372067262</t>
  </si>
  <si>
    <t>VV</t>
  </si>
  <si>
    <t>2 "zazdění stáv.větracího otvoru</t>
  </si>
  <si>
    <t>317142442</t>
  </si>
  <si>
    <t>Překlad nenosný pórobetonový š 150 mm v do 250 mm na tenkovrstvou maltu dl přes 1000 do 1250 mm</t>
  </si>
  <si>
    <t>1675392499</t>
  </si>
  <si>
    <t>317234410</t>
  </si>
  <si>
    <t>Vyzdívka mezi nosníky z cihel pálených na MC</t>
  </si>
  <si>
    <t>m3</t>
  </si>
  <si>
    <t>-1387878946</t>
  </si>
  <si>
    <t>1,4*0,15*0,12+1,4*0,25*0,12 "Ič.120</t>
  </si>
  <si>
    <t>317944321</t>
  </si>
  <si>
    <t>Válcované nosníky do č.12 dodatečně osazované do připravených otvorů</t>
  </si>
  <si>
    <t>t</t>
  </si>
  <si>
    <t>851612486</t>
  </si>
  <si>
    <t>1,4*3*0,0111*1,08 "I č.120</t>
  </si>
  <si>
    <t>5</t>
  </si>
  <si>
    <t>340271045</t>
  </si>
  <si>
    <t>Zazdívka otvorů v příčkách nebo stěnách pl přes 1 do 4 m2 tvárnicemi pórobetonovými tl 150 mm</t>
  </si>
  <si>
    <t>m2</t>
  </si>
  <si>
    <t>1683066609</t>
  </si>
  <si>
    <t>0,9*2,05*2</t>
  </si>
  <si>
    <t>6</t>
  </si>
  <si>
    <t>342272245</t>
  </si>
  <si>
    <t>Příčka z pórobetonových hladkých tvárnic na tenkovrstvou maltu tl 150 mm</t>
  </si>
  <si>
    <t>-354951760</t>
  </si>
  <si>
    <t>(5,25+2,55)*3,2</t>
  </si>
  <si>
    <t>-0,8*2*2</t>
  </si>
  <si>
    <t>Součet</t>
  </si>
  <si>
    <t>7</t>
  </si>
  <si>
    <t>342291121</t>
  </si>
  <si>
    <t>Ukotvení příček k cihelným konstrukcím plochými kotvami</t>
  </si>
  <si>
    <t>m</t>
  </si>
  <si>
    <t>1519056870</t>
  </si>
  <si>
    <t>3,2*3</t>
  </si>
  <si>
    <t>8</t>
  </si>
  <si>
    <t>346244381</t>
  </si>
  <si>
    <t>Plentování jednostranné v do 200 mm válcovaných nosníků cihlami</t>
  </si>
  <si>
    <t>511125623</t>
  </si>
  <si>
    <t>1,4*0,12*4+0,9*0,25 "I č.120</t>
  </si>
  <si>
    <t>9</t>
  </si>
  <si>
    <t>346272256</t>
  </si>
  <si>
    <t>Přizdívka z pórobetonových tvárnic tl 150 mm</t>
  </si>
  <si>
    <t>455645770</t>
  </si>
  <si>
    <t>0,9*1,2 "za wc</t>
  </si>
  <si>
    <t>Úpravy povrchů, podlahy a osazování výplní</t>
  </si>
  <si>
    <t>10</t>
  </si>
  <si>
    <t>611131121</t>
  </si>
  <si>
    <t>Penetrační disperzní nátěr vnitřních stropů nanášený ručně</t>
  </si>
  <si>
    <t>-24206479</t>
  </si>
  <si>
    <t>117,71-4,45 "strop</t>
  </si>
  <si>
    <t>11</t>
  </si>
  <si>
    <t>611321131</t>
  </si>
  <si>
    <t>Vápenocementový štuk vnitřních rovných stropů tloušťky do 3 mm</t>
  </si>
  <si>
    <t>456620470</t>
  </si>
  <si>
    <t>612131121</t>
  </si>
  <si>
    <t>Penetrační disperzní nátěr vnitřních stěn nanášený ručně</t>
  </si>
  <si>
    <t>1586182356</t>
  </si>
  <si>
    <t>40,31 "pod K.O.</t>
  </si>
  <si>
    <t>oprava stáv.zdí</t>
  </si>
  <si>
    <t>(4,95+3,85+2,1+3,85+1,9+1,5+2,55+1,75+3,35+2,55+3,4+5,25+1,7)*2*3,2</t>
  </si>
  <si>
    <t>(0,9+1,6)*2*1,2</t>
  </si>
  <si>
    <t>(1,95+0,9+1,6+1,6)*2*0,6</t>
  </si>
  <si>
    <t>20,15*3,2</t>
  </si>
  <si>
    <t>-0,8*2*14</t>
  </si>
  <si>
    <t>-1*2</t>
  </si>
  <si>
    <t>-(50,9+10,5)</t>
  </si>
  <si>
    <t>13</t>
  </si>
  <si>
    <t>612142001</t>
  </si>
  <si>
    <t>Pletivo sklovláknité vnitřních stěn vtlačené do tmelu</t>
  </si>
  <si>
    <t>189087368</t>
  </si>
  <si>
    <t xml:space="preserve">(21,76*2+0,9*2,05*4)*1,15 "na porobetonové příčky a zazdívky </t>
  </si>
  <si>
    <t>14</t>
  </si>
  <si>
    <t>612321111</t>
  </si>
  <si>
    <t>Vápenocementová omítka hrubá jednovrstvá zatřená vnitřních stěn nanášená ručně</t>
  </si>
  <si>
    <t>1651743248</t>
  </si>
  <si>
    <t>15</t>
  </si>
  <si>
    <t>612321131</t>
  </si>
  <si>
    <t>Vápenocementový štuk vnitřních stěn tloušťky do 3 mm</t>
  </si>
  <si>
    <t>-457165201</t>
  </si>
  <si>
    <t>21,76*2+0,9*2,05*4 " na nové příčky a zazdívky</t>
  </si>
  <si>
    <t>16</t>
  </si>
  <si>
    <t>612325417</t>
  </si>
  <si>
    <t>Oprava vnitřní vápenocementové hladké omítky tl do 20 mm stěn v rozsahu plochy přes 10 do 30 % s celoplošným přeštukováním tl do 3 mm</t>
  </si>
  <si>
    <t>491681321</t>
  </si>
  <si>
    <t>239,62 "oprava stáv.zdí</t>
  </si>
  <si>
    <t>17</t>
  </si>
  <si>
    <t>619991001</t>
  </si>
  <si>
    <t>Zakrytí podlahy PE fólií</t>
  </si>
  <si>
    <t>1043018102</t>
  </si>
  <si>
    <t>18</t>
  </si>
  <si>
    <t>619991011</t>
  </si>
  <si>
    <t>Obalení samostatných konstrukcí a prvků PE fólií</t>
  </si>
  <si>
    <t>-313305218</t>
  </si>
  <si>
    <t>otvorové prvky</t>
  </si>
  <si>
    <t>0,8*2*2*6+0,6*2*2*3</t>
  </si>
  <si>
    <t>0,9*0,9*2*5+0,9*1,15*2*1</t>
  </si>
  <si>
    <t>1,1*2*2*1+0,9*2*2*1</t>
  </si>
  <si>
    <t>1,815*3,2*4+1,5*3,2*1+0,235*3,2*1</t>
  </si>
  <si>
    <t>50 "ostatní</t>
  </si>
  <si>
    <t>19</t>
  </si>
  <si>
    <t>631311125</t>
  </si>
  <si>
    <t>Mazanina tl přes 80 do 120 mm z betonu prostého bez zvýšených nároků na prostředí tř. C 20/25</t>
  </si>
  <si>
    <t>-386727038</t>
  </si>
  <si>
    <t>2,583*0,1 "zakrytí rušených poklopů</t>
  </si>
  <si>
    <t>20</t>
  </si>
  <si>
    <t>631319173</t>
  </si>
  <si>
    <t>Příplatek k mazanině tl přes 80 do 120 mm za stržení povrchu spodní vrstvy před vložením výztuže</t>
  </si>
  <si>
    <t>401970851</t>
  </si>
  <si>
    <t>631361821</t>
  </si>
  <si>
    <t>Výztuž mazanin betonářskou ocelí 10 505</t>
  </si>
  <si>
    <t>-916730740</t>
  </si>
  <si>
    <t>(0,6*3+0,8*3+0,75*3+0,6*3)*0,0016*1,08 "zakrytí rušených poklopů</t>
  </si>
  <si>
    <t>22</t>
  </si>
  <si>
    <t>631362021</t>
  </si>
  <si>
    <t>Výztuž mazanin svařovanými sítěmi Kari</t>
  </si>
  <si>
    <t>-90991439</t>
  </si>
  <si>
    <t>2,583*0,008*1,08 "zakrytí rušených poklopů</t>
  </si>
  <si>
    <t>23</t>
  </si>
  <si>
    <t>632451033</t>
  </si>
  <si>
    <t>Vyrovnávací potěr tl přes 30 do 40 mm z MC 15 provedený v ploše</t>
  </si>
  <si>
    <t>-1454025713</t>
  </si>
  <si>
    <t>117,71 "nová podlaha</t>
  </si>
  <si>
    <t>Vedení trubní dálková a přípojná</t>
  </si>
  <si>
    <t>24</t>
  </si>
  <si>
    <t>899103211</t>
  </si>
  <si>
    <t>Demontáž poklopů litinových nebo ocelových včetně rámů hmotnosti přes 100 do 150 kg</t>
  </si>
  <si>
    <t>1414697681</t>
  </si>
  <si>
    <t>25</t>
  </si>
  <si>
    <t>899311111</t>
  </si>
  <si>
    <t>Osazení poklopů s rámem hmotnosti do 50 kg</t>
  </si>
  <si>
    <t>784860598</t>
  </si>
  <si>
    <t>26</t>
  </si>
  <si>
    <t>M</t>
  </si>
  <si>
    <t>63126042</t>
  </si>
  <si>
    <t>poklop kompozitní pochůzný hranatý včetně rámů a příslušenství 600/600mm A15</t>
  </si>
  <si>
    <t>-159879748</t>
  </si>
  <si>
    <t>Ostatní konstrukce a práce, bourání</t>
  </si>
  <si>
    <t>27</t>
  </si>
  <si>
    <t>90000001R</t>
  </si>
  <si>
    <t>Zednické přípomoci pro ZTI, UT, VZT, silnoproud, slaboproud</t>
  </si>
  <si>
    <t>Kč</t>
  </si>
  <si>
    <t>690536735</t>
  </si>
  <si>
    <t>28</t>
  </si>
  <si>
    <t>90000002R</t>
  </si>
  <si>
    <t>PHP dle PO zprávy (1ks práškový, 2ks sněhový)</t>
  </si>
  <si>
    <t>422854173</t>
  </si>
  <si>
    <t>29</t>
  </si>
  <si>
    <t>949101111</t>
  </si>
  <si>
    <t>Lešení pomocné pro objekty pozemních staveb s lešeňovou podlahou v do 1,9 m zatížení do 150 kg/m2</t>
  </si>
  <si>
    <t>913084857</t>
  </si>
  <si>
    <t>30</t>
  </si>
  <si>
    <t>952901111</t>
  </si>
  <si>
    <t>Vyčištění budov bytové a občanské výstavby při výšce podlaží do 4 m</t>
  </si>
  <si>
    <t>208662200</t>
  </si>
  <si>
    <t>31</t>
  </si>
  <si>
    <t>962031133</t>
  </si>
  <si>
    <t>Bourání příček nebo přizdívek z cihel pálených tl přes 100 do 150 mm</t>
  </si>
  <si>
    <t>-208174454</t>
  </si>
  <si>
    <t>(3,85+2,4+1,5+6,1)*3,2-0,8*2*2-1,25*2</t>
  </si>
  <si>
    <t>32</t>
  </si>
  <si>
    <t>965045113</t>
  </si>
  <si>
    <t>Bourání potěrů cementových nebo pískocementových tl do 50 mm pl přes 4 m2</t>
  </si>
  <si>
    <t>329044422</t>
  </si>
  <si>
    <t>114,01 "stáv.podlaha</t>
  </si>
  <si>
    <t>33</t>
  </si>
  <si>
    <t>965081213</t>
  </si>
  <si>
    <t>Bourání podlah z dlaždic keramických tl do 10 mm plochy přes 1 m2</t>
  </si>
  <si>
    <t>864016272</t>
  </si>
  <si>
    <t>(114,01-7,92)*1,1 "stáv.dlažba vč.soklíků</t>
  </si>
  <si>
    <t>34</t>
  </si>
  <si>
    <t>968072354</t>
  </si>
  <si>
    <t>Vybourání kovových rámů oken zdvojených včetně křídel pl do 1 m2</t>
  </si>
  <si>
    <t>1761238411</t>
  </si>
  <si>
    <t>0,9*0,9*5</t>
  </si>
  <si>
    <t>35</t>
  </si>
  <si>
    <t>968072355</t>
  </si>
  <si>
    <t>Vybourání kovových rámů oken zdvojených včetně křídel pl do 2 m2</t>
  </si>
  <si>
    <t>-62972955</t>
  </si>
  <si>
    <t>0,9*1,15*1</t>
  </si>
  <si>
    <t>36</t>
  </si>
  <si>
    <t>968072455</t>
  </si>
  <si>
    <t>Vybourání kovových dveřních zárubní pl do 2 m2</t>
  </si>
  <si>
    <t>882790620</t>
  </si>
  <si>
    <t>1,1*2*1</t>
  </si>
  <si>
    <t>0,9*2*1</t>
  </si>
  <si>
    <t>0,8*2*6</t>
  </si>
  <si>
    <t>0,6*2*2</t>
  </si>
  <si>
    <t>37</t>
  </si>
  <si>
    <t>968072456</t>
  </si>
  <si>
    <t>Vybourání kovových dveřních zárubní pl přes 2 m2</t>
  </si>
  <si>
    <t>-1928756838</t>
  </si>
  <si>
    <t>1,25*2*1</t>
  </si>
  <si>
    <t>38</t>
  </si>
  <si>
    <t>968072747</t>
  </si>
  <si>
    <t>Vybourání výkladních stěn kovových pevných nebo otevíratelných pl přes 4 m2</t>
  </si>
  <si>
    <t>-1304666471</t>
  </si>
  <si>
    <t>(0,235+1,5+1,815*4)*3,2 "výhohy vč.dveří</t>
  </si>
  <si>
    <t>39</t>
  </si>
  <si>
    <t>971033631</t>
  </si>
  <si>
    <t>Vybourání otvorů ve zdivu cihelném pl do 4 m2 na MVC nebo MV tl do 150 mm</t>
  </si>
  <si>
    <t>676748363</t>
  </si>
  <si>
    <t>0,9*2,05*1</t>
  </si>
  <si>
    <t>40</t>
  </si>
  <si>
    <t>971033641</t>
  </si>
  <si>
    <t>Vybourání otvorů ve zdivu cihelném pl do 4 m2 na MVC nebo MV tl do 300 mm</t>
  </si>
  <si>
    <t>-22640525</t>
  </si>
  <si>
    <t>0,9*2,05*0,25</t>
  </si>
  <si>
    <t>41</t>
  </si>
  <si>
    <t>974031664</t>
  </si>
  <si>
    <t>Vysekání rýh ve zdivu cihelném pro vtahování nosníků hl do 150 mm v do 150 mm</t>
  </si>
  <si>
    <t>-236803955</t>
  </si>
  <si>
    <t>1,4*3 "pro I č.120</t>
  </si>
  <si>
    <t>42</t>
  </si>
  <si>
    <t>977151123</t>
  </si>
  <si>
    <t>Jádrové vrty diamantovými korunkami do stavebních materiálů D přes 130 do 150 mm</t>
  </si>
  <si>
    <t>-827069626</t>
  </si>
  <si>
    <t>pro VZT</t>
  </si>
  <si>
    <t>0,25*3</t>
  </si>
  <si>
    <t>0,15*5</t>
  </si>
  <si>
    <t>43</t>
  </si>
  <si>
    <t>978013141</t>
  </si>
  <si>
    <t>Otlučení (osekání) vnitřní vápenné nebo vápenocementové omítky stěn v rozsahu přes 10 do 30 %</t>
  </si>
  <si>
    <t>-1746962749</t>
  </si>
  <si>
    <t>44</t>
  </si>
  <si>
    <t>978059541</t>
  </si>
  <si>
    <t>Odsekání a odebrání obkladů stěn z vnitřních obkládaček plochy přes 1 m2</t>
  </si>
  <si>
    <t>1953965817</t>
  </si>
  <si>
    <t>dle stáv.stavu</t>
  </si>
  <si>
    <t>(6,1+4,15+2,3+3,85+1,65+2,15+1,5+2,15+0,9+1,95+0,9+1,6+1,6+1,6)*2*2</t>
  </si>
  <si>
    <t>-0,6*2*4</t>
  </si>
  <si>
    <t>-0,8*2*8</t>
  </si>
  <si>
    <t>-0,9*2*1</t>
  </si>
  <si>
    <t>-1,25*2*1</t>
  </si>
  <si>
    <t>997</t>
  </si>
  <si>
    <t>Doprava suti a vybouraných hmot</t>
  </si>
  <si>
    <t>45</t>
  </si>
  <si>
    <t>997013111</t>
  </si>
  <si>
    <t>Vnitrostaveništní doprava suti a vybouraných hmot pro budovy v do 6 m</t>
  </si>
  <si>
    <t>209806992</t>
  </si>
  <si>
    <t>46</t>
  </si>
  <si>
    <t>997013501</t>
  </si>
  <si>
    <t>Odvoz suti a vybouraných hmot na skládku nebo meziskládku do 1 km se složením</t>
  </si>
  <si>
    <t>1839875159</t>
  </si>
  <si>
    <t>47</t>
  </si>
  <si>
    <t>997013509</t>
  </si>
  <si>
    <t>Příplatek k odvozu suti a vybouraných hmot na skládku ZKD 1 km přes 1 km</t>
  </si>
  <si>
    <t>-2120416533</t>
  </si>
  <si>
    <t>43,686*29 "celkem 30km</t>
  </si>
  <si>
    <t>48</t>
  </si>
  <si>
    <t>997013631</t>
  </si>
  <si>
    <t>Poplatek za uložení na skládce (skládkovné) stavebního odpadu směsného kód odpadu 17 09 04</t>
  </si>
  <si>
    <t>2077122214</t>
  </si>
  <si>
    <t>998</t>
  </si>
  <si>
    <t>Přesun hmot</t>
  </si>
  <si>
    <t>49</t>
  </si>
  <si>
    <t>998011001</t>
  </si>
  <si>
    <t>Přesun hmot pro budovy zděné v do 6 m</t>
  </si>
  <si>
    <t>-1347992990</t>
  </si>
  <si>
    <t>PSV</t>
  </si>
  <si>
    <t>Práce a dodávky PSV</t>
  </si>
  <si>
    <t>713</t>
  </si>
  <si>
    <t>Izolace tepelné</t>
  </si>
  <si>
    <t>50</t>
  </si>
  <si>
    <t>713121111</t>
  </si>
  <si>
    <t>Montáž izolace tepelné podlah volně kladenými rohožemi, pásy, dílci, deskami 1 vrstva</t>
  </si>
  <si>
    <t>1634114823</t>
  </si>
  <si>
    <t xml:space="preserve">0,6*0,6+1,4*0,8+0,75*0,75+0,9*0,6  "zakrytí rušených poklopů</t>
  </si>
  <si>
    <t>(0,6*3+0,8*3+0,75*3+0,6*3)*0,35 "svisle</t>
  </si>
  <si>
    <t>51</t>
  </si>
  <si>
    <t>28375914</t>
  </si>
  <si>
    <t>deska EPS 150 pro konstrukce s vysokým zatížením λ=0,035 tl 100mm</t>
  </si>
  <si>
    <t>1641846026</t>
  </si>
  <si>
    <t>5,471*1,05 'Přepočtené koeficientem množství</t>
  </si>
  <si>
    <t>52</t>
  </si>
  <si>
    <t>998713201</t>
  </si>
  <si>
    <t>Přesun hmot procentní pro izolace tepelné v objektech v do 6 m</t>
  </si>
  <si>
    <t>%</t>
  </si>
  <si>
    <t>912745960</t>
  </si>
  <si>
    <t>725</t>
  </si>
  <si>
    <t>Zdravotechnika - zařizovací předměty</t>
  </si>
  <si>
    <t>53</t>
  </si>
  <si>
    <t>72500001R</t>
  </si>
  <si>
    <t>Demontáž stáv.rozvodů vody a kanalizace vč.likvidace</t>
  </si>
  <si>
    <t>-852906003</t>
  </si>
  <si>
    <t>54</t>
  </si>
  <si>
    <t>725110814</t>
  </si>
  <si>
    <t>Demontáž klozetu Kombi</t>
  </si>
  <si>
    <t>soubor</t>
  </si>
  <si>
    <t>501938320</t>
  </si>
  <si>
    <t>55</t>
  </si>
  <si>
    <t>725210821</t>
  </si>
  <si>
    <t>Demontáž umyvadel bez výtokových armatur</t>
  </si>
  <si>
    <t>-490021033</t>
  </si>
  <si>
    <t>56</t>
  </si>
  <si>
    <t>725240812</t>
  </si>
  <si>
    <t>Demontáž vaniček sprchových bez výtokových armatur</t>
  </si>
  <si>
    <t>409719191</t>
  </si>
  <si>
    <t>57</t>
  </si>
  <si>
    <t>725310821</t>
  </si>
  <si>
    <t>Demontáž dřez jednoduchý na ocelové konzole bez výtokových armatur</t>
  </si>
  <si>
    <t>-1197067741</t>
  </si>
  <si>
    <t>58</t>
  </si>
  <si>
    <t>725310823</t>
  </si>
  <si>
    <t>Demontáž dřez jednoduchý vestavěný v kuchyňských sestavách bez výtokových armatur</t>
  </si>
  <si>
    <t>1437484344</t>
  </si>
  <si>
    <t>59</t>
  </si>
  <si>
    <t>725820802</t>
  </si>
  <si>
    <t>Demontáž baterie stojánkové do jednoho otvoru</t>
  </si>
  <si>
    <t>893479544</t>
  </si>
  <si>
    <t>60</t>
  </si>
  <si>
    <t>725840850</t>
  </si>
  <si>
    <t>Demontáž baterie sprch diferenciální do G 3/4x1</t>
  </si>
  <si>
    <t>-1483387242</t>
  </si>
  <si>
    <t>735</t>
  </si>
  <si>
    <t>Ústřední vytápění - otopná tělesa</t>
  </si>
  <si>
    <t>61</t>
  </si>
  <si>
    <t>73550001R</t>
  </si>
  <si>
    <t>Demontáž stáv.rozvodů a těles vytápění vč.likvidace</t>
  </si>
  <si>
    <t>2041724356</t>
  </si>
  <si>
    <t>741</t>
  </si>
  <si>
    <t>Elektroinstalace - silnoproud</t>
  </si>
  <si>
    <t>62</t>
  </si>
  <si>
    <t>74150001R</t>
  </si>
  <si>
    <t>Demontáž okruhové rozvodnice vč.likvidace</t>
  </si>
  <si>
    <t>-385762623</t>
  </si>
  <si>
    <t>63</t>
  </si>
  <si>
    <t>74150002R</t>
  </si>
  <si>
    <t>Demontáž stáv.elektroinstalace vč.likvidace</t>
  </si>
  <si>
    <t>1394833976</t>
  </si>
  <si>
    <t>751</t>
  </si>
  <si>
    <t>64</t>
  </si>
  <si>
    <t>75100001R</t>
  </si>
  <si>
    <t>Demontáž stáv.rozvodů VZT vč.likvidace</t>
  </si>
  <si>
    <t>2024850699</t>
  </si>
  <si>
    <t>763</t>
  </si>
  <si>
    <t>Konstrukce suché výstavby</t>
  </si>
  <si>
    <t>65</t>
  </si>
  <si>
    <t>763111314</t>
  </si>
  <si>
    <t>SDK příčka tl 100 mm profil CW+UW 75 desky 1xA 12,5 s izolací EI 30 Rw do 45 dB</t>
  </si>
  <si>
    <t>634304969</t>
  </si>
  <si>
    <t>(1,2+0,92)*3,2 "u bankomatu</t>
  </si>
  <si>
    <t>66</t>
  </si>
  <si>
    <t>763111717</t>
  </si>
  <si>
    <t>SDK příčka základní penetrační nátěr (oboustranně)</t>
  </si>
  <si>
    <t>2112146756</t>
  </si>
  <si>
    <t>67</t>
  </si>
  <si>
    <t>76313145R</t>
  </si>
  <si>
    <t>SDK podhled deska 1xH2 15 bez izolace dvouvrstvá spodní kce profil CD+UD</t>
  </si>
  <si>
    <t>1804162237</t>
  </si>
  <si>
    <t>3,04+1,41 "m.č.108,109</t>
  </si>
  <si>
    <t>68</t>
  </si>
  <si>
    <t>763131714</t>
  </si>
  <si>
    <t>SDK podhled základní penetrační nátěr</t>
  </si>
  <si>
    <t>-1282130425</t>
  </si>
  <si>
    <t>69</t>
  </si>
  <si>
    <t>998763401</t>
  </si>
  <si>
    <t>Přesun hmot procentní pro konstrukce montované z desek v objektech v do 6 m</t>
  </si>
  <si>
    <t>-86046329</t>
  </si>
  <si>
    <t>764</t>
  </si>
  <si>
    <t>Konstrukce klempířské</t>
  </si>
  <si>
    <t>70</t>
  </si>
  <si>
    <t>764246301</t>
  </si>
  <si>
    <t>Oplechování parapetů rovných mechanicky kotvené z TiZn lesklého plechu rš 150 mm</t>
  </si>
  <si>
    <t>-1348022506</t>
  </si>
  <si>
    <t>0,9*6 "okna</t>
  </si>
  <si>
    <t>71</t>
  </si>
  <si>
    <t>998764201</t>
  </si>
  <si>
    <t>Přesun hmot procentní pro konstrukce klempířské v objektech v do 6 m</t>
  </si>
  <si>
    <t>1014971429</t>
  </si>
  <si>
    <t>766</t>
  </si>
  <si>
    <t>Konstrukce truhlářské</t>
  </si>
  <si>
    <t>72</t>
  </si>
  <si>
    <t>766411812</t>
  </si>
  <si>
    <t>Demontáž obložení stěn z panelů plochy přes 1,5 m2</t>
  </si>
  <si>
    <t>-1775582235</t>
  </si>
  <si>
    <t>(2,15+1,65+1,5+2,15)*2*2,2-0,8*2*3 " stěny mrazák</t>
  </si>
  <si>
    <t>(3,85+2,3)*2*3,2-0,8*2*1 " stěny chladící box</t>
  </si>
  <si>
    <t>73</t>
  </si>
  <si>
    <t>766411822</t>
  </si>
  <si>
    <t>Demontáž obložení stěn podkladových roštů</t>
  </si>
  <si>
    <t>83514338</t>
  </si>
  <si>
    <t>74</t>
  </si>
  <si>
    <t>766421812</t>
  </si>
  <si>
    <t>Demontáž obložení podhledů z panelů plochy přes 1,5 m2</t>
  </si>
  <si>
    <t>1262261350</t>
  </si>
  <si>
    <t>7,87+7,09 " strop mrazák, chladící box</t>
  </si>
  <si>
    <t>75</t>
  </si>
  <si>
    <t>766421822</t>
  </si>
  <si>
    <t>Demontáž obložení podhledů podkladových roštů</t>
  </si>
  <si>
    <t>-187412260</t>
  </si>
  <si>
    <t>76</t>
  </si>
  <si>
    <t>766622131</t>
  </si>
  <si>
    <t>Montáž plastových oken plochy přes 1 m2 otevíravých v do 1,5 m s rámem do zdiva</t>
  </si>
  <si>
    <t>1851590965</t>
  </si>
  <si>
    <t>0,9*1,15*1 "O-02</t>
  </si>
  <si>
    <t>77</t>
  </si>
  <si>
    <t>61140052</t>
  </si>
  <si>
    <t>okno plastové otevíravé/sklopné trojsklo přes plochu 1m2 do v 1,5m vč.kování</t>
  </si>
  <si>
    <t>1123251574</t>
  </si>
  <si>
    <t>78</t>
  </si>
  <si>
    <t>766622216</t>
  </si>
  <si>
    <t>Montáž plastových oken plochy do 1 m2 otevíravých s rámem do zdiva</t>
  </si>
  <si>
    <t>439128158</t>
  </si>
  <si>
    <t>5 "O-01</t>
  </si>
  <si>
    <t>79</t>
  </si>
  <si>
    <t>61140050</t>
  </si>
  <si>
    <t>okno plastové otevíravé/sklopné trojsklo do plochy 1m2 vč.kování</t>
  </si>
  <si>
    <t>-2058285581</t>
  </si>
  <si>
    <t>80</t>
  </si>
  <si>
    <t>76665001R</t>
  </si>
  <si>
    <t>Dod+mtz ochranná folie na okna</t>
  </si>
  <si>
    <t>1372279559</t>
  </si>
  <si>
    <t>0,9*0,9*5 "O-01</t>
  </si>
  <si>
    <t>81</t>
  </si>
  <si>
    <t>766660171</t>
  </si>
  <si>
    <t>Montáž dveřních křídel otvíravých jednokřídlových š do 0,8 m do obložkové zárubně</t>
  </si>
  <si>
    <t>1635477776</t>
  </si>
  <si>
    <t>82</t>
  </si>
  <si>
    <t>61162012</t>
  </si>
  <si>
    <t>dveře jednokřídlé voštinové povrch fóliový plné 600x1970-2100mm</t>
  </si>
  <si>
    <t>-926198378</t>
  </si>
  <si>
    <t>83</t>
  </si>
  <si>
    <t>61162014</t>
  </si>
  <si>
    <t>dveře jednokřídlé voštinové povrch fóliový plné 800x1970-2100mm</t>
  </si>
  <si>
    <t>933585762</t>
  </si>
  <si>
    <t>84</t>
  </si>
  <si>
    <t>766660411</t>
  </si>
  <si>
    <t>Montáž vchodových dveří včetně rámu jednokřídlových bez nadsvětlíku do zdiva</t>
  </si>
  <si>
    <t>-1191039409</t>
  </si>
  <si>
    <t>1 " O-03</t>
  </si>
  <si>
    <t>1 " O-04</t>
  </si>
  <si>
    <t>85</t>
  </si>
  <si>
    <t>61140500</t>
  </si>
  <si>
    <t>dveře jednokřídlé plastové bílé plné max rozměru otvoru 2,42m2 bezpečnostní třídy RC2 vč.kování</t>
  </si>
  <si>
    <t>1836194669</t>
  </si>
  <si>
    <t>86</t>
  </si>
  <si>
    <t>766660729</t>
  </si>
  <si>
    <t>Montáž dveřního interiérového kování - štítku s klikou</t>
  </si>
  <si>
    <t>846547576</t>
  </si>
  <si>
    <t>87</t>
  </si>
  <si>
    <t>54914123</t>
  </si>
  <si>
    <t>dveřní kování interiérové rozetové klika/klika</t>
  </si>
  <si>
    <t>-1913787248</t>
  </si>
  <si>
    <t>88</t>
  </si>
  <si>
    <t>766660751</t>
  </si>
  <si>
    <t>Montáž dveřního interiérového kování - zámku</t>
  </si>
  <si>
    <t>1231583295</t>
  </si>
  <si>
    <t>89</t>
  </si>
  <si>
    <t>54924002</t>
  </si>
  <si>
    <t>zámek zadlabací mezipokojový levý s dozickým klíčem rozteč 72x55mm</t>
  </si>
  <si>
    <t>381935877</t>
  </si>
  <si>
    <t>90</t>
  </si>
  <si>
    <t>766682111</t>
  </si>
  <si>
    <t>Montáž zárubní obložkových pro dveře jednokřídlové tl stěny do 170 mm</t>
  </si>
  <si>
    <t>-1012158823</t>
  </si>
  <si>
    <t>91</t>
  </si>
  <si>
    <t>61182301</t>
  </si>
  <si>
    <t>zárubeň jednokřídlá obložková s fóliovým povrchem tl stěny 60-150mm rozměru 600-1100/1970, 2100mm</t>
  </si>
  <si>
    <t>2018030533</t>
  </si>
  <si>
    <t>92</t>
  </si>
  <si>
    <t>766682112</t>
  </si>
  <si>
    <t>Montáž zárubní obložkových pro dveře jednokřídlové tl stěny přes 170 do 350 mm</t>
  </si>
  <si>
    <t>-1852634723</t>
  </si>
  <si>
    <t>93</t>
  </si>
  <si>
    <t>61182302</t>
  </si>
  <si>
    <t>zárubeň jednokřídlá obložková s fóliovým povrchem tl stěny 160-250mm rozměru 600-1100/1970, 2100mm</t>
  </si>
  <si>
    <t>1690408777</t>
  </si>
  <si>
    <t>94</t>
  </si>
  <si>
    <t>766691914</t>
  </si>
  <si>
    <t>Vyvěšení nebo zavěšení dřevěných křídel dveří pl do 2 m2</t>
  </si>
  <si>
    <t>1041917228</t>
  </si>
  <si>
    <t>8 "vnitřní</t>
  </si>
  <si>
    <t>95</t>
  </si>
  <si>
    <t>766691915</t>
  </si>
  <si>
    <t>Vyvěšení nebo zavěšení dřevěných křídel dveří pl přes 2 m2</t>
  </si>
  <si>
    <t>-745511750</t>
  </si>
  <si>
    <t>1 "vnitřní</t>
  </si>
  <si>
    <t>96</t>
  </si>
  <si>
    <t>766812820</t>
  </si>
  <si>
    <t>Demontáž kuchyňských linek dřevěných nebo kovových dl do 1,5 m</t>
  </si>
  <si>
    <t>-1560806289</t>
  </si>
  <si>
    <t>97</t>
  </si>
  <si>
    <t>998766201</t>
  </si>
  <si>
    <t>Přesun hmot procentní pro kce truhlářské v objektech v do 6 m</t>
  </si>
  <si>
    <t>1120860591</t>
  </si>
  <si>
    <t>767</t>
  </si>
  <si>
    <t>Konstrukce zámečnické</t>
  </si>
  <si>
    <t>98</t>
  </si>
  <si>
    <t>767620322</t>
  </si>
  <si>
    <t>Montáž oken kovových s izolačními trojskly pevných do zdiva plochy přes 0,6 do 1,5 m2</t>
  </si>
  <si>
    <t>869693993</t>
  </si>
  <si>
    <t>0,235*3,2*1 "O-07</t>
  </si>
  <si>
    <t>99</t>
  </si>
  <si>
    <t>55341001</t>
  </si>
  <si>
    <t>okno Al s fixním zasklením trojsklo do plochy 1m2, bezp.tvrzené sklo</t>
  </si>
  <si>
    <t>2102074340</t>
  </si>
  <si>
    <t>100</t>
  </si>
  <si>
    <t>767620324</t>
  </si>
  <si>
    <t>Montáž oken kovových s izolačními trojskly pevných do zdiva plochy přes 2,5 do 6 m2</t>
  </si>
  <si>
    <t>-766965181</t>
  </si>
  <si>
    <t>1,815*3,2*4 "O-05</t>
  </si>
  <si>
    <t>101</t>
  </si>
  <si>
    <t>55341007</t>
  </si>
  <si>
    <t>okno Al s fixním zasklením trojsklo přes plochu 1m2 přes v 2,5m, bezp.tvrzené sklo</t>
  </si>
  <si>
    <t>-1281043655</t>
  </si>
  <si>
    <t>102</t>
  </si>
  <si>
    <t>767640222</t>
  </si>
  <si>
    <t>Montáž dveří ocelových nebo hliníkových vchodových dvoukřídlových s nadsvětlíkem</t>
  </si>
  <si>
    <t>-529703425</t>
  </si>
  <si>
    <t>1 "O-06</t>
  </si>
  <si>
    <t>103</t>
  </si>
  <si>
    <t>55341335</t>
  </si>
  <si>
    <t>dveře dvoukřídlé Al prosklené s nadsvětlíkem max rozměru otvoru 4,84m2 bezpečnostní třídy RC2, izolační trojsklo, bezp.tvrzené sklo, kování</t>
  </si>
  <si>
    <t>-1666888851</t>
  </si>
  <si>
    <t>1,5*3,2*1</t>
  </si>
  <si>
    <t>104</t>
  </si>
  <si>
    <t>767691822</t>
  </si>
  <si>
    <t>Vyvěšení nebo zavěšení kovových křídel dveří do 2 m2</t>
  </si>
  <si>
    <t>-786232485</t>
  </si>
  <si>
    <t>2 "vnější</t>
  </si>
  <si>
    <t>105</t>
  </si>
  <si>
    <t>998767201</t>
  </si>
  <si>
    <t>Přesun hmot procentní pro zámečnické konstrukce v objektech v do 6 m</t>
  </si>
  <si>
    <t>-835829827</t>
  </si>
  <si>
    <t>771</t>
  </si>
  <si>
    <t>Podlahy z dlaždic</t>
  </si>
  <si>
    <t>106</t>
  </si>
  <si>
    <t>771121011</t>
  </si>
  <si>
    <t>Nátěr penetrační na podlahu</t>
  </si>
  <si>
    <t>103017922</t>
  </si>
  <si>
    <t>117,71-1,44-1,41-3,04 "nová podlaha</t>
  </si>
  <si>
    <t>107</t>
  </si>
  <si>
    <t>771151012</t>
  </si>
  <si>
    <t>Samonivelační stěrka podlah pevnosti 20 MPa tl přes 3 do 5 mm</t>
  </si>
  <si>
    <t>1000182949</t>
  </si>
  <si>
    <t>108</t>
  </si>
  <si>
    <t>771474113</t>
  </si>
  <si>
    <t>Montáž soklů z dlaždic keramických rovných lepených cementovým flexibilním lepidlem v přes 90 do 120 mm</t>
  </si>
  <si>
    <t>-1767396767</t>
  </si>
  <si>
    <t>(4,95+3,85+2,1+3,85+1,9+1,5+1,75+2,55+3,35+2,55+5,25+1,7+3,4)*2</t>
  </si>
  <si>
    <t>8,4+1,2+5,75+5,75+6,95+2,95+0,4+0,6+0,8</t>
  </si>
  <si>
    <t>-0,8*15</t>
  </si>
  <si>
    <t>109</t>
  </si>
  <si>
    <t>771574416</t>
  </si>
  <si>
    <t>Montáž podlah keramických hladkých lepených cementovým flexibilním lepidlem přes 9 do 12 ks/m2</t>
  </si>
  <si>
    <t>-1497594778</t>
  </si>
  <si>
    <t>110</t>
  </si>
  <si>
    <t>59761128</t>
  </si>
  <si>
    <t>dlažba keramická slinutá nemrazuvzdorná R9 povrch hladký/matný tl do 10mm přes 9 do 12ks/m2</t>
  </si>
  <si>
    <t>-2037187648</t>
  </si>
  <si>
    <t>117,71-5,89</t>
  </si>
  <si>
    <t>98,2*0,1</t>
  </si>
  <si>
    <t>121,64*1,1 'Přepočtené koeficientem množství</t>
  </si>
  <si>
    <t>111</t>
  </si>
  <si>
    <t>59761262</t>
  </si>
  <si>
    <t>dlažba keramická slinutá nemrazuvzdorná R12 povrch reliéfní/matný tl do 10mm přes 9 do 12ks/m2</t>
  </si>
  <si>
    <t>-1578730003</t>
  </si>
  <si>
    <t>3,04+1,41+1,44</t>
  </si>
  <si>
    <t>5,89*1,1 'Přepočtené koeficientem množství</t>
  </si>
  <si>
    <t>112</t>
  </si>
  <si>
    <t>771591112</t>
  </si>
  <si>
    <t>Izolace pod dlažbu nátěrem nebo stěrkou ve dvou vrstvách</t>
  </si>
  <si>
    <t>1608466456</t>
  </si>
  <si>
    <t>2,583 "zakrytí rušených poklopů</t>
  </si>
  <si>
    <t>1,44+1,41+3,04 "m.č.108-110</t>
  </si>
  <si>
    <t>113</t>
  </si>
  <si>
    <t>771591115</t>
  </si>
  <si>
    <t>Podlahy spárování silikonem</t>
  </si>
  <si>
    <t>-471621120</t>
  </si>
  <si>
    <t>114</t>
  </si>
  <si>
    <t>771591117</t>
  </si>
  <si>
    <t>Podlahy spárování akrylem</t>
  </si>
  <si>
    <t>1010594445</t>
  </si>
  <si>
    <t>115</t>
  </si>
  <si>
    <t>771591264</t>
  </si>
  <si>
    <t>Izolace těsnícími pásy mezi podlahou a stěnou</t>
  </si>
  <si>
    <t>-100253744</t>
  </si>
  <si>
    <t>(1,6+1,6+1,6+0,9+1,95+0,9+0,3)*2 "m.č.108-110</t>
  </si>
  <si>
    <t>116</t>
  </si>
  <si>
    <t>998771201</t>
  </si>
  <si>
    <t>Přesun hmot procentní pro podlahy z dlaždic v objektech v do 6 m</t>
  </si>
  <si>
    <t>-447131051</t>
  </si>
  <si>
    <t>781</t>
  </si>
  <si>
    <t>Dokončovací práce - obklady</t>
  </si>
  <si>
    <t>117</t>
  </si>
  <si>
    <t>781121011</t>
  </si>
  <si>
    <t>Nátěr penetrační na stěnu</t>
  </si>
  <si>
    <t>27308517</t>
  </si>
  <si>
    <t>40,31-10,91</t>
  </si>
  <si>
    <t>118</t>
  </si>
  <si>
    <t>781131112</t>
  </si>
  <si>
    <t>Izolace pod obklad nátěrem nebo stěrkou ve dvou vrstvách</t>
  </si>
  <si>
    <t>201936960</t>
  </si>
  <si>
    <t>17,7*0,3</t>
  </si>
  <si>
    <t>(0,9+0,8+0,8+0,3)*2</t>
  </si>
  <si>
    <t>119</t>
  </si>
  <si>
    <t>781472216</t>
  </si>
  <si>
    <t>Montáž obkladů keramických hladkých lepených cementovým flexibilním lepidlem přes 9 do 12 ks/m2</t>
  </si>
  <si>
    <t>1834719682</t>
  </si>
  <si>
    <t>0,9*0,15*6 "okenní parapety</t>
  </si>
  <si>
    <t>K.O. dle tabulky místností</t>
  </si>
  <si>
    <t>(1,5+0,75+1,25+1,85+0,35+0,85+0,45)*1,5</t>
  </si>
  <si>
    <t>(0,9+1,95+0,9+0,3+1,6+1,6+1,6)*2*2</t>
  </si>
  <si>
    <t>-0,8*2</t>
  </si>
  <si>
    <t>120</t>
  </si>
  <si>
    <t>59761711</t>
  </si>
  <si>
    <t>obklad keramický nemrazuvzdorný povrch hladký/matný tl do 10mm přes 12 do 19ks/m2</t>
  </si>
  <si>
    <t>-938713266</t>
  </si>
  <si>
    <t>40,31*1,1 'Přepočtené koeficientem množství</t>
  </si>
  <si>
    <t>121</t>
  </si>
  <si>
    <t>781492251</t>
  </si>
  <si>
    <t>Montáž profilů ukončovacích lepených flexibilním cementovým lepidlem</t>
  </si>
  <si>
    <t>1301676053</t>
  </si>
  <si>
    <t>14,5+6,9+19,9</t>
  </si>
  <si>
    <t>122</t>
  </si>
  <si>
    <t>28342003</t>
  </si>
  <si>
    <t>lišta ukončovací z PVC 10mm</t>
  </si>
  <si>
    <t>2106549241</t>
  </si>
  <si>
    <t>41,3*1,05 'Přepočtené koeficientem množství</t>
  </si>
  <si>
    <t>123</t>
  </si>
  <si>
    <t>781495115</t>
  </si>
  <si>
    <t>Spárování vnitřních obkladů silikonem</t>
  </si>
  <si>
    <t>445025633</t>
  </si>
  <si>
    <t>75 "odhad</t>
  </si>
  <si>
    <t>124</t>
  </si>
  <si>
    <t>998781201</t>
  </si>
  <si>
    <t>Přesun hmot procentní pro obklady keramické v objektech v do 6 m</t>
  </si>
  <si>
    <t>-1847500686</t>
  </si>
  <si>
    <t>784</t>
  </si>
  <si>
    <t>Dokončovací práce - malby a tapety</t>
  </si>
  <si>
    <t>125</t>
  </si>
  <si>
    <t>784121001</t>
  </si>
  <si>
    <t>Oškrabání malby v místnostech v do 3,80 m</t>
  </si>
  <si>
    <t>-1331870231</t>
  </si>
  <si>
    <t>126</t>
  </si>
  <si>
    <t>784181121</t>
  </si>
  <si>
    <t>Hloubková jednonásobná bezbarvá penetrace podkladu v místnostech v do 3,80 m</t>
  </si>
  <si>
    <t>-2005609993</t>
  </si>
  <si>
    <t>50,9 "nové zdi</t>
  </si>
  <si>
    <t>127</t>
  </si>
  <si>
    <t>784211101</t>
  </si>
  <si>
    <t>Dvojnásobné bílé malby ze směsí za mokra výborně oděruvzdorných v místnostech v do 3,80 m</t>
  </si>
  <si>
    <t>-1372603443</t>
  </si>
  <si>
    <t>4,45 "sdk podhled</t>
  </si>
  <si>
    <t>6,784*2 " SDK příčka</t>
  </si>
  <si>
    <t>02 - Silnoproud</t>
  </si>
  <si>
    <t>HSV - HSV</t>
  </si>
  <si>
    <t xml:space="preserve">    01 - kabeláž</t>
  </si>
  <si>
    <t xml:space="preserve">    02 - zásuvky, spínače, vývody</t>
  </si>
  <si>
    <t xml:space="preserve">    03 - okruhová rozvodnice</t>
  </si>
  <si>
    <t>kabeláž</t>
  </si>
  <si>
    <t>741120001</t>
  </si>
  <si>
    <t>Montáž vodič Cu izolovaný plný a laněný žíla 0,35-6 mm2 pod omítku (např. CY)</t>
  </si>
  <si>
    <t>-1559358562</t>
  </si>
  <si>
    <t>34140826</t>
  </si>
  <si>
    <t>vodič propojovací jádro Cu plné izolace PVC 450/750V (H07V-U) 1x6mm2</t>
  </si>
  <si>
    <t>-1510246763</t>
  </si>
  <si>
    <t>11*1,1 "Přepočtené koeficientem množství</t>
  </si>
  <si>
    <t>PKB.704370</t>
  </si>
  <si>
    <t>H07V-U 1,5 MD</t>
  </si>
  <si>
    <t>1080130742</t>
  </si>
  <si>
    <t>23*1,1 "Přepočtené koeficientem množství</t>
  </si>
  <si>
    <t>741120003</t>
  </si>
  <si>
    <t>Montáž vodič Cu izolovaný plný a laněný žíla 10-16 mm2 pod omítku (např. CY)</t>
  </si>
  <si>
    <t>-522458821</t>
  </si>
  <si>
    <t>34141142</t>
  </si>
  <si>
    <t>vodič propojovací jádro Cu lanované izolace PVC 450/750V (H07V-R) 1x16mm2</t>
  </si>
  <si>
    <t>-1353652983</t>
  </si>
  <si>
    <t>25*1,1 "Přepočtené koeficientem množství</t>
  </si>
  <si>
    <t>741122011</t>
  </si>
  <si>
    <t>Montáž kabel Cu bez ukončení uložený pod omítku plný kulatý 2x1,5 až 2,5 mm2 (např. CYKY)</t>
  </si>
  <si>
    <t>161649047</t>
  </si>
  <si>
    <t>341110050</t>
  </si>
  <si>
    <t>kabel silový s Cu jádrem CYKY 2x1,5 mm2</t>
  </si>
  <si>
    <t>1157555888</t>
  </si>
  <si>
    <t>20*1,1 "Přepočtené koeficientem množství</t>
  </si>
  <si>
    <t>741122015</t>
  </si>
  <si>
    <t>Montáž kabel Cu bez ukončení uložený pod omítku plný kulatý 3x1,5 mm2 (např. CYKY)</t>
  </si>
  <si>
    <t>-176799661</t>
  </si>
  <si>
    <t>341110300</t>
  </si>
  <si>
    <t>kabel silový s Cu jádrem CYKY 3x1,5 mm2</t>
  </si>
  <si>
    <t>2084475546</t>
  </si>
  <si>
    <t>100*1,1 "Přepočtené koeficientem množství</t>
  </si>
  <si>
    <t>741122016</t>
  </si>
  <si>
    <t>Montáž kabel Cu bez ukončení uložený pod omítku plný kulatý 3x2,5 až 6 mm2 (např. CYKY)</t>
  </si>
  <si>
    <t>-459126555</t>
  </si>
  <si>
    <t>341110360</t>
  </si>
  <si>
    <t>kabel silový s Cu jádrem CYKY 3x2,5 mm2</t>
  </si>
  <si>
    <t>-384251069</t>
  </si>
  <si>
    <t>228*1,1 "Přepočtené koeficientem množství</t>
  </si>
  <si>
    <t>741122024</t>
  </si>
  <si>
    <t>Montáž kabel Cu bez ukončení uložený pod omítku plný kulatý 4x10 mm2 (např. CYKY)</t>
  </si>
  <si>
    <t>1665034594</t>
  </si>
  <si>
    <t>34111076</t>
  </si>
  <si>
    <t>kabel instalační jádro Cu plné izolace PVC plášť PVC 450/750V (CYKY) 4x10mm2</t>
  </si>
  <si>
    <t>-1929713906</t>
  </si>
  <si>
    <t>741122031</t>
  </si>
  <si>
    <t>Montáž kabel Cu bez ukončení uložený pod omítku plný kulatý 5x1,5 až 2,5 mm2 (např. CYKY)</t>
  </si>
  <si>
    <t>-1720661133</t>
  </si>
  <si>
    <t>341110900</t>
  </si>
  <si>
    <t>kabel silový s Cu jádrem CYKY 5x1,5 mm2</t>
  </si>
  <si>
    <t>-161622208</t>
  </si>
  <si>
    <t>43*1,1 "Přepočtené koeficientem množství</t>
  </si>
  <si>
    <t>741124733</t>
  </si>
  <si>
    <t>Montáž kabel Cu stíněný ovládací žíly 2 až 19x1 mm2 uložený pevně (např. JYTY)</t>
  </si>
  <si>
    <t>2039613870</t>
  </si>
  <si>
    <t>34113148</t>
  </si>
  <si>
    <t>kabel ovládací průmyslový stíněný laminovanou Al fólií s příložným Cu drátem jádro Cu plné izolace PVC plášť PVC 250V (JYTY) 2x1,00mm2</t>
  </si>
  <si>
    <t>-2083126696</t>
  </si>
  <si>
    <t>6*1,15 "Přepočtené koeficientem množství</t>
  </si>
  <si>
    <t>zásuvky, spínače, vývody</t>
  </si>
  <si>
    <t>741112001</t>
  </si>
  <si>
    <t>Montáž krabice zapuštěná plastová kruhová</t>
  </si>
  <si>
    <t>-1326884669</t>
  </si>
  <si>
    <t>741130001</t>
  </si>
  <si>
    <t>Ukončení vodič izolovaný do 2,5 mm2 v rozváděči nebo na přístroji</t>
  </si>
  <si>
    <t>594648825</t>
  </si>
  <si>
    <t>345626930</t>
  </si>
  <si>
    <t>svorkovnice KOPOS krabicová bezšroubová TYP017, 400 V, 2 vstupy, 2,5 mm2, 24 A</t>
  </si>
  <si>
    <t>68705625</t>
  </si>
  <si>
    <t>741310001</t>
  </si>
  <si>
    <t>Montáž spínač nástěnný 1-jednopólový prostředí normální se zapojením vodičů</t>
  </si>
  <si>
    <t>-1183515441</t>
  </si>
  <si>
    <t>345355160</t>
  </si>
  <si>
    <t>spínač jednopólový 10A Tango ostatní barvy</t>
  </si>
  <si>
    <t>858522430</t>
  </si>
  <si>
    <t>741310021</t>
  </si>
  <si>
    <t>Montáž přepínač nástěnný 5-sériový prostředí normální se zapojením vodičů</t>
  </si>
  <si>
    <t>191097634</t>
  </si>
  <si>
    <t>ABB.0002463.URS</t>
  </si>
  <si>
    <t>spínač řazení 5 10A Tango ostatní barvy</t>
  </si>
  <si>
    <t>-624958881</t>
  </si>
  <si>
    <t>741310022</t>
  </si>
  <si>
    <t>Montáž přepínač nástěnný 6-střídavý prostředí normální se zapojením vodičů</t>
  </si>
  <si>
    <t>-1054586956</t>
  </si>
  <si>
    <t>345355560</t>
  </si>
  <si>
    <t>přepínač střídavý řazení 6 10A Tango ostatní barvy</t>
  </si>
  <si>
    <t>-1205585594</t>
  </si>
  <si>
    <t>741310211</t>
  </si>
  <si>
    <t>Montáž ovladač (polo)zapuštěný šroubové připojení 0/1-tlačítkový zapínací/vypínací se zapojením vodičů</t>
  </si>
  <si>
    <t>234075537</t>
  </si>
  <si>
    <t>10.680.511</t>
  </si>
  <si>
    <t xml:space="preserve">Termostat  prostorový bezdrátový</t>
  </si>
  <si>
    <t>-1912385031</t>
  </si>
  <si>
    <t>34531735</t>
  </si>
  <si>
    <t>ovladač zvonkový tlačítkový 3171-8011 jednonásobný</t>
  </si>
  <si>
    <t>1900046052</t>
  </si>
  <si>
    <t>741313002</t>
  </si>
  <si>
    <t>Montáž zásuvka (polo)zapuštěná bezšroubové připojení 2P+PE dvojí zapojení - průběžná se zapojením vodičů</t>
  </si>
  <si>
    <t>-2082394292</t>
  </si>
  <si>
    <t>345551040</t>
  </si>
  <si>
    <t>zásuvka 1násobná 16A Tango ostatní barvy</t>
  </si>
  <si>
    <t>-604098848</t>
  </si>
  <si>
    <t>345551240</t>
  </si>
  <si>
    <t>zásuvka 2násobná 16A Tango ostatní barvy</t>
  </si>
  <si>
    <t>-650215457</t>
  </si>
  <si>
    <t>ABB.3901AB10B</t>
  </si>
  <si>
    <t>Rámeček jednonásobný Tango®</t>
  </si>
  <si>
    <t>314238342</t>
  </si>
  <si>
    <t>ABB.3901AB20B</t>
  </si>
  <si>
    <t>Rámeček dvojnásobný, vodorovný Tango®</t>
  </si>
  <si>
    <t>1128528950</t>
  </si>
  <si>
    <t>741372051</t>
  </si>
  <si>
    <t>Montáž svítidlo LED interiérové přisazené stropní reflektorové bez pohybového čidla se zapojením vodičů</t>
  </si>
  <si>
    <t>1117952914</t>
  </si>
  <si>
    <t>svítidlo A-B</t>
  </si>
  <si>
    <t>svítidlo typu A,B (přepínatelný světelný tok) dle výpočtu osvětlení</t>
  </si>
  <si>
    <t>ks</t>
  </si>
  <si>
    <t>-119526069</t>
  </si>
  <si>
    <t>Svítidlo C</t>
  </si>
  <si>
    <t>Svítidlo typu C dle výpočtu osvětelní</t>
  </si>
  <si>
    <t>901407868</t>
  </si>
  <si>
    <t>Svítidlo D</t>
  </si>
  <si>
    <t>svítidlo typu D dle výpočtu osvětelní</t>
  </si>
  <si>
    <t>-2088534419</t>
  </si>
  <si>
    <t>741450002</t>
  </si>
  <si>
    <t>Montáž svorkovnice ekvipotenciálního pospojení</t>
  </si>
  <si>
    <t>-878062789</t>
  </si>
  <si>
    <t>34565001</t>
  </si>
  <si>
    <t>svorkovnice ekvipotenciální 160x60mm</t>
  </si>
  <si>
    <t>1205636852</t>
  </si>
  <si>
    <t>742220232</t>
  </si>
  <si>
    <t>Montáž detektoru na stěnu nebo na strop</t>
  </si>
  <si>
    <t>-180356735</t>
  </si>
  <si>
    <t>ABB.2CKA006800A2507</t>
  </si>
  <si>
    <t>Strážce domovní Busch-Wächter® BasicLINE (6844 AGM-204-500)</t>
  </si>
  <si>
    <t>864241384</t>
  </si>
  <si>
    <t>345715110</t>
  </si>
  <si>
    <t>krabice přístrojová instalační KP 68/2</t>
  </si>
  <si>
    <t>-1589773098</t>
  </si>
  <si>
    <t>345626900</t>
  </si>
  <si>
    <t>svorkovnice krabicová KOPOS S-66 400 V</t>
  </si>
  <si>
    <t>-559020573</t>
  </si>
  <si>
    <t>okruhová rozvodnice</t>
  </si>
  <si>
    <t>892225327</t>
  </si>
  <si>
    <t>741130005</t>
  </si>
  <si>
    <t>Ukončení vodič izolovaný do 10 mm2 v rozváděči nebo na přístroji</t>
  </si>
  <si>
    <t>-101982617</t>
  </si>
  <si>
    <t>741130008</t>
  </si>
  <si>
    <t>Ukončení vodič izolovaný do 35 mm2 v rozváděči nebo na přístroji</t>
  </si>
  <si>
    <t>146405815</t>
  </si>
  <si>
    <t>741210101</t>
  </si>
  <si>
    <t>Montáž rozvaděčů litinových, hliníkových nebo plastových sestava do 50 kg</t>
  </si>
  <si>
    <t>1010077366</t>
  </si>
  <si>
    <t>741310271</t>
  </si>
  <si>
    <t>Montáž spínač nebo přepínač otočný nebo ovládaný pomocí táhla, 100 A bez zapojení vodičů</t>
  </si>
  <si>
    <t>-296272791</t>
  </si>
  <si>
    <t>741320101</t>
  </si>
  <si>
    <t>Montáž jističů jednopólových nn do 25 A bez krytu se zapojením vodičů</t>
  </si>
  <si>
    <t>1849754693</t>
  </si>
  <si>
    <t>741320135</t>
  </si>
  <si>
    <t>Montáž jističů dvoupólových nn do 25 A ve skříni se zapojením vodičů</t>
  </si>
  <si>
    <t>-2073349667</t>
  </si>
  <si>
    <t>741321031</t>
  </si>
  <si>
    <t>Montáž proudových chráničů čtyřpólových nn do 25 A bez krytu se zapojením vodičů</t>
  </si>
  <si>
    <t>1264881058</t>
  </si>
  <si>
    <t>741322022</t>
  </si>
  <si>
    <t>Montáž svodiče bleskových proudů nn typ 1 čtyřpólových impulzní proud o 100 kA se zapojením vodičů</t>
  </si>
  <si>
    <t>-623152424</t>
  </si>
  <si>
    <t>741330032</t>
  </si>
  <si>
    <t>Montáž stykačů střídavých vestavných jednopólových do 25 A se zapojením vodičů</t>
  </si>
  <si>
    <t>1009141221</t>
  </si>
  <si>
    <t>741330338</t>
  </si>
  <si>
    <t>Montáž ovladač tlačítkový vestavný-transformátor</t>
  </si>
  <si>
    <t>-1751318218</t>
  </si>
  <si>
    <t>10.939.260</t>
  </si>
  <si>
    <t>HAGER Rozvaděč UNIVERS FWB62S, 144TE, nástěnný, oceloplechový, bezšroubové svorky, IP44</t>
  </si>
  <si>
    <t>-820489089</t>
  </si>
  <si>
    <t>1000279520</t>
  </si>
  <si>
    <t>Vypínač instalační HAGER SBN340, 3 pól. 40A</t>
  </si>
  <si>
    <t>1710796930</t>
  </si>
  <si>
    <t>1922521</t>
  </si>
  <si>
    <t>SVODIC T2 20KA 3+1 SPB413</t>
  </si>
  <si>
    <t>-215842093</t>
  </si>
  <si>
    <t>1000118027</t>
  </si>
  <si>
    <t>Jistič jednopólový HAGER NBN106 1 pól. 6A, char.B, 10 kA</t>
  </si>
  <si>
    <t>336440417</t>
  </si>
  <si>
    <t>8500301962</t>
  </si>
  <si>
    <t>Zvonek 230 V, Hager SU213</t>
  </si>
  <si>
    <t>1504602031</t>
  </si>
  <si>
    <t>1000117158</t>
  </si>
  <si>
    <t>Chránič čtyřpolový HAGER CDA425D Proudový chránič 4 pól. 25/0,03 A, A</t>
  </si>
  <si>
    <t>1780880663</t>
  </si>
  <si>
    <t>1030566842</t>
  </si>
  <si>
    <t>HAG ARF916D Oblouková ochrana s kombi. chráničem 1+N, 30 mA, typ A, 16A, char.B, 6 kA, QC</t>
  </si>
  <si>
    <t>695235416</t>
  </si>
  <si>
    <t>1030601882</t>
  </si>
  <si>
    <t>HAG ARF910D Oblouková ochrana s kombi. chráničem 1+N, 30 mA, typ A, 10A, char.B, 6 kA, QC</t>
  </si>
  <si>
    <t>1542936730</t>
  </si>
  <si>
    <t>1030566832</t>
  </si>
  <si>
    <t>HAG ARC916D Oblouková ochrana s jističem 1+N 16A, char.B, 6 kA, QC - bezšroubová</t>
  </si>
  <si>
    <t>1677681</t>
  </si>
  <si>
    <t>1000279283</t>
  </si>
  <si>
    <t>HAG ESC125S Stykač se sníž. hlučností 25A, 1S, 230V AC</t>
  </si>
  <si>
    <t>1599802672</t>
  </si>
  <si>
    <t>1000156836</t>
  </si>
  <si>
    <t>HAG KDN363F Hřebenová přípojnice 3P, 10mm2/12mod. pro 1 ks 4-pó</t>
  </si>
  <si>
    <t>1613987912</t>
  </si>
  <si>
    <t>1000156866</t>
  </si>
  <si>
    <t>HAG KM07N Přídavná svorka N s předmontovatelným soklem (3x16</t>
  </si>
  <si>
    <t>543908412</t>
  </si>
  <si>
    <t>8500301600</t>
  </si>
  <si>
    <t>Lišta krycí Hager S35S</t>
  </si>
  <si>
    <t>-915186932</t>
  </si>
  <si>
    <t>741810003</t>
  </si>
  <si>
    <t>Celková prohlídka elektrického rozvodu a zařízení přes 0,5 do 1 milionu Kč</t>
  </si>
  <si>
    <t>-1556541202</t>
  </si>
  <si>
    <t>03 - Slaboproud</t>
  </si>
  <si>
    <t xml:space="preserve">    001 - RACK</t>
  </si>
  <si>
    <t xml:space="preserve">    002 - Datové rozvody</t>
  </si>
  <si>
    <t xml:space="preserve">    003 - EZS</t>
  </si>
  <si>
    <t>001</t>
  </si>
  <si>
    <t>RACK</t>
  </si>
  <si>
    <t>742330001</t>
  </si>
  <si>
    <t>Montáž rozvaděče nástěnného</t>
  </si>
  <si>
    <t>1021771314</t>
  </si>
  <si>
    <t>35712001</t>
  </si>
  <si>
    <t>rozvaděč nástěnný jednodílný 19" celoskleněné dveře 6U/400mm</t>
  </si>
  <si>
    <t>-913893885</t>
  </si>
  <si>
    <t>742330021</t>
  </si>
  <si>
    <t>Montáž police do rozvaděče</t>
  </si>
  <si>
    <t>-368904972</t>
  </si>
  <si>
    <t>35712064</t>
  </si>
  <si>
    <t>police rozvaděče 19" perforovaná 1U/150mm nosnost 15kg</t>
  </si>
  <si>
    <t>42917005</t>
  </si>
  <si>
    <t>742330022</t>
  </si>
  <si>
    <t>Montáž napájecího panelu do rozvaděče</t>
  </si>
  <si>
    <t>-384491235</t>
  </si>
  <si>
    <t>35712106</t>
  </si>
  <si>
    <t>panel rozvodný 19" 8x zásuvka dle ČSN max 16A kabel 3x1,5mm 2m</t>
  </si>
  <si>
    <t>512599159</t>
  </si>
  <si>
    <t>742330024</t>
  </si>
  <si>
    <t>Montáž patch panelu 24 portů</t>
  </si>
  <si>
    <t>-1462893965</t>
  </si>
  <si>
    <t>37451110</t>
  </si>
  <si>
    <t>patch panel Cat6 PCB 1U 24 portů 19" UTP</t>
  </si>
  <si>
    <t>-1704149587</t>
  </si>
  <si>
    <t>742330052</t>
  </si>
  <si>
    <t>Popis portů patchpanelu</t>
  </si>
  <si>
    <t>1540440876</t>
  </si>
  <si>
    <t>742330101</t>
  </si>
  <si>
    <t>Měření metalického segmentu s vyhotovením protokolu</t>
  </si>
  <si>
    <t>817763632</t>
  </si>
  <si>
    <t>002</t>
  </si>
  <si>
    <t>Datové rozvody</t>
  </si>
  <si>
    <t>468101111</t>
  </si>
  <si>
    <t>Vysekání rýh pro montáž trubek a kabelů ve zdivu betonovém hl do 3 cm a š do 3 cm</t>
  </si>
  <si>
    <t>1314172555</t>
  </si>
  <si>
    <t>468101311</t>
  </si>
  <si>
    <t>Vysekání rýh pro montáž trubek a kabelů v betonových podlahách a mazaninách hl do 5 cm a š do 5 cm</t>
  </si>
  <si>
    <t>1606999090</t>
  </si>
  <si>
    <t>369655111</t>
  </si>
  <si>
    <t>-240259610</t>
  </si>
  <si>
    <t>742124003</t>
  </si>
  <si>
    <t>Montáž kabelů datových FTP, UTP, STP pro vnitřní rozvody pevně</t>
  </si>
  <si>
    <t>-683736613</t>
  </si>
  <si>
    <t>34121263</t>
  </si>
  <si>
    <t>kabel datový jádro Cu plné plášť PVC (U/UTP) kategorie 6</t>
  </si>
  <si>
    <t>1943380258</t>
  </si>
  <si>
    <t>198*1,2 "Přepočtené koeficientem množství</t>
  </si>
  <si>
    <t>742330044</t>
  </si>
  <si>
    <t>Montáž datové zásuvky 1 až 6 pozic</t>
  </si>
  <si>
    <t>59909742</t>
  </si>
  <si>
    <t>37451183</t>
  </si>
  <si>
    <t>modul zásuvkový 1xRJ45 osazený 22,5x45mm se záclonkou úhlový UTP Cat6</t>
  </si>
  <si>
    <t>-1241369264</t>
  </si>
  <si>
    <t>6*2 "Přepočtené koeficientem množství</t>
  </si>
  <si>
    <t>NWG.0069349.URS</t>
  </si>
  <si>
    <t>Zásuvka včetně rámečeku pro 2 keystone moduly, MODnet, úhlový, se záclonkou, bílý</t>
  </si>
  <si>
    <t>-373365644</t>
  </si>
  <si>
    <t>003</t>
  </si>
  <si>
    <t>EZS</t>
  </si>
  <si>
    <t>1608034831</t>
  </si>
  <si>
    <t>742121001</t>
  </si>
  <si>
    <t>Montáž kabelů sdělovacích pro vnitřní rozvody do 15 žil</t>
  </si>
  <si>
    <t>288906819</t>
  </si>
  <si>
    <t>34121234</t>
  </si>
  <si>
    <t>kabel sdělovací stíněný laminovanou Al fólií s příložným Cu drátem jádro Cu plné izolace PVC plášť PVC 300V (J-Y(St)Y…Lg) 3x2x0,6mm2</t>
  </si>
  <si>
    <t>1420600098</t>
  </si>
  <si>
    <t>101*1,1 "Přepočtené koeficientem množství</t>
  </si>
  <si>
    <t>742220004</t>
  </si>
  <si>
    <t>Montáž ústředny PZTS se zdrojem a komunikátorem 1 linka</t>
  </si>
  <si>
    <t>1588808566</t>
  </si>
  <si>
    <t>40462019</t>
  </si>
  <si>
    <t>ústředna PZTS/EKV se zdrojem v krytu 1x linka 30 adres 1x Ethernet NBÚ - 3</t>
  </si>
  <si>
    <t>453457232</t>
  </si>
  <si>
    <t>742220141</t>
  </si>
  <si>
    <t>Montáž ovládací klávesnice pro dodanou ústřednu</t>
  </si>
  <si>
    <t>-1292895131</t>
  </si>
  <si>
    <t>40467090</t>
  </si>
  <si>
    <t>klávesnice ústředny PZTS, dvouřádkový displej, podsvícená klávesnice</t>
  </si>
  <si>
    <t>-250782011</t>
  </si>
  <si>
    <t>742220161</t>
  </si>
  <si>
    <t>Montáž akumulátoru 12 V</t>
  </si>
  <si>
    <t>-1170053658</t>
  </si>
  <si>
    <t>34641076</t>
  </si>
  <si>
    <t>akumulátor 12V/3,5Ah</t>
  </si>
  <si>
    <t>539171557</t>
  </si>
  <si>
    <t>742220172</t>
  </si>
  <si>
    <t>Montáž komunikátoru GSM do ústředny bez držáku</t>
  </si>
  <si>
    <t>533267547</t>
  </si>
  <si>
    <t>40466050</t>
  </si>
  <si>
    <t>modul GSM komunikátoru pro poplachové ústředny</t>
  </si>
  <si>
    <t>1240140344</t>
  </si>
  <si>
    <t>742220173</t>
  </si>
  <si>
    <t>Montáž držáku GSM</t>
  </si>
  <si>
    <t>239912214</t>
  </si>
  <si>
    <t>40466089</t>
  </si>
  <si>
    <t>držák GSM modemu</t>
  </si>
  <si>
    <t>-406376915</t>
  </si>
  <si>
    <t>-46211646</t>
  </si>
  <si>
    <t>40461021</t>
  </si>
  <si>
    <t>detektor pohybu sběrnicový</t>
  </si>
  <si>
    <t>963032982</t>
  </si>
  <si>
    <t>742220236</t>
  </si>
  <si>
    <t>Montáž magnetického kontaktu závrtného čtyřdrátového</t>
  </si>
  <si>
    <t>-1609340906</t>
  </si>
  <si>
    <t>40461041</t>
  </si>
  <si>
    <t>kontakt magnetický, zápustný s přírubami</t>
  </si>
  <si>
    <t>-1619536767</t>
  </si>
  <si>
    <t>742220251</t>
  </si>
  <si>
    <t>Montáž tlačítka tísňového výklopného s pamětí poplachu</t>
  </si>
  <si>
    <t>1778206823</t>
  </si>
  <si>
    <t>40467043</t>
  </si>
  <si>
    <t>tlačítko nebo ovladač nástěnné panic, bezdrátové</t>
  </si>
  <si>
    <t>-157342290</t>
  </si>
  <si>
    <t>742220401</t>
  </si>
  <si>
    <t>Programování základních parametrů ústředny PZTS</t>
  </si>
  <si>
    <t>-125112370</t>
  </si>
  <si>
    <t>742220402</t>
  </si>
  <si>
    <t>Programování systému na jeden detektor PZTS</t>
  </si>
  <si>
    <t>-1682070734</t>
  </si>
  <si>
    <t>742220511</t>
  </si>
  <si>
    <t>Výchozí revize systému PZTS</t>
  </si>
  <si>
    <t>303254206</t>
  </si>
  <si>
    <t>HZS1292</t>
  </si>
  <si>
    <t>Hodinová zúčtovací sazba stavební dělník</t>
  </si>
  <si>
    <t>hod</t>
  </si>
  <si>
    <t>-1644637010</t>
  </si>
  <si>
    <t>Fólie</t>
  </si>
  <si>
    <t>Fólie proti vloupání - Okenní Bezbarvá</t>
  </si>
  <si>
    <t>495331247</t>
  </si>
  <si>
    <t>04 - Vzduchotechnika</t>
  </si>
  <si>
    <t>751122012</t>
  </si>
  <si>
    <t>Montáž ventilátoru radiálního nízkotlakého nástěnného základního D přes 100 do 200 mm</t>
  </si>
  <si>
    <t>406335141</t>
  </si>
  <si>
    <t>EBB170NT</t>
  </si>
  <si>
    <t>Radiální ventilátor 90-160-230 m3*h-1, 120 Pa, d98mm</t>
  </si>
  <si>
    <t>-795588363</t>
  </si>
  <si>
    <t>751322011</t>
  </si>
  <si>
    <t>Montáž talířového ventilu D do 100 mm</t>
  </si>
  <si>
    <t>-463791866</t>
  </si>
  <si>
    <t>42972201</t>
  </si>
  <si>
    <t>ventil talířový pro přívod a odvod vzduchu plastový D 100mm</t>
  </si>
  <si>
    <t>1911162129</t>
  </si>
  <si>
    <t>751344112</t>
  </si>
  <si>
    <t>Montáž tlumiče hluku pro kruhové potrubí D přes 100 do 200 mm</t>
  </si>
  <si>
    <t>1926117344</t>
  </si>
  <si>
    <t>42976204</t>
  </si>
  <si>
    <t>tlumič hluku kruhový Pz, D 160mm, l=600mm</t>
  </si>
  <si>
    <t>2094239309</t>
  </si>
  <si>
    <t>751398012</t>
  </si>
  <si>
    <t>Montáž větrací mřížky na kruhové potrubí D přes 100 do 200 mm</t>
  </si>
  <si>
    <t>756213228</t>
  </si>
  <si>
    <t>42972888</t>
  </si>
  <si>
    <t>mřížka větrací kruhová nerezová se síťkou a krytem D 150mm</t>
  </si>
  <si>
    <t>460359870</t>
  </si>
  <si>
    <t>42972885</t>
  </si>
  <si>
    <t>mřížka větrací kruhová plastová se síťkou D 80-125mm</t>
  </si>
  <si>
    <t>1132663477</t>
  </si>
  <si>
    <t>429-M100</t>
  </si>
  <si>
    <t>Nerezová regulační VZT mřížka s filtračním nástavcem a filtrační vložkou HEPA nebo ULPA 100</t>
  </si>
  <si>
    <t>-1114175501</t>
  </si>
  <si>
    <t>429-M125</t>
  </si>
  <si>
    <t>Nerezová regulační VZT mřížka s filtračním nástavcem a filtrační vložkou HEPA nebo ULPA 125</t>
  </si>
  <si>
    <t>1330587264</t>
  </si>
  <si>
    <t>751398031</t>
  </si>
  <si>
    <t>Montáž ventilační mřížky do dveří nebo desek do 0,040 m2</t>
  </si>
  <si>
    <t>421089933</t>
  </si>
  <si>
    <t>429-P50</t>
  </si>
  <si>
    <t>Průvětrník nebo netěsnění dveří (bez prahů) mezera min 0,5cm</t>
  </si>
  <si>
    <t>1188839417</t>
  </si>
  <si>
    <t>751510010</t>
  </si>
  <si>
    <t>Vzduchotechnické potrubí z pozinkovaného plechu čtyřhranné s přírubou průřezu do 0,01 m2</t>
  </si>
  <si>
    <t>-1654190310</t>
  </si>
  <si>
    <t>18 "100x50</t>
  </si>
  <si>
    <t>15,9 "150x50</t>
  </si>
  <si>
    <t>751510011</t>
  </si>
  <si>
    <t>Vzduchotechnické potrubí z pozinkovaného plechu čtyřhranné s přírubou průřezu přes 0,01 do 0,03 m2</t>
  </si>
  <si>
    <t>-1625291761</t>
  </si>
  <si>
    <t>13,6 "150x100</t>
  </si>
  <si>
    <t>7,1 "160x160</t>
  </si>
  <si>
    <t>751510042</t>
  </si>
  <si>
    <t>Vzduchotechnické potrubí z pozinkovaného plechu kruhové spirálně vinutá trouba bez příruby D přes 100 do 200 mm</t>
  </si>
  <si>
    <t>1522609979</t>
  </si>
  <si>
    <t>10 "d 160 vč.tvarovek</t>
  </si>
  <si>
    <t>751537012</t>
  </si>
  <si>
    <t>Montáž potrubí ohebného kruhového neizolovaného z Al laminátové hadice D přes 100 do 200 mm</t>
  </si>
  <si>
    <t>-1341570434</t>
  </si>
  <si>
    <t>42981623</t>
  </si>
  <si>
    <t>hadice neizolovaná z Al-polyesteru vyztužená drátem D 127mm, l=10m</t>
  </si>
  <si>
    <t>1777219830</t>
  </si>
  <si>
    <t>3,2*1,2 "Přepočtené koeficientem množství</t>
  </si>
  <si>
    <t>751611120</t>
  </si>
  <si>
    <t>Montáž centrální vzduchotechnické jednotky s rekuperací tepla podstropní s výměnou vzduchu přes 300 do 500 m3/h</t>
  </si>
  <si>
    <t>998689750</t>
  </si>
  <si>
    <t>42901</t>
  </si>
  <si>
    <t>Kompaktní rekuperační větrací jednotka DuplexEasy (do podhledu, pod strop) s EC ventilátory, kpl. vč. vystrojení a filtrů, 140/350m3/h, min 100Pa, 4x d160mm, typová regulace</t>
  </si>
  <si>
    <t>426575228</t>
  </si>
  <si>
    <t>751-1</t>
  </si>
  <si>
    <t>Montáž ohřívače vzduchu</t>
  </si>
  <si>
    <t>-1768708138</t>
  </si>
  <si>
    <t>42902</t>
  </si>
  <si>
    <t>Ohřívač vzduchu elektrický kruhový, 800 W d 160</t>
  </si>
  <si>
    <t>1047121027</t>
  </si>
  <si>
    <t>751613143</t>
  </si>
  <si>
    <t>Montáž hadice pro odvod kondenzátu</t>
  </si>
  <si>
    <t>-1809187310</t>
  </si>
  <si>
    <t>28612170</t>
  </si>
  <si>
    <t>hadice PVC pro odvod kondenzátu d 16mm</t>
  </si>
  <si>
    <t>-459927396</t>
  </si>
  <si>
    <t>6*1,2 "Přepočtené koeficientem množství</t>
  </si>
  <si>
    <t>751-1-1</t>
  </si>
  <si>
    <t>revize</t>
  </si>
  <si>
    <t>-191547467</t>
  </si>
  <si>
    <t>751-1-2</t>
  </si>
  <si>
    <t>zkoušky VZT rozvodů - ČSN 060310, 060830</t>
  </si>
  <si>
    <t>-421414065</t>
  </si>
  <si>
    <t>751-1-3</t>
  </si>
  <si>
    <t>Zprovoznění a vyregulování</t>
  </si>
  <si>
    <t>446517630</t>
  </si>
  <si>
    <t>751-1-4</t>
  </si>
  <si>
    <t>Stavební výpomoce</t>
  </si>
  <si>
    <t>-251265149</t>
  </si>
  <si>
    <t>05 - Zdravotechnika</t>
  </si>
  <si>
    <t xml:space="preserve">    1 - Zemní práce</t>
  </si>
  <si>
    <t xml:space="preserve">    4 - Vodorovné konstrukce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</si>
  <si>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</si>
  <si>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</si>
  <si>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</si>
  <si>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726 - Zdravotechnika - předstěnové instalace</t>
  </si>
  <si>
    <t>Zemní práce</t>
  </si>
  <si>
    <t>139711111</t>
  </si>
  <si>
    <t>Vykopávky v uzavřených prostorech v hornině třídy těžitelnosti I skupiny 1 až 3 ručně</t>
  </si>
  <si>
    <t>-1163561002</t>
  </si>
  <si>
    <t>6,5*0,4*0,6 "pro ležatou kanalizaci</t>
  </si>
  <si>
    <t>162211311</t>
  </si>
  <si>
    <t>Vodorovné přemístění výkopku z horniny třídy těžitelnosti I skupiny 1 až 3 stavebním kolečkem do 10 m</t>
  </si>
  <si>
    <t>-343960744</t>
  </si>
  <si>
    <t>162211319</t>
  </si>
  <si>
    <t>Příplatek k vodorovnému přemístění výkopku z horniny třídy těžitelnosti I skupiny 1 až 3 stavebním kolečkem za každých dalších 10 m</t>
  </si>
  <si>
    <t>1179369471</t>
  </si>
  <si>
    <t>162751117</t>
  </si>
  <si>
    <t>Vodorovné přemístění přes 9 000 do 10000 m výkopku/sypaniny z horniny třídy těžitelnosti I skupiny 1 až 3</t>
  </si>
  <si>
    <t>163728727</t>
  </si>
  <si>
    <t>162751119</t>
  </si>
  <si>
    <t>Příplatek k vodorovnému přemístění výkopku/sypaniny z horniny třídy těžitelnosti I skupiny 1 až 3 ZKD 1000 m přes 10000 m</t>
  </si>
  <si>
    <t>-1528401429</t>
  </si>
  <si>
    <t xml:space="preserve">1,56*20 "celkem 30km </t>
  </si>
  <si>
    <t>167111101</t>
  </si>
  <si>
    <t>Nakládání výkopku z hornin třídy těžitelnosti I skupiny 1 až 3 ručně</t>
  </si>
  <si>
    <t>-325184983</t>
  </si>
  <si>
    <t>171201221</t>
  </si>
  <si>
    <t>Poplatek za uložení na skládce (skládkovné) zeminy a kamení kód odpadu 17 05 04</t>
  </si>
  <si>
    <t>-973488618</t>
  </si>
  <si>
    <t>1,56*1,8</t>
  </si>
  <si>
    <t>171251201</t>
  </si>
  <si>
    <t>Uložení sypaniny na skládky nebo meziskládky</t>
  </si>
  <si>
    <t>201753998</t>
  </si>
  <si>
    <t>Vodorovné konstrukce</t>
  </si>
  <si>
    <t>451573111</t>
  </si>
  <si>
    <t>Lože a obsyp potrubí otevřený výkop ze štěrkopísku</t>
  </si>
  <si>
    <t>2029661070</t>
  </si>
  <si>
    <t>631312141</t>
  </si>
  <si>
    <t>Doplnění rýh v dosavadních mazaninách betonem prostým</t>
  </si>
  <si>
    <t>1170131347</t>
  </si>
  <si>
    <t>6,5*0,6*0,15 "pro ležatou kanalizaci</t>
  </si>
  <si>
    <t>71150001R</t>
  </si>
  <si>
    <t>Doplnění izolace proti vodě</t>
  </si>
  <si>
    <t>1544850642</t>
  </si>
  <si>
    <t>6,5*0,6 "pro ležatou kanalizaci</t>
  </si>
  <si>
    <t>965042231</t>
  </si>
  <si>
    <t>Bourání podkladů pod dlažby nebo mazanin betonových nebo z litého asfaltu tl přes 100 mm pl do 4 m2</t>
  </si>
  <si>
    <t>121562680</t>
  </si>
  <si>
    <t>1307651871</t>
  </si>
  <si>
    <t>-1125821133</t>
  </si>
  <si>
    <t>1847471472</t>
  </si>
  <si>
    <t>1,287*29 "celkem 30km</t>
  </si>
  <si>
    <t>48264467</t>
  </si>
  <si>
    <t>-1730470910</t>
  </si>
  <si>
    <t>721</t>
  </si>
  <si>
    <t>Zdravotechnika - vnitřní kanalizace</t>
  </si>
  <si>
    <t>72100001R</t>
  </si>
  <si>
    <t>Napojení kanalizace na stáv.rozvod</t>
  </si>
  <si>
    <t>309459401</t>
  </si>
  <si>
    <t>721174042</t>
  </si>
  <si>
    <t>Potrubí kanalizační z PP připojovací DN 40</t>
  </si>
  <si>
    <t>2145495628</t>
  </si>
  <si>
    <t>721174043</t>
  </si>
  <si>
    <t>Potrubí kanalizační z PP připojovací DN 50</t>
  </si>
  <si>
    <t>450287485</t>
  </si>
  <si>
    <t>721174045</t>
  </si>
  <si>
    <t>Potrubí kanalizační z PP připojovací DN 110</t>
  </si>
  <si>
    <t>771273940</t>
  </si>
  <si>
    <t>721194104</t>
  </si>
  <si>
    <t>Vyvedení a upevnění odpadních výpustek DN 40</t>
  </si>
  <si>
    <t>573678296</t>
  </si>
  <si>
    <t>721194105</t>
  </si>
  <si>
    <t>Vyvedení a upevnění odpadních výpustek DN 50</t>
  </si>
  <si>
    <t>-1311737933</t>
  </si>
  <si>
    <t>721194109</t>
  </si>
  <si>
    <t>Vyvedení a upevnění odpadních výpustek DN 110</t>
  </si>
  <si>
    <t>1376647717</t>
  </si>
  <si>
    <t>721290111</t>
  </si>
  <si>
    <t>Zkouška těsnosti potrubí kanalizace vodou DN do 125</t>
  </si>
  <si>
    <t>-103447489</t>
  </si>
  <si>
    <t>5+7+6</t>
  </si>
  <si>
    <t>998721201</t>
  </si>
  <si>
    <t>Přesun hmot procentní pro vnitřní kanalizaci v objektech v do 6 m</t>
  </si>
  <si>
    <t>-705425177</t>
  </si>
  <si>
    <t>722</t>
  </si>
  <si>
    <t>Zdravotechnika - vnitřní vodovod</t>
  </si>
  <si>
    <t>72200001R</t>
  </si>
  <si>
    <t>Napojení vodovodu pro lékárnu na stáv.rozvod s vodoměrnou sestavou dle PD</t>
  </si>
  <si>
    <t>1170173318</t>
  </si>
  <si>
    <t>722175002</t>
  </si>
  <si>
    <t>Potrubí vodovodní plastové PP-RCT svar polyfúze D 20x2,8 mm</t>
  </si>
  <si>
    <t>1782037676</t>
  </si>
  <si>
    <t>722175003</t>
  </si>
  <si>
    <t>Potrubí vodovodní plastové PP-RCT svar polyfúze D 25x3,5 mm</t>
  </si>
  <si>
    <t>-965367579</t>
  </si>
  <si>
    <t>722181231</t>
  </si>
  <si>
    <t>Ochrana vodovodního potrubí přilepenými termoizolačními trubicemi z PE tl přes 9 do 13 mm DN do 22 mm</t>
  </si>
  <si>
    <t>-1431748610</t>
  </si>
  <si>
    <t>722181232</t>
  </si>
  <si>
    <t>Ochrana vodovodního potrubí přilepenými termoizolačními trubicemi z PE tl přes 9 do 13 mm DN přes 22 do 45 mm</t>
  </si>
  <si>
    <t>1949069079</t>
  </si>
  <si>
    <t>722190401</t>
  </si>
  <si>
    <t>Vyvedení a upevnění výpustku DN do 25</t>
  </si>
  <si>
    <t>951464844</t>
  </si>
  <si>
    <t>722220112</t>
  </si>
  <si>
    <t>Nástěnka pro výtokový ventil G 3/4" s jedním závitem</t>
  </si>
  <si>
    <t>1405650376</t>
  </si>
  <si>
    <t>722220122</t>
  </si>
  <si>
    <t>Nástěnka pro baterii G 3/4" s jedním závitem</t>
  </si>
  <si>
    <t>pár</t>
  </si>
  <si>
    <t>-1843056570</t>
  </si>
  <si>
    <t>722290234</t>
  </si>
  <si>
    <t>Proplach a dezinfekce vodovodního potrubí DN do 80</t>
  </si>
  <si>
    <t>-1071373429</t>
  </si>
  <si>
    <t>38+24</t>
  </si>
  <si>
    <t>722290246</t>
  </si>
  <si>
    <t>Zkouška těsnosti vodovodního potrubí plastového DN do 40</t>
  </si>
  <si>
    <t>1272690576</t>
  </si>
  <si>
    <t>998722201</t>
  </si>
  <si>
    <t>Přesun hmot procentní pro vnitřní vodovod v objektech v do 6 m</t>
  </si>
  <si>
    <t>709548150</t>
  </si>
  <si>
    <t>723</t>
  </si>
  <si>
    <t>Zdravotechnika - vnitřní plynovod</t>
  </si>
  <si>
    <t>72350001R</t>
  </si>
  <si>
    <t>Napojení plynovodu pro lékárnu, plynoměr, potrubí, armatury, revize -komplet dle PD</t>
  </si>
  <si>
    <t>475338312</t>
  </si>
  <si>
    <t>998723201</t>
  </si>
  <si>
    <t>Přesun hmot procentní pro vnitřní plynovod v objektech v do 6 m</t>
  </si>
  <si>
    <t>-417235463</t>
  </si>
  <si>
    <t>725112022</t>
  </si>
  <si>
    <t>Klozet keramický závěsný na nosné stěny odpad vodorovný</t>
  </si>
  <si>
    <t>214272047</t>
  </si>
  <si>
    <t>725119131</t>
  </si>
  <si>
    <t>Montáž klozetových sedátek standardních</t>
  </si>
  <si>
    <t>-74267827</t>
  </si>
  <si>
    <t>55167340</t>
  </si>
  <si>
    <t>sedátko záchodové plastové bílé delší způsob upevnění spodní</t>
  </si>
  <si>
    <t>1540470192</t>
  </si>
  <si>
    <t>725211616</t>
  </si>
  <si>
    <t>Umyvadlo keramické bílé šířky 550 mm s krytem na sifon připevněné na stěnu šrouby</t>
  </si>
  <si>
    <t>1293415650</t>
  </si>
  <si>
    <t>725241123</t>
  </si>
  <si>
    <t>Vanička sprchová akrylátová obdélníková 900x800 mm</t>
  </si>
  <si>
    <t>1602023769</t>
  </si>
  <si>
    <t>725331111</t>
  </si>
  <si>
    <t>Výlevka bez výtokových armatur keramická se sklopnou plastovou mřížkou stojící výšky 425 mm</t>
  </si>
  <si>
    <t>2041510162</t>
  </si>
  <si>
    <t>72553211R</t>
  </si>
  <si>
    <t>Elektrický zásobníkový ohřívač TUV vč.vystrojení (dle PD)</t>
  </si>
  <si>
    <t>-1235165802</t>
  </si>
  <si>
    <t>72582131R</t>
  </si>
  <si>
    <t xml:space="preserve">Baterie pro výlevku nástěnná páková </t>
  </si>
  <si>
    <t>834673290</t>
  </si>
  <si>
    <t>725821325</t>
  </si>
  <si>
    <t>Baterie dřezová stojánková páková s otáčivým kulatým ústím a délkou ramínka 220 mm</t>
  </si>
  <si>
    <t>687375053</t>
  </si>
  <si>
    <t>725822613</t>
  </si>
  <si>
    <t>Baterie umyvadlová stojánková páková s výpustí</t>
  </si>
  <si>
    <t>1359331835</t>
  </si>
  <si>
    <t>725841354</t>
  </si>
  <si>
    <t>Baterie sprchová automatická s termostatickým ventilem a sprchovou růžicí</t>
  </si>
  <si>
    <t>-82942413</t>
  </si>
  <si>
    <t>725861102</t>
  </si>
  <si>
    <t>Zápachová uzávěrka pro umyvadla DN 40</t>
  </si>
  <si>
    <t>-555820666</t>
  </si>
  <si>
    <t>725862103</t>
  </si>
  <si>
    <t>Zápachová uzávěrka pro dřezy DN 40/50</t>
  </si>
  <si>
    <t>-788140310</t>
  </si>
  <si>
    <t>725865311</t>
  </si>
  <si>
    <t>Zápachová uzávěrka sprchových van DN 40/50 s kulovým kloubem na odtoku</t>
  </si>
  <si>
    <t>1671250458</t>
  </si>
  <si>
    <t>998725201</t>
  </si>
  <si>
    <t>Přesun hmot procentní pro zařizovací předměty v objektech v do 6 m</t>
  </si>
  <si>
    <t>1468260540</t>
  </si>
  <si>
    <t>Poznámka</t>
  </si>
  <si>
    <t xml:space="preserve">Dřezy (nazapočteny)  -součást vybavení nábytkem</t>
  </si>
  <si>
    <t>1187373930</t>
  </si>
  <si>
    <t>726</t>
  </si>
  <si>
    <t>Zdravotechnika - předstěnové instalace</t>
  </si>
  <si>
    <t>726111031</t>
  </si>
  <si>
    <t>Instalační předstěna pro klozet s ovládáním zepředu v 1080 mm závěsný do masivní zděné kce</t>
  </si>
  <si>
    <t>391576117</t>
  </si>
  <si>
    <t>998726211</t>
  </si>
  <si>
    <t>Přesun hmot procentní pro instalační prefabrikáty v objektech v do 6 m</t>
  </si>
  <si>
    <t>-1386696880</t>
  </si>
  <si>
    <t>06 - Vytápění</t>
  </si>
  <si>
    <t xml:space="preserve">    731 - Ústřední vytápění - kotelny</t>
  </si>
  <si>
    <t xml:space="preserve">    733 - Ústřední vytápění - rozvodné potrubí</t>
  </si>
  <si>
    <t>731</t>
  </si>
  <si>
    <t>Ústřední vytápění - kotelny</t>
  </si>
  <si>
    <t>73150001R</t>
  </si>
  <si>
    <t xml:space="preserve">Přepojení stáv.plynového kotle, doplnění armatur a vybavení, revize  dle PD </t>
  </si>
  <si>
    <t>1594022275</t>
  </si>
  <si>
    <t>998731201</t>
  </si>
  <si>
    <t>Přesun hmot procentní pro kotelny v objektech v do 6 m</t>
  </si>
  <si>
    <t>-1829265726</t>
  </si>
  <si>
    <t>733</t>
  </si>
  <si>
    <t>Ústřední vytápění - rozvodné potrubí</t>
  </si>
  <si>
    <t>733222202</t>
  </si>
  <si>
    <t>Potrubí měděné polotvrdé spojované tvrdým pájením D 15x1 mm</t>
  </si>
  <si>
    <t>-778779928</t>
  </si>
  <si>
    <t>733222203</t>
  </si>
  <si>
    <t>Potrubí měděné polotvrdé spojované tvrdým pájením D 18x1 mm</t>
  </si>
  <si>
    <t>1096322231</t>
  </si>
  <si>
    <t>733222204</t>
  </si>
  <si>
    <t>Potrubí měděné polotvrdé spojované tvrdým pájením D 22x1 mm</t>
  </si>
  <si>
    <t>1008722333</t>
  </si>
  <si>
    <t>733223205</t>
  </si>
  <si>
    <t>Potrubí měděné tvrdé spojované tvrdým pájením D 28x1,5 mm</t>
  </si>
  <si>
    <t>120183739</t>
  </si>
  <si>
    <t>733224205</t>
  </si>
  <si>
    <t>Příplatek k potrubí měděnému za potrubí vedené v kotelnách nebo strojovnách D 28x1,5 mm</t>
  </si>
  <si>
    <t>-193361249</t>
  </si>
  <si>
    <t>733291101</t>
  </si>
  <si>
    <t>Zkouška těsnosti potrubí měděné D do 35x1,5</t>
  </si>
  <si>
    <t>-1703845989</t>
  </si>
  <si>
    <t>38+12+18+67</t>
  </si>
  <si>
    <t>73350001R</t>
  </si>
  <si>
    <t xml:space="preserve">Armatury, ventily -dle PD </t>
  </si>
  <si>
    <t>-675375130</t>
  </si>
  <si>
    <t>733811231</t>
  </si>
  <si>
    <t>Ochrana potrubí ústředního vytápění termoizolačními trubicemi z PE tl přes 9 do 13 mm DN do 22 mm</t>
  </si>
  <si>
    <t>318151210</t>
  </si>
  <si>
    <t>38+12+18</t>
  </si>
  <si>
    <t>733811232</t>
  </si>
  <si>
    <t>Ochrana potrubí ústředního vytápění termoizolačními trubicemi z PE tl přes 9 do 13 mm DN přes 22 do 45 mm</t>
  </si>
  <si>
    <t>-2030071767</t>
  </si>
  <si>
    <t>998733201</t>
  </si>
  <si>
    <t>Přesun hmot procentní pro rozvody potrubí v objektech v do 6 m</t>
  </si>
  <si>
    <t>-599117904</t>
  </si>
  <si>
    <t>735152273</t>
  </si>
  <si>
    <t>Otopné těleso panelové VK jednodeskové 1 přídavná přestupní plocha výška/délka 600/600 mm výkon 601 W</t>
  </si>
  <si>
    <t>529084487</t>
  </si>
  <si>
    <t>735152276</t>
  </si>
  <si>
    <t>Otopné těleso panelové VK jednodeskové 1 přídavná přestupní plocha výška/délka 600/900 mm výkon 902 W</t>
  </si>
  <si>
    <t>-1469659667</t>
  </si>
  <si>
    <t>735152476</t>
  </si>
  <si>
    <t>Otopné těleso panelové VK dvoudeskové 1 přídavná přestupní plocha výška/délka 600/900 mm výkon 1159 W</t>
  </si>
  <si>
    <t>130963466</t>
  </si>
  <si>
    <t>735152481</t>
  </si>
  <si>
    <t>Otopné těleso panelové VK dvoudeskové 1 přídavná přestupní plocha výška/délka 600/1600 mm výkon 2061 W</t>
  </si>
  <si>
    <t>162436649</t>
  </si>
  <si>
    <t>735152639</t>
  </si>
  <si>
    <t>Otopné těleso panelové VK třídeskové 3 přídavné přestupní plochy výška/délka 400/1200 mm výkon 2086 W</t>
  </si>
  <si>
    <t>-580118024</t>
  </si>
  <si>
    <t>735152643</t>
  </si>
  <si>
    <t>Otopné těleso panelové VK třídeskové 3 přídavné přestupní plochy výška/délka 400/2000 mm výkon 3476 W</t>
  </si>
  <si>
    <t>173047583</t>
  </si>
  <si>
    <t>735152693</t>
  </si>
  <si>
    <t>Otopné těleso panelové VK třídeskové 3 přídavné přestupní plochy výška/délka 900/600 mm výkon 1997 W</t>
  </si>
  <si>
    <t>1393692628</t>
  </si>
  <si>
    <t>998735201</t>
  </si>
  <si>
    <t>Přesun hmot procentní pro otopná tělesa v objektech v do 6 m</t>
  </si>
  <si>
    <t>-744591415</t>
  </si>
  <si>
    <t>07 - Vedlejší rozpočtové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</si>
  <si>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</si>
  <si>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</si>
  <si>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</si>
  <si>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</si>
  <si>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VRN</t>
  </si>
  <si>
    <t>VRN1</t>
  </si>
  <si>
    <t>Průzkumné, zeměměřičské a projektové práce</t>
  </si>
  <si>
    <t>013254000</t>
  </si>
  <si>
    <t>Dokumentace skutečného provedení stavby</t>
  </si>
  <si>
    <t>1024</t>
  </si>
  <si>
    <t>598495547</t>
  </si>
  <si>
    <t>VRN3</t>
  </si>
  <si>
    <t>Zařízení staveniště</t>
  </si>
  <si>
    <t>030001000</t>
  </si>
  <si>
    <t>-261792553</t>
  </si>
  <si>
    <t>VRN4</t>
  </si>
  <si>
    <t>Inženýrská činnost</t>
  </si>
  <si>
    <t>045002000</t>
  </si>
  <si>
    <t>Kompletační a koordinační činnost</t>
  </si>
  <si>
    <t>-660234116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</si>
</sst>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5" fillId="2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4.4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0225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Lékárna ve Školní ulici č.p.587, Kynšperk nad Ohří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18. 2. 2025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6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Kynšperk nad Ohří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Jiří Nováček, Fr.Lázně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6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Šimková Dita, K.Vary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ROUND(SUM(AG95:AG101),2)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ROUND(SUM(AS95:AS101),2)</f>
        <v>0</v>
      </c>
      <c r="AT94" s="114">
        <f>ROUND(SUM(AV94:AW94),2)</f>
        <v>0</v>
      </c>
      <c r="AU94" s="115">
        <f>ROUND(SUM(AU95:AU101),5)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ROUND(SUM(AZ95:AZ101),2)</f>
        <v>0</v>
      </c>
      <c r="BA94" s="114">
        <f>ROUND(SUM(BA95:BA101),2)</f>
        <v>0</v>
      </c>
      <c r="BB94" s="114">
        <f>ROUND(SUM(BB95:BB101),2)</f>
        <v>0</v>
      </c>
      <c r="BC94" s="114">
        <f>ROUND(SUM(BC95:BC101),2)</f>
        <v>0</v>
      </c>
      <c r="BD94" s="116">
        <f>ROUND(SUM(BD95:BD101),2)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4.4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Stavební část'!J30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'01 - Stavební část'!P136</f>
        <v>0</v>
      </c>
      <c r="AV95" s="128">
        <f>'01 - Stavební část'!J33</f>
        <v>0</v>
      </c>
      <c r="AW95" s="128">
        <f>'01 - Stavební část'!J34</f>
        <v>0</v>
      </c>
      <c r="AX95" s="128">
        <f>'01 - Stavební část'!J35</f>
        <v>0</v>
      </c>
      <c r="AY95" s="128">
        <f>'01 - Stavební část'!J36</f>
        <v>0</v>
      </c>
      <c r="AZ95" s="128">
        <f>'01 - Stavební část'!F33</f>
        <v>0</v>
      </c>
      <c r="BA95" s="128">
        <f>'01 - Stavební část'!F34</f>
        <v>0</v>
      </c>
      <c r="BB95" s="128">
        <f>'01 - Stavební část'!F35</f>
        <v>0</v>
      </c>
      <c r="BC95" s="128">
        <f>'01 - Stavební část'!F36</f>
        <v>0</v>
      </c>
      <c r="BD95" s="130">
        <f>'01 - Stavební část'!F37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4.4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Silnoproud'!J30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'02 - Silnoproud'!P122</f>
        <v>0</v>
      </c>
      <c r="AV96" s="128">
        <f>'02 - Silnoproud'!J33</f>
        <v>0</v>
      </c>
      <c r="AW96" s="128">
        <f>'02 - Silnoproud'!J34</f>
        <v>0</v>
      </c>
      <c r="AX96" s="128">
        <f>'02 - Silnoproud'!J35</f>
        <v>0</v>
      </c>
      <c r="AY96" s="128">
        <f>'02 - Silnoproud'!J36</f>
        <v>0</v>
      </c>
      <c r="AZ96" s="128">
        <f>'02 - Silnoproud'!F33</f>
        <v>0</v>
      </c>
      <c r="BA96" s="128">
        <f>'02 - Silnoproud'!F34</f>
        <v>0</v>
      </c>
      <c r="BB96" s="128">
        <f>'02 - Silnoproud'!F35</f>
        <v>0</v>
      </c>
      <c r="BC96" s="128">
        <f>'02 - Silnoproud'!F36</f>
        <v>0</v>
      </c>
      <c r="BD96" s="130">
        <f>'02 - Silnoproud'!F37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4.4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Slaboproud'!J30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'03 - Slaboproud'!P120</f>
        <v>0</v>
      </c>
      <c r="AV97" s="128">
        <f>'03 - Slaboproud'!J33</f>
        <v>0</v>
      </c>
      <c r="AW97" s="128">
        <f>'03 - Slaboproud'!J34</f>
        <v>0</v>
      </c>
      <c r="AX97" s="128">
        <f>'03 - Slaboproud'!J35</f>
        <v>0</v>
      </c>
      <c r="AY97" s="128">
        <f>'03 - Slaboproud'!J36</f>
        <v>0</v>
      </c>
      <c r="AZ97" s="128">
        <f>'03 - Slaboproud'!F33</f>
        <v>0</v>
      </c>
      <c r="BA97" s="128">
        <f>'03 - Slaboproud'!F34</f>
        <v>0</v>
      </c>
      <c r="BB97" s="128">
        <f>'03 - Slaboproud'!F35</f>
        <v>0</v>
      </c>
      <c r="BC97" s="128">
        <f>'03 - Slaboproud'!F36</f>
        <v>0</v>
      </c>
      <c r="BD97" s="130">
        <f>'03 - Slaboproud'!F37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4.4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Vzduchotechnika'!J30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'04 - Vzduchotechnika'!P118</f>
        <v>0</v>
      </c>
      <c r="AV98" s="128">
        <f>'04 - Vzduchotechnika'!J33</f>
        <v>0</v>
      </c>
      <c r="AW98" s="128">
        <f>'04 - Vzduchotechnika'!J34</f>
        <v>0</v>
      </c>
      <c r="AX98" s="128">
        <f>'04 - Vzduchotechnika'!J35</f>
        <v>0</v>
      </c>
      <c r="AY98" s="128">
        <f>'04 - Vzduchotechnika'!J36</f>
        <v>0</v>
      </c>
      <c r="AZ98" s="128">
        <f>'04 - Vzduchotechnika'!F33</f>
        <v>0</v>
      </c>
      <c r="BA98" s="128">
        <f>'04 - Vzduchotechnika'!F34</f>
        <v>0</v>
      </c>
      <c r="BB98" s="128">
        <f>'04 - Vzduchotechnika'!F35</f>
        <v>0</v>
      </c>
      <c r="BC98" s="128">
        <f>'04 - Vzduchotechnika'!F36</f>
        <v>0</v>
      </c>
      <c r="BD98" s="130">
        <f>'04 - Vzduchotechnika'!F37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4.4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'05 - Zdravotechnika'!J30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'05 - Zdravotechnika'!P129</f>
        <v>0</v>
      </c>
      <c r="AV99" s="128">
        <f>'05 - Zdravotechnika'!J33</f>
        <v>0</v>
      </c>
      <c r="AW99" s="128">
        <f>'05 - Zdravotechnika'!J34</f>
        <v>0</v>
      </c>
      <c r="AX99" s="128">
        <f>'05 - Zdravotechnika'!J35</f>
        <v>0</v>
      </c>
      <c r="AY99" s="128">
        <f>'05 - Zdravotechnika'!J36</f>
        <v>0</v>
      </c>
      <c r="AZ99" s="128">
        <f>'05 - Zdravotechnika'!F33</f>
        <v>0</v>
      </c>
      <c r="BA99" s="128">
        <f>'05 - Zdravotechnika'!F34</f>
        <v>0</v>
      </c>
      <c r="BB99" s="128">
        <f>'05 - Zdravotechnika'!F35</f>
        <v>0</v>
      </c>
      <c r="BC99" s="128">
        <f>'05 - Zdravotechnika'!F36</f>
        <v>0</v>
      </c>
      <c r="BD99" s="130">
        <f>'05 - Zdravotechnika'!F37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7" customFormat="1" ht="14.4" customHeight="1">
      <c r="A100" s="119" t="s">
        <v>80</v>
      </c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'06 - Vytápění'!J30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27">
        <v>0</v>
      </c>
      <c r="AT100" s="128">
        <f>ROUND(SUM(AV100:AW100),2)</f>
        <v>0</v>
      </c>
      <c r="AU100" s="129">
        <f>'06 - Vytápění'!P120</f>
        <v>0</v>
      </c>
      <c r="AV100" s="128">
        <f>'06 - Vytápění'!J33</f>
        <v>0</v>
      </c>
      <c r="AW100" s="128">
        <f>'06 - Vytápění'!J34</f>
        <v>0</v>
      </c>
      <c r="AX100" s="128">
        <f>'06 - Vytápění'!J35</f>
        <v>0</v>
      </c>
      <c r="AY100" s="128">
        <f>'06 - Vytápění'!J36</f>
        <v>0</v>
      </c>
      <c r="AZ100" s="128">
        <f>'06 - Vytápění'!F33</f>
        <v>0</v>
      </c>
      <c r="BA100" s="128">
        <f>'06 - Vytápění'!F34</f>
        <v>0</v>
      </c>
      <c r="BB100" s="128">
        <f>'06 - Vytápění'!F35</f>
        <v>0</v>
      </c>
      <c r="BC100" s="128">
        <f>'06 - Vytápění'!F36</f>
        <v>0</v>
      </c>
      <c r="BD100" s="130">
        <f>'06 - Vytápění'!F37</f>
        <v>0</v>
      </c>
      <c r="BE100" s="7"/>
      <c r="BT100" s="131" t="s">
        <v>84</v>
      </c>
      <c r="BV100" s="131" t="s">
        <v>78</v>
      </c>
      <c r="BW100" s="131" t="s">
        <v>101</v>
      </c>
      <c r="BX100" s="131" t="s">
        <v>5</v>
      </c>
      <c r="CL100" s="131" t="s">
        <v>1</v>
      </c>
      <c r="CM100" s="131" t="s">
        <v>86</v>
      </c>
    </row>
    <row r="101" s="7" customFormat="1" ht="14.4" customHeight="1">
      <c r="A101" s="119" t="s">
        <v>80</v>
      </c>
      <c r="B101" s="120"/>
      <c r="C101" s="121"/>
      <c r="D101" s="122" t="s">
        <v>102</v>
      </c>
      <c r="E101" s="122"/>
      <c r="F101" s="122"/>
      <c r="G101" s="122"/>
      <c r="H101" s="122"/>
      <c r="I101" s="123"/>
      <c r="J101" s="122" t="s">
        <v>103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'07 - Vedlejší rozpočtové ...'!J30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83</v>
      </c>
      <c r="AR101" s="126"/>
      <c r="AS101" s="132">
        <v>0</v>
      </c>
      <c r="AT101" s="133">
        <f>ROUND(SUM(AV101:AW101),2)</f>
        <v>0</v>
      </c>
      <c r="AU101" s="134">
        <f>'07 - Vedlejší rozpočtové ...'!P120</f>
        <v>0</v>
      </c>
      <c r="AV101" s="133">
        <f>'07 - Vedlejší rozpočtové ...'!J33</f>
        <v>0</v>
      </c>
      <c r="AW101" s="133">
        <f>'07 - Vedlejší rozpočtové ...'!J34</f>
        <v>0</v>
      </c>
      <c r="AX101" s="133">
        <f>'07 - Vedlejší rozpočtové ...'!J35</f>
        <v>0</v>
      </c>
      <c r="AY101" s="133">
        <f>'07 - Vedlejší rozpočtové ...'!J36</f>
        <v>0</v>
      </c>
      <c r="AZ101" s="133">
        <f>'07 - Vedlejší rozpočtové ...'!F33</f>
        <v>0</v>
      </c>
      <c r="BA101" s="133">
        <f>'07 - Vedlejší rozpočtové ...'!F34</f>
        <v>0</v>
      </c>
      <c r="BB101" s="133">
        <f>'07 - Vedlejší rozpočtové ...'!F35</f>
        <v>0</v>
      </c>
      <c r="BC101" s="133">
        <f>'07 - Vedlejší rozpočtové ...'!F36</f>
        <v>0</v>
      </c>
      <c r="BD101" s="135">
        <f>'07 - Vedlejší rozpočtové ...'!F37</f>
        <v>0</v>
      </c>
      <c r="BE101" s="7"/>
      <c r="BT101" s="131" t="s">
        <v>84</v>
      </c>
      <c r="BV101" s="131" t="s">
        <v>78</v>
      </c>
      <c r="BW101" s="131" t="s">
        <v>104</v>
      </c>
      <c r="BX101" s="131" t="s">
        <v>5</v>
      </c>
      <c r="CL101" s="131" t="s">
        <v>1</v>
      </c>
      <c r="CM101" s="131" t="s">
        <v>86</v>
      </c>
    </row>
    <row r="102" s="2" customFormat="1" ht="30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44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</sheetData>
  <sheetProtection sheet="1" formatColumns="0" formatRows="0" objects="1" scenarios="1" spinCount="100000" saltValue="pJHbZ+eGZU2JadCcH1kdCCzHBBz9ezpY3C5XihWOXtvN154LktnPC2rXadwmnsw2lBXDnBu/uRuOjwNutjvH9Q==" hashValue="5KIyY6+wUZ6j2nfGzJ21xQn8C2TeL3OrNtCgptSW3hf62X8erBpBo0mpSL7JzAr3NuiPjTYDsc46x7PxZUqchQ==" algorithmName="SHA-512" password="CC35"/>
  <mergeCells count="66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í část'!C2" display="/"/>
    <hyperlink ref="A96" location="'02 - Silnoproud'!C2" display="/"/>
    <hyperlink ref="A97" location="'03 - Slaboproud'!C2" display="/"/>
    <hyperlink ref="A98" location="'04 - Vzduchotechnika'!C2" display="/"/>
    <hyperlink ref="A99" location="'05 - Zdravotechnika'!C2" display="/"/>
    <hyperlink ref="A100" location="'06 - Vytápění'!C2" display="/"/>
    <hyperlink ref="A101" location="'07 - Vedlejší rozpočtové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Lékárna ve Školní ulici č.p.587, Kynšperk nad Ohří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107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ROUND((SUM(BE136:BE424)),  2)</f>
        <v>0</v>
      </c>
      <c r="G33" s="38"/>
      <c r="H33" s="38"/>
      <c r="I33" s="155">
        <v>0.20999999999999999</v>
      </c>
      <c r="J33" s="154">
        <f>ROUND(((SUM(BE136:BE424))*I33),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ROUND((SUM(BF136:BF424)),  2)</f>
        <v>0</v>
      </c>
      <c r="G34" s="38"/>
      <c r="H34" s="38"/>
      <c r="I34" s="155">
        <v>0.12</v>
      </c>
      <c r="J34" s="154">
        <f>ROUND(((SUM(BF136:BF424))*I34),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ROUND((SUM(BG136:BG424)),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ROUND((SUM(BH136:BH424)),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ROUND((SUM(BI136:BI424)),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Lékárna ve Školní ulici č.p.587, Kynšperk nad Ohří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01 -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Město Kynšperk nad Ohří</v>
      </c>
      <c r="G91" s="40"/>
      <c r="H91" s="40"/>
      <c r="I91" s="32" t="s">
        <v>30</v>
      </c>
      <c r="J91" s="36" t="str">
        <f>E21</f>
        <v>Jiří Nováček, Fr.Lázně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Šimková Dita, K.Vary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J136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113</v>
      </c>
      <c r="E97" s="182"/>
      <c r="F97" s="182"/>
      <c r="G97" s="182"/>
      <c r="H97" s="182"/>
      <c r="I97" s="182"/>
      <c r="J97" s="183">
        <f>J137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114</v>
      </c>
      <c r="E98" s="188"/>
      <c r="F98" s="188"/>
      <c r="G98" s="188"/>
      <c r="H98" s="188"/>
      <c r="I98" s="188"/>
      <c r="J98" s="189">
        <f>J138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115</v>
      </c>
      <c r="E99" s="188"/>
      <c r="F99" s="188"/>
      <c r="G99" s="188"/>
      <c r="H99" s="188"/>
      <c r="I99" s="188"/>
      <c r="J99" s="189">
        <f>J158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116</v>
      </c>
      <c r="E100" s="188"/>
      <c r="F100" s="188"/>
      <c r="G100" s="188"/>
      <c r="H100" s="188"/>
      <c r="I100" s="188"/>
      <c r="J100" s="189">
        <f>J200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117</v>
      </c>
      <c r="E101" s="188"/>
      <c r="F101" s="188"/>
      <c r="G101" s="188"/>
      <c r="H101" s="188"/>
      <c r="I101" s="188"/>
      <c r="J101" s="189">
        <f>J205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118</v>
      </c>
      <c r="E102" s="188"/>
      <c r="F102" s="188"/>
      <c r="G102" s="188"/>
      <c r="H102" s="188"/>
      <c r="I102" s="188"/>
      <c r="J102" s="189">
        <f>J251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119</v>
      </c>
      <c r="E103" s="188"/>
      <c r="F103" s="188"/>
      <c r="G103" s="188"/>
      <c r="H103" s="188"/>
      <c r="I103" s="188"/>
      <c r="J103" s="189">
        <f>J257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120</v>
      </c>
      <c r="E104" s="182"/>
      <c r="F104" s="182"/>
      <c r="G104" s="182"/>
      <c r="H104" s="182"/>
      <c r="I104" s="182"/>
      <c r="J104" s="183">
        <f>J259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121</v>
      </c>
      <c r="E105" s="188"/>
      <c r="F105" s="188"/>
      <c r="G105" s="188"/>
      <c r="H105" s="188"/>
      <c r="I105" s="188"/>
      <c r="J105" s="189">
        <f>J260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122</v>
      </c>
      <c r="E106" s="188"/>
      <c r="F106" s="188"/>
      <c r="G106" s="188"/>
      <c r="H106" s="188"/>
      <c r="I106" s="188"/>
      <c r="J106" s="189">
        <f>J268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123</v>
      </c>
      <c r="E107" s="188"/>
      <c r="F107" s="188"/>
      <c r="G107" s="188"/>
      <c r="H107" s="188"/>
      <c r="I107" s="188"/>
      <c r="J107" s="189">
        <f>J277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124</v>
      </c>
      <c r="E108" s="188"/>
      <c r="F108" s="188"/>
      <c r="G108" s="188"/>
      <c r="H108" s="188"/>
      <c r="I108" s="188"/>
      <c r="J108" s="189">
        <f>J279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125</v>
      </c>
      <c r="E109" s="188"/>
      <c r="F109" s="188"/>
      <c r="G109" s="188"/>
      <c r="H109" s="188"/>
      <c r="I109" s="188"/>
      <c r="J109" s="189">
        <f>J282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126</v>
      </c>
      <c r="E110" s="188"/>
      <c r="F110" s="188"/>
      <c r="G110" s="188"/>
      <c r="H110" s="188"/>
      <c r="I110" s="188"/>
      <c r="J110" s="189">
        <f>J284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127</v>
      </c>
      <c r="E111" s="188"/>
      <c r="F111" s="188"/>
      <c r="G111" s="188"/>
      <c r="H111" s="188"/>
      <c r="I111" s="188"/>
      <c r="J111" s="189">
        <f>J292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128</v>
      </c>
      <c r="E112" s="188"/>
      <c r="F112" s="188"/>
      <c r="G112" s="188"/>
      <c r="H112" s="188"/>
      <c r="I112" s="188"/>
      <c r="J112" s="189">
        <f>J296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129</v>
      </c>
      <c r="E113" s="188"/>
      <c r="F113" s="188"/>
      <c r="G113" s="188"/>
      <c r="H113" s="188"/>
      <c r="I113" s="188"/>
      <c r="J113" s="189">
        <f>J341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130</v>
      </c>
      <c r="E114" s="188"/>
      <c r="F114" s="188"/>
      <c r="G114" s="188"/>
      <c r="H114" s="188"/>
      <c r="I114" s="188"/>
      <c r="J114" s="189">
        <f>J355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131</v>
      </c>
      <c r="E115" s="188"/>
      <c r="F115" s="188"/>
      <c r="G115" s="188"/>
      <c r="H115" s="188"/>
      <c r="I115" s="188"/>
      <c r="J115" s="189">
        <f>J384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132</v>
      </c>
      <c r="E116" s="188"/>
      <c r="F116" s="188"/>
      <c r="G116" s="188"/>
      <c r="H116" s="188"/>
      <c r="I116" s="188"/>
      <c r="J116" s="189">
        <f>J408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66"/>
      <c r="C118" s="67"/>
      <c r="D118" s="67"/>
      <c r="E118" s="67"/>
      <c r="F118" s="67"/>
      <c r="G118" s="67"/>
      <c r="H118" s="67"/>
      <c r="I118" s="67"/>
      <c r="J118" s="67"/>
      <c r="K118" s="67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22" s="2" customFormat="1" ht="6.96" customHeight="1">
      <c r="A122" s="38"/>
      <c r="B122" s="68"/>
      <c r="C122" s="69"/>
      <c r="D122" s="69"/>
      <c r="E122" s="69"/>
      <c r="F122" s="69"/>
      <c r="G122" s="69"/>
      <c r="H122" s="69"/>
      <c r="I122" s="69"/>
      <c r="J122" s="69"/>
      <c r="K122" s="69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133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16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4.4" customHeight="1">
      <c r="A126" s="38"/>
      <c r="B126" s="39"/>
      <c r="C126" s="40"/>
      <c r="D126" s="40"/>
      <c r="E126" s="174" t="str">
        <f>E7</f>
        <v>Lékárna ve Školní ulici č.p.587, Kynšperk nad Ohří</v>
      </c>
      <c r="F126" s="32"/>
      <c r="G126" s="32"/>
      <c r="H126" s="32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106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6" customHeight="1">
      <c r="A128" s="38"/>
      <c r="B128" s="39"/>
      <c r="C128" s="40"/>
      <c r="D128" s="40"/>
      <c r="E128" s="76" t="str">
        <f>E9</f>
        <v>01 - Stavební část</v>
      </c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20</v>
      </c>
      <c r="D130" s="40"/>
      <c r="E130" s="40"/>
      <c r="F130" s="27" t="str">
        <f>F12</f>
        <v xml:space="preserve"> </v>
      </c>
      <c r="G130" s="40"/>
      <c r="H130" s="40"/>
      <c r="I130" s="32" t="s">
        <v>22</v>
      </c>
      <c r="J130" s="79" t="str">
        <f>IF(J12="","",J12)</f>
        <v>18. 2. 2025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26.4" customHeight="1">
      <c r="A132" s="38"/>
      <c r="B132" s="39"/>
      <c r="C132" s="32" t="s">
        <v>24</v>
      </c>
      <c r="D132" s="40"/>
      <c r="E132" s="40"/>
      <c r="F132" s="27" t="str">
        <f>E15</f>
        <v>Město Kynšperk nad Ohří</v>
      </c>
      <c r="G132" s="40"/>
      <c r="H132" s="40"/>
      <c r="I132" s="32" t="s">
        <v>30</v>
      </c>
      <c r="J132" s="36" t="str">
        <f>E21</f>
        <v>Jiří Nováček, Fr.Lázně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6" customHeight="1">
      <c r="A133" s="38"/>
      <c r="B133" s="39"/>
      <c r="C133" s="32" t="s">
        <v>28</v>
      </c>
      <c r="D133" s="40"/>
      <c r="E133" s="40"/>
      <c r="F133" s="27" t="str">
        <f>IF(E18="","",E18)</f>
        <v>Vyplň údaj</v>
      </c>
      <c r="G133" s="40"/>
      <c r="H133" s="40"/>
      <c r="I133" s="32" t="s">
        <v>33</v>
      </c>
      <c r="J133" s="36" t="str">
        <f>E24</f>
        <v>Šimková Dita, K.Vary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91"/>
      <c r="B135" s="192"/>
      <c r="C135" s="193" t="s">
        <v>134</v>
      </c>
      <c r="D135" s="194" t="s">
        <v>61</v>
      </c>
      <c r="E135" s="194" t="s">
        <v>57</v>
      </c>
      <c r="F135" s="194" t="s">
        <v>58</v>
      </c>
      <c r="G135" s="194" t="s">
        <v>135</v>
      </c>
      <c r="H135" s="194" t="s">
        <v>136</v>
      </c>
      <c r="I135" s="194" t="s">
        <v>137</v>
      </c>
      <c r="J135" s="195" t="s">
        <v>110</v>
      </c>
      <c r="K135" s="196" t="s">
        <v>138</v>
      </c>
      <c r="L135" s="197"/>
      <c r="M135" s="100" t="s">
        <v>1</v>
      </c>
      <c r="N135" s="101" t="s">
        <v>40</v>
      </c>
      <c r="O135" s="101" t="s">
        <v>139</v>
      </c>
      <c r="P135" s="101" t="s">
        <v>140</v>
      </c>
      <c r="Q135" s="101" t="s">
        <v>141</v>
      </c>
      <c r="R135" s="101" t="s">
        <v>142</v>
      </c>
      <c r="S135" s="101" t="s">
        <v>143</v>
      </c>
      <c r="T135" s="102" t="s">
        <v>144</v>
      </c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</row>
    <row r="136" s="2" customFormat="1" ht="22.8" customHeight="1">
      <c r="A136" s="38"/>
      <c r="B136" s="39"/>
      <c r="C136" s="107" t="s">
        <v>145</v>
      </c>
      <c r="D136" s="40"/>
      <c r="E136" s="40"/>
      <c r="F136" s="40"/>
      <c r="G136" s="40"/>
      <c r="H136" s="40"/>
      <c r="I136" s="40"/>
      <c r="J136" s="198">
        <f>BK136</f>
        <v>0</v>
      </c>
      <c r="K136" s="40"/>
      <c r="L136" s="44"/>
      <c r="M136" s="103"/>
      <c r="N136" s="199"/>
      <c r="O136" s="104"/>
      <c r="P136" s="200">
        <f>P137+P259</f>
        <v>0</v>
      </c>
      <c r="Q136" s="104"/>
      <c r="R136" s="200">
        <f>R137+R259</f>
        <v>29.804786059999998</v>
      </c>
      <c r="S136" s="104"/>
      <c r="T136" s="201">
        <f>T137+T259</f>
        <v>43.685927640000003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75</v>
      </c>
      <c r="AU136" s="17" t="s">
        <v>112</v>
      </c>
      <c r="BK136" s="202">
        <f>BK137+BK259</f>
        <v>0</v>
      </c>
    </row>
    <row r="137" s="12" customFormat="1" ht="25.92" customHeight="1">
      <c r="A137" s="12"/>
      <c r="B137" s="203"/>
      <c r="C137" s="204"/>
      <c r="D137" s="205" t="s">
        <v>75</v>
      </c>
      <c r="E137" s="206" t="s">
        <v>146</v>
      </c>
      <c r="F137" s="206" t="s">
        <v>147</v>
      </c>
      <c r="G137" s="204"/>
      <c r="H137" s="204"/>
      <c r="I137" s="207"/>
      <c r="J137" s="208">
        <f>BK137</f>
        <v>0</v>
      </c>
      <c r="K137" s="204"/>
      <c r="L137" s="209"/>
      <c r="M137" s="210"/>
      <c r="N137" s="211"/>
      <c r="O137" s="211"/>
      <c r="P137" s="212">
        <f>P138+P158+P200+P205+P251+P257</f>
        <v>0</v>
      </c>
      <c r="Q137" s="211"/>
      <c r="R137" s="212">
        <f>R138+R158+R200+R205+R251+R257</f>
        <v>21.535730699999998</v>
      </c>
      <c r="S137" s="211"/>
      <c r="T137" s="213">
        <f>T138+T158+T200+T205+T251+T257</f>
        <v>40.481419840000001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84</v>
      </c>
      <c r="AT137" s="215" t="s">
        <v>75</v>
      </c>
      <c r="AU137" s="215" t="s">
        <v>76</v>
      </c>
      <c r="AY137" s="214" t="s">
        <v>148</v>
      </c>
      <c r="BK137" s="216">
        <f>BK138+BK158+BK200+BK205+BK251+BK257</f>
        <v>0</v>
      </c>
    </row>
    <row r="138" s="12" customFormat="1" ht="22.8" customHeight="1">
      <c r="A138" s="12"/>
      <c r="B138" s="203"/>
      <c r="C138" s="204"/>
      <c r="D138" s="205" t="s">
        <v>75</v>
      </c>
      <c r="E138" s="217" t="s">
        <v>149</v>
      </c>
      <c r="F138" s="217" t="s">
        <v>150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SUM(P139:P157)</f>
        <v>0</v>
      </c>
      <c r="Q138" s="211"/>
      <c r="R138" s="212">
        <f>SUM(R139:R157)</f>
        <v>2.7561110999999996</v>
      </c>
      <c r="S138" s="211"/>
      <c r="T138" s="213">
        <f>SUM(T139:T157)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84</v>
      </c>
      <c r="AT138" s="215" t="s">
        <v>75</v>
      </c>
      <c r="AU138" s="215" t="s">
        <v>84</v>
      </c>
      <c r="AY138" s="214" t="s">
        <v>148</v>
      </c>
      <c r="BK138" s="216">
        <f>SUM(BK139:BK157)</f>
        <v>0</v>
      </c>
    </row>
    <row r="139" s="2" customFormat="1" ht="14.4" customHeight="1">
      <c r="A139" s="38"/>
      <c r="B139" s="39"/>
      <c r="C139" s="219" t="s">
        <v>84</v>
      </c>
      <c r="D139" s="219" t="s">
        <v>151</v>
      </c>
      <c r="E139" s="220" t="s">
        <v>152</v>
      </c>
      <c r="F139" s="221" t="s">
        <v>153</v>
      </c>
      <c r="G139" s="222" t="s">
        <v>154</v>
      </c>
      <c r="H139" s="223">
        <v>2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0.12021</v>
      </c>
      <c r="R139" s="229">
        <f>Q139*H139</f>
        <v>0.24042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155</v>
      </c>
      <c r="AT139" s="231" t="s">
        <v>151</v>
      </c>
      <c r="AU139" s="231" t="s">
        <v>86</v>
      </c>
      <c r="AY139" s="17" t="s">
        <v>148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155</v>
      </c>
      <c r="BM139" s="231" t="s">
        <v>156</v>
      </c>
    </row>
    <row r="140" s="13" customFormat="1">
      <c r="A140" s="13"/>
      <c r="B140" s="233"/>
      <c r="C140" s="234"/>
      <c r="D140" s="235" t="s">
        <v>157</v>
      </c>
      <c r="E140" s="236" t="s">
        <v>1</v>
      </c>
      <c r="F140" s="237" t="s">
        <v>158</v>
      </c>
      <c r="G140" s="234"/>
      <c r="H140" s="238">
        <v>2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157</v>
      </c>
      <c r="AU140" s="244" t="s">
        <v>86</v>
      </c>
      <c r="AV140" s="13" t="s">
        <v>86</v>
      </c>
      <c r="AW140" s="13" t="s">
        <v>32</v>
      </c>
      <c r="AX140" s="13" t="s">
        <v>84</v>
      </c>
      <c r="AY140" s="244" t="s">
        <v>148</v>
      </c>
    </row>
    <row r="141" s="2" customFormat="1" ht="19.8" customHeight="1">
      <c r="A141" s="38"/>
      <c r="B141" s="39"/>
      <c r="C141" s="219" t="s">
        <v>86</v>
      </c>
      <c r="D141" s="219" t="s">
        <v>151</v>
      </c>
      <c r="E141" s="220" t="s">
        <v>159</v>
      </c>
      <c r="F141" s="221" t="s">
        <v>160</v>
      </c>
      <c r="G141" s="222" t="s">
        <v>154</v>
      </c>
      <c r="H141" s="223">
        <v>2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0.03193</v>
      </c>
      <c r="R141" s="229">
        <f>Q141*H141</f>
        <v>0.06386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155</v>
      </c>
      <c r="AT141" s="231" t="s">
        <v>151</v>
      </c>
      <c r="AU141" s="231" t="s">
        <v>86</v>
      </c>
      <c r="AY141" s="17" t="s">
        <v>148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155</v>
      </c>
      <c r="BM141" s="231" t="s">
        <v>161</v>
      </c>
    </row>
    <row r="142" s="2" customFormat="1" ht="14.4" customHeight="1">
      <c r="A142" s="38"/>
      <c r="B142" s="39"/>
      <c r="C142" s="219" t="s">
        <v>149</v>
      </c>
      <c r="D142" s="219" t="s">
        <v>151</v>
      </c>
      <c r="E142" s="220" t="s">
        <v>162</v>
      </c>
      <c r="F142" s="221" t="s">
        <v>163</v>
      </c>
      <c r="G142" s="222" t="s">
        <v>164</v>
      </c>
      <c r="H142" s="223">
        <v>0.067000000000000004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1.94302</v>
      </c>
      <c r="R142" s="229">
        <f>Q142*H142</f>
        <v>0.13018234000000001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155</v>
      </c>
      <c r="AT142" s="231" t="s">
        <v>151</v>
      </c>
      <c r="AU142" s="231" t="s">
        <v>86</v>
      </c>
      <c r="AY142" s="17" t="s">
        <v>148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155</v>
      </c>
      <c r="BM142" s="231" t="s">
        <v>165</v>
      </c>
    </row>
    <row r="143" s="13" customFormat="1">
      <c r="A143" s="13"/>
      <c r="B143" s="233"/>
      <c r="C143" s="234"/>
      <c r="D143" s="235" t="s">
        <v>157</v>
      </c>
      <c r="E143" s="236" t="s">
        <v>1</v>
      </c>
      <c r="F143" s="237" t="s">
        <v>166</v>
      </c>
      <c r="G143" s="234"/>
      <c r="H143" s="238">
        <v>0.067000000000000004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157</v>
      </c>
      <c r="AU143" s="244" t="s">
        <v>86</v>
      </c>
      <c r="AV143" s="13" t="s">
        <v>86</v>
      </c>
      <c r="AW143" s="13" t="s">
        <v>32</v>
      </c>
      <c r="AX143" s="13" t="s">
        <v>84</v>
      </c>
      <c r="AY143" s="244" t="s">
        <v>148</v>
      </c>
    </row>
    <row r="144" s="2" customFormat="1" ht="14.4" customHeight="1">
      <c r="A144" s="38"/>
      <c r="B144" s="39"/>
      <c r="C144" s="219" t="s">
        <v>155</v>
      </c>
      <c r="D144" s="219" t="s">
        <v>151</v>
      </c>
      <c r="E144" s="220" t="s">
        <v>167</v>
      </c>
      <c r="F144" s="221" t="s">
        <v>168</v>
      </c>
      <c r="G144" s="222" t="s">
        <v>169</v>
      </c>
      <c r="H144" s="223">
        <v>0.050000000000000003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41</v>
      </c>
      <c r="O144" s="91"/>
      <c r="P144" s="229">
        <f>O144*H144</f>
        <v>0</v>
      </c>
      <c r="Q144" s="229">
        <v>1.0900000000000001</v>
      </c>
      <c r="R144" s="229">
        <f>Q144*H144</f>
        <v>0.054500000000000007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155</v>
      </c>
      <c r="AT144" s="231" t="s">
        <v>151</v>
      </c>
      <c r="AU144" s="231" t="s">
        <v>86</v>
      </c>
      <c r="AY144" s="17" t="s">
        <v>148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84</v>
      </c>
      <c r="BK144" s="232">
        <f>ROUND(I144*H144,2)</f>
        <v>0</v>
      </c>
      <c r="BL144" s="17" t="s">
        <v>155</v>
      </c>
      <c r="BM144" s="231" t="s">
        <v>170</v>
      </c>
    </row>
    <row r="145" s="13" customFormat="1">
      <c r="A145" s="13"/>
      <c r="B145" s="233"/>
      <c r="C145" s="234"/>
      <c r="D145" s="235" t="s">
        <v>157</v>
      </c>
      <c r="E145" s="236" t="s">
        <v>1</v>
      </c>
      <c r="F145" s="237" t="s">
        <v>171</v>
      </c>
      <c r="G145" s="234"/>
      <c r="H145" s="238">
        <v>0.050000000000000003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157</v>
      </c>
      <c r="AU145" s="244" t="s">
        <v>86</v>
      </c>
      <c r="AV145" s="13" t="s">
        <v>86</v>
      </c>
      <c r="AW145" s="13" t="s">
        <v>32</v>
      </c>
      <c r="AX145" s="13" t="s">
        <v>84</v>
      </c>
      <c r="AY145" s="244" t="s">
        <v>148</v>
      </c>
    </row>
    <row r="146" s="2" customFormat="1" ht="19.8" customHeight="1">
      <c r="A146" s="38"/>
      <c r="B146" s="39"/>
      <c r="C146" s="219" t="s">
        <v>172</v>
      </c>
      <c r="D146" s="219" t="s">
        <v>151</v>
      </c>
      <c r="E146" s="220" t="s">
        <v>173</v>
      </c>
      <c r="F146" s="221" t="s">
        <v>174</v>
      </c>
      <c r="G146" s="222" t="s">
        <v>175</v>
      </c>
      <c r="H146" s="223">
        <v>3.6899999999999999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41</v>
      </c>
      <c r="O146" s="91"/>
      <c r="P146" s="229">
        <f>O146*H146</f>
        <v>0</v>
      </c>
      <c r="Q146" s="229">
        <v>0.079210000000000003</v>
      </c>
      <c r="R146" s="229">
        <f>Q146*H146</f>
        <v>0.29228490000000001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155</v>
      </c>
      <c r="AT146" s="231" t="s">
        <v>151</v>
      </c>
      <c r="AU146" s="231" t="s">
        <v>86</v>
      </c>
      <c r="AY146" s="17" t="s">
        <v>148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84</v>
      </c>
      <c r="BK146" s="232">
        <f>ROUND(I146*H146,2)</f>
        <v>0</v>
      </c>
      <c r="BL146" s="17" t="s">
        <v>155</v>
      </c>
      <c r="BM146" s="231" t="s">
        <v>176</v>
      </c>
    </row>
    <row r="147" s="13" customFormat="1">
      <c r="A147" s="13"/>
      <c r="B147" s="233"/>
      <c r="C147" s="234"/>
      <c r="D147" s="235" t="s">
        <v>157</v>
      </c>
      <c r="E147" s="236" t="s">
        <v>1</v>
      </c>
      <c r="F147" s="237" t="s">
        <v>177</v>
      </c>
      <c r="G147" s="234"/>
      <c r="H147" s="238">
        <v>3.6899999999999999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157</v>
      </c>
      <c r="AU147" s="244" t="s">
        <v>86</v>
      </c>
      <c r="AV147" s="13" t="s">
        <v>86</v>
      </c>
      <c r="AW147" s="13" t="s">
        <v>32</v>
      </c>
      <c r="AX147" s="13" t="s">
        <v>84</v>
      </c>
      <c r="AY147" s="244" t="s">
        <v>148</v>
      </c>
    </row>
    <row r="148" s="2" customFormat="1" ht="14.4" customHeight="1">
      <c r="A148" s="38"/>
      <c r="B148" s="39"/>
      <c r="C148" s="219" t="s">
        <v>178</v>
      </c>
      <c r="D148" s="219" t="s">
        <v>151</v>
      </c>
      <c r="E148" s="220" t="s">
        <v>179</v>
      </c>
      <c r="F148" s="221" t="s">
        <v>180</v>
      </c>
      <c r="G148" s="222" t="s">
        <v>175</v>
      </c>
      <c r="H148" s="223">
        <v>21.760000000000002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41</v>
      </c>
      <c r="O148" s="91"/>
      <c r="P148" s="229">
        <f>O148*H148</f>
        <v>0</v>
      </c>
      <c r="Q148" s="229">
        <v>0.079210000000000003</v>
      </c>
      <c r="R148" s="229">
        <f>Q148*H148</f>
        <v>1.7236096000000001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155</v>
      </c>
      <c r="AT148" s="231" t="s">
        <v>151</v>
      </c>
      <c r="AU148" s="231" t="s">
        <v>86</v>
      </c>
      <c r="AY148" s="17" t="s">
        <v>148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84</v>
      </c>
      <c r="BK148" s="232">
        <f>ROUND(I148*H148,2)</f>
        <v>0</v>
      </c>
      <c r="BL148" s="17" t="s">
        <v>155</v>
      </c>
      <c r="BM148" s="231" t="s">
        <v>181</v>
      </c>
    </row>
    <row r="149" s="13" customFormat="1">
      <c r="A149" s="13"/>
      <c r="B149" s="233"/>
      <c r="C149" s="234"/>
      <c r="D149" s="235" t="s">
        <v>157</v>
      </c>
      <c r="E149" s="236" t="s">
        <v>1</v>
      </c>
      <c r="F149" s="237" t="s">
        <v>182</v>
      </c>
      <c r="G149" s="234"/>
      <c r="H149" s="238">
        <v>24.960000000000001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157</v>
      </c>
      <c r="AU149" s="244" t="s">
        <v>86</v>
      </c>
      <c r="AV149" s="13" t="s">
        <v>86</v>
      </c>
      <c r="AW149" s="13" t="s">
        <v>32</v>
      </c>
      <c r="AX149" s="13" t="s">
        <v>76</v>
      </c>
      <c r="AY149" s="244" t="s">
        <v>148</v>
      </c>
    </row>
    <row r="150" s="13" customFormat="1">
      <c r="A150" s="13"/>
      <c r="B150" s="233"/>
      <c r="C150" s="234"/>
      <c r="D150" s="235" t="s">
        <v>157</v>
      </c>
      <c r="E150" s="236" t="s">
        <v>1</v>
      </c>
      <c r="F150" s="237" t="s">
        <v>183</v>
      </c>
      <c r="G150" s="234"/>
      <c r="H150" s="238">
        <v>-3.2000000000000002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157</v>
      </c>
      <c r="AU150" s="244" t="s">
        <v>86</v>
      </c>
      <c r="AV150" s="13" t="s">
        <v>86</v>
      </c>
      <c r="AW150" s="13" t="s">
        <v>32</v>
      </c>
      <c r="AX150" s="13" t="s">
        <v>76</v>
      </c>
      <c r="AY150" s="244" t="s">
        <v>148</v>
      </c>
    </row>
    <row r="151" s="14" customFormat="1">
      <c r="A151" s="14"/>
      <c r="B151" s="245"/>
      <c r="C151" s="246"/>
      <c r="D151" s="235" t="s">
        <v>157</v>
      </c>
      <c r="E151" s="247" t="s">
        <v>1</v>
      </c>
      <c r="F151" s="248" t="s">
        <v>184</v>
      </c>
      <c r="G151" s="246"/>
      <c r="H151" s="249">
        <v>21.760000000000002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157</v>
      </c>
      <c r="AU151" s="255" t="s">
        <v>86</v>
      </c>
      <c r="AV151" s="14" t="s">
        <v>155</v>
      </c>
      <c r="AW151" s="14" t="s">
        <v>32</v>
      </c>
      <c r="AX151" s="14" t="s">
        <v>84</v>
      </c>
      <c r="AY151" s="255" t="s">
        <v>148</v>
      </c>
    </row>
    <row r="152" s="2" customFormat="1" ht="14.4" customHeight="1">
      <c r="A152" s="38"/>
      <c r="B152" s="39"/>
      <c r="C152" s="219" t="s">
        <v>185</v>
      </c>
      <c r="D152" s="219" t="s">
        <v>151</v>
      </c>
      <c r="E152" s="220" t="s">
        <v>186</v>
      </c>
      <c r="F152" s="221" t="s">
        <v>187</v>
      </c>
      <c r="G152" s="222" t="s">
        <v>188</v>
      </c>
      <c r="H152" s="223">
        <v>9.5999999999999996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41</v>
      </c>
      <c r="O152" s="91"/>
      <c r="P152" s="229">
        <f>O152*H152</f>
        <v>0</v>
      </c>
      <c r="Q152" s="229">
        <v>0.00013999999999999999</v>
      </c>
      <c r="R152" s="229">
        <f>Q152*H152</f>
        <v>0.0013439999999999999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155</v>
      </c>
      <c r="AT152" s="231" t="s">
        <v>151</v>
      </c>
      <c r="AU152" s="231" t="s">
        <v>86</v>
      </c>
      <c r="AY152" s="17" t="s">
        <v>148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84</v>
      </c>
      <c r="BK152" s="232">
        <f>ROUND(I152*H152,2)</f>
        <v>0</v>
      </c>
      <c r="BL152" s="17" t="s">
        <v>155</v>
      </c>
      <c r="BM152" s="231" t="s">
        <v>189</v>
      </c>
    </row>
    <row r="153" s="13" customFormat="1">
      <c r="A153" s="13"/>
      <c r="B153" s="233"/>
      <c r="C153" s="234"/>
      <c r="D153" s="235" t="s">
        <v>157</v>
      </c>
      <c r="E153" s="236" t="s">
        <v>1</v>
      </c>
      <c r="F153" s="237" t="s">
        <v>190</v>
      </c>
      <c r="G153" s="234"/>
      <c r="H153" s="238">
        <v>9.5999999999999996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157</v>
      </c>
      <c r="AU153" s="244" t="s">
        <v>86</v>
      </c>
      <c r="AV153" s="13" t="s">
        <v>86</v>
      </c>
      <c r="AW153" s="13" t="s">
        <v>32</v>
      </c>
      <c r="AX153" s="13" t="s">
        <v>84</v>
      </c>
      <c r="AY153" s="244" t="s">
        <v>148</v>
      </c>
    </row>
    <row r="154" s="2" customFormat="1" ht="14.4" customHeight="1">
      <c r="A154" s="38"/>
      <c r="B154" s="39"/>
      <c r="C154" s="219" t="s">
        <v>191</v>
      </c>
      <c r="D154" s="219" t="s">
        <v>151</v>
      </c>
      <c r="E154" s="220" t="s">
        <v>192</v>
      </c>
      <c r="F154" s="221" t="s">
        <v>193</v>
      </c>
      <c r="G154" s="222" t="s">
        <v>175</v>
      </c>
      <c r="H154" s="223">
        <v>0.89700000000000002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41</v>
      </c>
      <c r="O154" s="91"/>
      <c r="P154" s="229">
        <f>O154*H154</f>
        <v>0</v>
      </c>
      <c r="Q154" s="229">
        <v>0.17818000000000001</v>
      </c>
      <c r="R154" s="229">
        <f>Q154*H154</f>
        <v>0.15982746000000001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155</v>
      </c>
      <c r="AT154" s="231" t="s">
        <v>151</v>
      </c>
      <c r="AU154" s="231" t="s">
        <v>86</v>
      </c>
      <c r="AY154" s="17" t="s">
        <v>148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84</v>
      </c>
      <c r="BK154" s="232">
        <f>ROUND(I154*H154,2)</f>
        <v>0</v>
      </c>
      <c r="BL154" s="17" t="s">
        <v>155</v>
      </c>
      <c r="BM154" s="231" t="s">
        <v>194</v>
      </c>
    </row>
    <row r="155" s="13" customFormat="1">
      <c r="A155" s="13"/>
      <c r="B155" s="233"/>
      <c r="C155" s="234"/>
      <c r="D155" s="235" t="s">
        <v>157</v>
      </c>
      <c r="E155" s="236" t="s">
        <v>1</v>
      </c>
      <c r="F155" s="237" t="s">
        <v>195</v>
      </c>
      <c r="G155" s="234"/>
      <c r="H155" s="238">
        <v>0.89700000000000002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157</v>
      </c>
      <c r="AU155" s="244" t="s">
        <v>86</v>
      </c>
      <c r="AV155" s="13" t="s">
        <v>86</v>
      </c>
      <c r="AW155" s="13" t="s">
        <v>32</v>
      </c>
      <c r="AX155" s="13" t="s">
        <v>84</v>
      </c>
      <c r="AY155" s="244" t="s">
        <v>148</v>
      </c>
    </row>
    <row r="156" s="2" customFormat="1" ht="14.4" customHeight="1">
      <c r="A156" s="38"/>
      <c r="B156" s="39"/>
      <c r="C156" s="219" t="s">
        <v>196</v>
      </c>
      <c r="D156" s="219" t="s">
        <v>151</v>
      </c>
      <c r="E156" s="220" t="s">
        <v>197</v>
      </c>
      <c r="F156" s="221" t="s">
        <v>198</v>
      </c>
      <c r="G156" s="222" t="s">
        <v>175</v>
      </c>
      <c r="H156" s="223">
        <v>1.0800000000000001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41</v>
      </c>
      <c r="O156" s="91"/>
      <c r="P156" s="229">
        <f>O156*H156</f>
        <v>0</v>
      </c>
      <c r="Q156" s="229">
        <v>0.083409999999999998</v>
      </c>
      <c r="R156" s="229">
        <f>Q156*H156</f>
        <v>0.090082800000000005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155</v>
      </c>
      <c r="AT156" s="231" t="s">
        <v>151</v>
      </c>
      <c r="AU156" s="231" t="s">
        <v>86</v>
      </c>
      <c r="AY156" s="17" t="s">
        <v>148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84</v>
      </c>
      <c r="BK156" s="232">
        <f>ROUND(I156*H156,2)</f>
        <v>0</v>
      </c>
      <c r="BL156" s="17" t="s">
        <v>155</v>
      </c>
      <c r="BM156" s="231" t="s">
        <v>199</v>
      </c>
    </row>
    <row r="157" s="13" customFormat="1">
      <c r="A157" s="13"/>
      <c r="B157" s="233"/>
      <c r="C157" s="234"/>
      <c r="D157" s="235" t="s">
        <v>157</v>
      </c>
      <c r="E157" s="236" t="s">
        <v>1</v>
      </c>
      <c r="F157" s="237" t="s">
        <v>200</v>
      </c>
      <c r="G157" s="234"/>
      <c r="H157" s="238">
        <v>1.0800000000000001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157</v>
      </c>
      <c r="AU157" s="244" t="s">
        <v>86</v>
      </c>
      <c r="AV157" s="13" t="s">
        <v>86</v>
      </c>
      <c r="AW157" s="13" t="s">
        <v>32</v>
      </c>
      <c r="AX157" s="13" t="s">
        <v>84</v>
      </c>
      <c r="AY157" s="244" t="s">
        <v>148</v>
      </c>
    </row>
    <row r="158" s="12" customFormat="1" ht="22.8" customHeight="1">
      <c r="A158" s="12"/>
      <c r="B158" s="203"/>
      <c r="C158" s="204"/>
      <c r="D158" s="205" t="s">
        <v>75</v>
      </c>
      <c r="E158" s="217" t="s">
        <v>178</v>
      </c>
      <c r="F158" s="217" t="s">
        <v>201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SUM(P159:P199)</f>
        <v>0</v>
      </c>
      <c r="Q158" s="211"/>
      <c r="R158" s="212">
        <f>SUM(R159:R199)</f>
        <v>18.737026200000003</v>
      </c>
      <c r="S158" s="211"/>
      <c r="T158" s="213">
        <f>SUM(T159:T199)</f>
        <v>0.014463839999999999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84</v>
      </c>
      <c r="AT158" s="215" t="s">
        <v>75</v>
      </c>
      <c r="AU158" s="215" t="s">
        <v>84</v>
      </c>
      <c r="AY158" s="214" t="s">
        <v>148</v>
      </c>
      <c r="BK158" s="216">
        <f>SUM(BK159:BK199)</f>
        <v>0</v>
      </c>
    </row>
    <row r="159" s="2" customFormat="1" ht="14.4" customHeight="1">
      <c r="A159" s="38"/>
      <c r="B159" s="39"/>
      <c r="C159" s="219" t="s">
        <v>202</v>
      </c>
      <c r="D159" s="219" t="s">
        <v>151</v>
      </c>
      <c r="E159" s="220" t="s">
        <v>203</v>
      </c>
      <c r="F159" s="221" t="s">
        <v>204</v>
      </c>
      <c r="G159" s="222" t="s">
        <v>175</v>
      </c>
      <c r="H159" s="223">
        <v>113.26000000000001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41</v>
      </c>
      <c r="O159" s="91"/>
      <c r="P159" s="229">
        <f>O159*H159</f>
        <v>0</v>
      </c>
      <c r="Q159" s="229">
        <v>0.00025999999999999998</v>
      </c>
      <c r="R159" s="229">
        <f>Q159*H159</f>
        <v>0.029447599999999997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155</v>
      </c>
      <c r="AT159" s="231" t="s">
        <v>151</v>
      </c>
      <c r="AU159" s="231" t="s">
        <v>86</v>
      </c>
      <c r="AY159" s="17" t="s">
        <v>148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84</v>
      </c>
      <c r="BK159" s="232">
        <f>ROUND(I159*H159,2)</f>
        <v>0</v>
      </c>
      <c r="BL159" s="17" t="s">
        <v>155</v>
      </c>
      <c r="BM159" s="231" t="s">
        <v>205</v>
      </c>
    </row>
    <row r="160" s="13" customFormat="1">
      <c r="A160" s="13"/>
      <c r="B160" s="233"/>
      <c r="C160" s="234"/>
      <c r="D160" s="235" t="s">
        <v>157</v>
      </c>
      <c r="E160" s="236" t="s">
        <v>1</v>
      </c>
      <c r="F160" s="237" t="s">
        <v>206</v>
      </c>
      <c r="G160" s="234"/>
      <c r="H160" s="238">
        <v>113.26000000000001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157</v>
      </c>
      <c r="AU160" s="244" t="s">
        <v>86</v>
      </c>
      <c r="AV160" s="13" t="s">
        <v>86</v>
      </c>
      <c r="AW160" s="13" t="s">
        <v>32</v>
      </c>
      <c r="AX160" s="13" t="s">
        <v>84</v>
      </c>
      <c r="AY160" s="244" t="s">
        <v>148</v>
      </c>
    </row>
    <row r="161" s="2" customFormat="1" ht="14.4" customHeight="1">
      <c r="A161" s="38"/>
      <c r="B161" s="39"/>
      <c r="C161" s="219" t="s">
        <v>207</v>
      </c>
      <c r="D161" s="219" t="s">
        <v>151</v>
      </c>
      <c r="E161" s="220" t="s">
        <v>208</v>
      </c>
      <c r="F161" s="221" t="s">
        <v>209</v>
      </c>
      <c r="G161" s="222" t="s">
        <v>175</v>
      </c>
      <c r="H161" s="223">
        <v>113.26000000000001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41</v>
      </c>
      <c r="O161" s="91"/>
      <c r="P161" s="229">
        <f>O161*H161</f>
        <v>0</v>
      </c>
      <c r="Q161" s="229">
        <v>0.0030000000000000001</v>
      </c>
      <c r="R161" s="229">
        <f>Q161*H161</f>
        <v>0.33978000000000003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155</v>
      </c>
      <c r="AT161" s="231" t="s">
        <v>151</v>
      </c>
      <c r="AU161" s="231" t="s">
        <v>86</v>
      </c>
      <c r="AY161" s="17" t="s">
        <v>148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84</v>
      </c>
      <c r="BK161" s="232">
        <f>ROUND(I161*H161,2)</f>
        <v>0</v>
      </c>
      <c r="BL161" s="17" t="s">
        <v>155</v>
      </c>
      <c r="BM161" s="231" t="s">
        <v>210</v>
      </c>
    </row>
    <row r="162" s="13" customFormat="1">
      <c r="A162" s="13"/>
      <c r="B162" s="233"/>
      <c r="C162" s="234"/>
      <c r="D162" s="235" t="s">
        <v>157</v>
      </c>
      <c r="E162" s="236" t="s">
        <v>1</v>
      </c>
      <c r="F162" s="237" t="s">
        <v>206</v>
      </c>
      <c r="G162" s="234"/>
      <c r="H162" s="238">
        <v>113.26000000000001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157</v>
      </c>
      <c r="AU162" s="244" t="s">
        <v>86</v>
      </c>
      <c r="AV162" s="13" t="s">
        <v>86</v>
      </c>
      <c r="AW162" s="13" t="s">
        <v>32</v>
      </c>
      <c r="AX162" s="13" t="s">
        <v>84</v>
      </c>
      <c r="AY162" s="244" t="s">
        <v>148</v>
      </c>
    </row>
    <row r="163" s="2" customFormat="1" ht="14.4" customHeight="1">
      <c r="A163" s="38"/>
      <c r="B163" s="39"/>
      <c r="C163" s="219" t="s">
        <v>8</v>
      </c>
      <c r="D163" s="219" t="s">
        <v>151</v>
      </c>
      <c r="E163" s="220" t="s">
        <v>211</v>
      </c>
      <c r="F163" s="221" t="s">
        <v>212</v>
      </c>
      <c r="G163" s="222" t="s">
        <v>175</v>
      </c>
      <c r="H163" s="223">
        <v>279.93000000000001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41</v>
      </c>
      <c r="O163" s="91"/>
      <c r="P163" s="229">
        <f>O163*H163</f>
        <v>0</v>
      </c>
      <c r="Q163" s="229">
        <v>0.00025999999999999998</v>
      </c>
      <c r="R163" s="229">
        <f>Q163*H163</f>
        <v>0.072781799999999994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155</v>
      </c>
      <c r="AT163" s="231" t="s">
        <v>151</v>
      </c>
      <c r="AU163" s="231" t="s">
        <v>86</v>
      </c>
      <c r="AY163" s="17" t="s">
        <v>148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84</v>
      </c>
      <c r="BK163" s="232">
        <f>ROUND(I163*H163,2)</f>
        <v>0</v>
      </c>
      <c r="BL163" s="17" t="s">
        <v>155</v>
      </c>
      <c r="BM163" s="231" t="s">
        <v>213</v>
      </c>
    </row>
    <row r="164" s="13" customFormat="1">
      <c r="A164" s="13"/>
      <c r="B164" s="233"/>
      <c r="C164" s="234"/>
      <c r="D164" s="235" t="s">
        <v>157</v>
      </c>
      <c r="E164" s="236" t="s">
        <v>1</v>
      </c>
      <c r="F164" s="237" t="s">
        <v>214</v>
      </c>
      <c r="G164" s="234"/>
      <c r="H164" s="238">
        <v>40.310000000000002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157</v>
      </c>
      <c r="AU164" s="244" t="s">
        <v>86</v>
      </c>
      <c r="AV164" s="13" t="s">
        <v>86</v>
      </c>
      <c r="AW164" s="13" t="s">
        <v>32</v>
      </c>
      <c r="AX164" s="13" t="s">
        <v>76</v>
      </c>
      <c r="AY164" s="244" t="s">
        <v>148</v>
      </c>
    </row>
    <row r="165" s="15" customFormat="1">
      <c r="A165" s="15"/>
      <c r="B165" s="256"/>
      <c r="C165" s="257"/>
      <c r="D165" s="235" t="s">
        <v>157</v>
      </c>
      <c r="E165" s="258" t="s">
        <v>1</v>
      </c>
      <c r="F165" s="259" t="s">
        <v>215</v>
      </c>
      <c r="G165" s="257"/>
      <c r="H165" s="258" t="s">
        <v>1</v>
      </c>
      <c r="I165" s="260"/>
      <c r="J165" s="257"/>
      <c r="K165" s="257"/>
      <c r="L165" s="261"/>
      <c r="M165" s="262"/>
      <c r="N165" s="263"/>
      <c r="O165" s="263"/>
      <c r="P165" s="263"/>
      <c r="Q165" s="263"/>
      <c r="R165" s="263"/>
      <c r="S165" s="263"/>
      <c r="T165" s="26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5" t="s">
        <v>157</v>
      </c>
      <c r="AU165" s="265" t="s">
        <v>86</v>
      </c>
      <c r="AV165" s="15" t="s">
        <v>84</v>
      </c>
      <c r="AW165" s="15" t="s">
        <v>32</v>
      </c>
      <c r="AX165" s="15" t="s">
        <v>76</v>
      </c>
      <c r="AY165" s="265" t="s">
        <v>148</v>
      </c>
    </row>
    <row r="166" s="13" customFormat="1">
      <c r="A166" s="13"/>
      <c r="B166" s="233"/>
      <c r="C166" s="234"/>
      <c r="D166" s="235" t="s">
        <v>157</v>
      </c>
      <c r="E166" s="236" t="s">
        <v>1</v>
      </c>
      <c r="F166" s="237" t="s">
        <v>216</v>
      </c>
      <c r="G166" s="234"/>
      <c r="H166" s="238">
        <v>247.68000000000001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157</v>
      </c>
      <c r="AU166" s="244" t="s">
        <v>86</v>
      </c>
      <c r="AV166" s="13" t="s">
        <v>86</v>
      </c>
      <c r="AW166" s="13" t="s">
        <v>32</v>
      </c>
      <c r="AX166" s="13" t="s">
        <v>76</v>
      </c>
      <c r="AY166" s="244" t="s">
        <v>148</v>
      </c>
    </row>
    <row r="167" s="13" customFormat="1">
      <c r="A167" s="13"/>
      <c r="B167" s="233"/>
      <c r="C167" s="234"/>
      <c r="D167" s="235" t="s">
        <v>157</v>
      </c>
      <c r="E167" s="236" t="s">
        <v>1</v>
      </c>
      <c r="F167" s="237" t="s">
        <v>217</v>
      </c>
      <c r="G167" s="234"/>
      <c r="H167" s="238">
        <v>6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157</v>
      </c>
      <c r="AU167" s="244" t="s">
        <v>86</v>
      </c>
      <c r="AV167" s="13" t="s">
        <v>86</v>
      </c>
      <c r="AW167" s="13" t="s">
        <v>32</v>
      </c>
      <c r="AX167" s="13" t="s">
        <v>76</v>
      </c>
      <c r="AY167" s="244" t="s">
        <v>148</v>
      </c>
    </row>
    <row r="168" s="13" customFormat="1">
      <c r="A168" s="13"/>
      <c r="B168" s="233"/>
      <c r="C168" s="234"/>
      <c r="D168" s="235" t="s">
        <v>157</v>
      </c>
      <c r="E168" s="236" t="s">
        <v>1</v>
      </c>
      <c r="F168" s="237" t="s">
        <v>218</v>
      </c>
      <c r="G168" s="234"/>
      <c r="H168" s="238">
        <v>7.2599999999999998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157</v>
      </c>
      <c r="AU168" s="244" t="s">
        <v>86</v>
      </c>
      <c r="AV168" s="13" t="s">
        <v>86</v>
      </c>
      <c r="AW168" s="13" t="s">
        <v>32</v>
      </c>
      <c r="AX168" s="13" t="s">
        <v>76</v>
      </c>
      <c r="AY168" s="244" t="s">
        <v>148</v>
      </c>
    </row>
    <row r="169" s="13" customFormat="1">
      <c r="A169" s="13"/>
      <c r="B169" s="233"/>
      <c r="C169" s="234"/>
      <c r="D169" s="235" t="s">
        <v>157</v>
      </c>
      <c r="E169" s="236" t="s">
        <v>1</v>
      </c>
      <c r="F169" s="237" t="s">
        <v>219</v>
      </c>
      <c r="G169" s="234"/>
      <c r="H169" s="238">
        <v>64.480000000000004</v>
      </c>
      <c r="I169" s="239"/>
      <c r="J169" s="234"/>
      <c r="K169" s="234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157</v>
      </c>
      <c r="AU169" s="244" t="s">
        <v>86</v>
      </c>
      <c r="AV169" s="13" t="s">
        <v>86</v>
      </c>
      <c r="AW169" s="13" t="s">
        <v>32</v>
      </c>
      <c r="AX169" s="13" t="s">
        <v>76</v>
      </c>
      <c r="AY169" s="244" t="s">
        <v>148</v>
      </c>
    </row>
    <row r="170" s="13" customFormat="1">
      <c r="A170" s="13"/>
      <c r="B170" s="233"/>
      <c r="C170" s="234"/>
      <c r="D170" s="235" t="s">
        <v>157</v>
      </c>
      <c r="E170" s="236" t="s">
        <v>1</v>
      </c>
      <c r="F170" s="237" t="s">
        <v>220</v>
      </c>
      <c r="G170" s="234"/>
      <c r="H170" s="238">
        <v>-22.399999999999999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157</v>
      </c>
      <c r="AU170" s="244" t="s">
        <v>86</v>
      </c>
      <c r="AV170" s="13" t="s">
        <v>86</v>
      </c>
      <c r="AW170" s="13" t="s">
        <v>32</v>
      </c>
      <c r="AX170" s="13" t="s">
        <v>76</v>
      </c>
      <c r="AY170" s="244" t="s">
        <v>148</v>
      </c>
    </row>
    <row r="171" s="13" customFormat="1">
      <c r="A171" s="13"/>
      <c r="B171" s="233"/>
      <c r="C171" s="234"/>
      <c r="D171" s="235" t="s">
        <v>157</v>
      </c>
      <c r="E171" s="236" t="s">
        <v>1</v>
      </c>
      <c r="F171" s="237" t="s">
        <v>221</v>
      </c>
      <c r="G171" s="234"/>
      <c r="H171" s="238">
        <v>-2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157</v>
      </c>
      <c r="AU171" s="244" t="s">
        <v>86</v>
      </c>
      <c r="AV171" s="13" t="s">
        <v>86</v>
      </c>
      <c r="AW171" s="13" t="s">
        <v>32</v>
      </c>
      <c r="AX171" s="13" t="s">
        <v>76</v>
      </c>
      <c r="AY171" s="244" t="s">
        <v>148</v>
      </c>
    </row>
    <row r="172" s="13" customFormat="1">
      <c r="A172" s="13"/>
      <c r="B172" s="233"/>
      <c r="C172" s="234"/>
      <c r="D172" s="235" t="s">
        <v>157</v>
      </c>
      <c r="E172" s="236" t="s">
        <v>1</v>
      </c>
      <c r="F172" s="237" t="s">
        <v>222</v>
      </c>
      <c r="G172" s="234"/>
      <c r="H172" s="238">
        <v>-61.399999999999999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157</v>
      </c>
      <c r="AU172" s="244" t="s">
        <v>86</v>
      </c>
      <c r="AV172" s="13" t="s">
        <v>86</v>
      </c>
      <c r="AW172" s="13" t="s">
        <v>32</v>
      </c>
      <c r="AX172" s="13" t="s">
        <v>76</v>
      </c>
      <c r="AY172" s="244" t="s">
        <v>148</v>
      </c>
    </row>
    <row r="173" s="14" customFormat="1">
      <c r="A173" s="14"/>
      <c r="B173" s="245"/>
      <c r="C173" s="246"/>
      <c r="D173" s="235" t="s">
        <v>157</v>
      </c>
      <c r="E173" s="247" t="s">
        <v>1</v>
      </c>
      <c r="F173" s="248" t="s">
        <v>184</v>
      </c>
      <c r="G173" s="246"/>
      <c r="H173" s="249">
        <v>279.93000000000006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157</v>
      </c>
      <c r="AU173" s="255" t="s">
        <v>86</v>
      </c>
      <c r="AV173" s="14" t="s">
        <v>155</v>
      </c>
      <c r="AW173" s="14" t="s">
        <v>32</v>
      </c>
      <c r="AX173" s="14" t="s">
        <v>84</v>
      </c>
      <c r="AY173" s="255" t="s">
        <v>148</v>
      </c>
    </row>
    <row r="174" s="2" customFormat="1" ht="14.4" customHeight="1">
      <c r="A174" s="38"/>
      <c r="B174" s="39"/>
      <c r="C174" s="219" t="s">
        <v>223</v>
      </c>
      <c r="D174" s="219" t="s">
        <v>151</v>
      </c>
      <c r="E174" s="220" t="s">
        <v>224</v>
      </c>
      <c r="F174" s="221" t="s">
        <v>225</v>
      </c>
      <c r="G174" s="222" t="s">
        <v>175</v>
      </c>
      <c r="H174" s="223">
        <v>58.534999999999997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41</v>
      </c>
      <c r="O174" s="91"/>
      <c r="P174" s="229">
        <f>O174*H174</f>
        <v>0</v>
      </c>
      <c r="Q174" s="229">
        <v>0.0043800000000000002</v>
      </c>
      <c r="R174" s="229">
        <f>Q174*H174</f>
        <v>0.25638329999999998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155</v>
      </c>
      <c r="AT174" s="231" t="s">
        <v>151</v>
      </c>
      <c r="AU174" s="231" t="s">
        <v>86</v>
      </c>
      <c r="AY174" s="17" t="s">
        <v>148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84</v>
      </c>
      <c r="BK174" s="232">
        <f>ROUND(I174*H174,2)</f>
        <v>0</v>
      </c>
      <c r="BL174" s="17" t="s">
        <v>155</v>
      </c>
      <c r="BM174" s="231" t="s">
        <v>226</v>
      </c>
    </row>
    <row r="175" s="13" customFormat="1">
      <c r="A175" s="13"/>
      <c r="B175" s="233"/>
      <c r="C175" s="234"/>
      <c r="D175" s="235" t="s">
        <v>157</v>
      </c>
      <c r="E175" s="236" t="s">
        <v>1</v>
      </c>
      <c r="F175" s="237" t="s">
        <v>227</v>
      </c>
      <c r="G175" s="234"/>
      <c r="H175" s="238">
        <v>58.534999999999997</v>
      </c>
      <c r="I175" s="239"/>
      <c r="J175" s="234"/>
      <c r="K175" s="234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157</v>
      </c>
      <c r="AU175" s="244" t="s">
        <v>86</v>
      </c>
      <c r="AV175" s="13" t="s">
        <v>86</v>
      </c>
      <c r="AW175" s="13" t="s">
        <v>32</v>
      </c>
      <c r="AX175" s="13" t="s">
        <v>84</v>
      </c>
      <c r="AY175" s="244" t="s">
        <v>148</v>
      </c>
    </row>
    <row r="176" s="2" customFormat="1" ht="14.4" customHeight="1">
      <c r="A176" s="38"/>
      <c r="B176" s="39"/>
      <c r="C176" s="219" t="s">
        <v>228</v>
      </c>
      <c r="D176" s="219" t="s">
        <v>151</v>
      </c>
      <c r="E176" s="220" t="s">
        <v>229</v>
      </c>
      <c r="F176" s="221" t="s">
        <v>230</v>
      </c>
      <c r="G176" s="222" t="s">
        <v>175</v>
      </c>
      <c r="H176" s="223">
        <v>40.310000000000002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41</v>
      </c>
      <c r="O176" s="91"/>
      <c r="P176" s="229">
        <f>O176*H176</f>
        <v>0</v>
      </c>
      <c r="Q176" s="229">
        <v>0.01575</v>
      </c>
      <c r="R176" s="229">
        <f>Q176*H176</f>
        <v>0.63488250000000002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155</v>
      </c>
      <c r="AT176" s="231" t="s">
        <v>151</v>
      </c>
      <c r="AU176" s="231" t="s">
        <v>86</v>
      </c>
      <c r="AY176" s="17" t="s">
        <v>148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84</v>
      </c>
      <c r="BK176" s="232">
        <f>ROUND(I176*H176,2)</f>
        <v>0</v>
      </c>
      <c r="BL176" s="17" t="s">
        <v>155</v>
      </c>
      <c r="BM176" s="231" t="s">
        <v>231</v>
      </c>
    </row>
    <row r="177" s="13" customFormat="1">
      <c r="A177" s="13"/>
      <c r="B177" s="233"/>
      <c r="C177" s="234"/>
      <c r="D177" s="235" t="s">
        <v>157</v>
      </c>
      <c r="E177" s="236" t="s">
        <v>1</v>
      </c>
      <c r="F177" s="237" t="s">
        <v>214</v>
      </c>
      <c r="G177" s="234"/>
      <c r="H177" s="238">
        <v>40.310000000000002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157</v>
      </c>
      <c r="AU177" s="244" t="s">
        <v>86</v>
      </c>
      <c r="AV177" s="13" t="s">
        <v>86</v>
      </c>
      <c r="AW177" s="13" t="s">
        <v>32</v>
      </c>
      <c r="AX177" s="13" t="s">
        <v>84</v>
      </c>
      <c r="AY177" s="244" t="s">
        <v>148</v>
      </c>
    </row>
    <row r="178" s="2" customFormat="1" ht="14.4" customHeight="1">
      <c r="A178" s="38"/>
      <c r="B178" s="39"/>
      <c r="C178" s="219" t="s">
        <v>232</v>
      </c>
      <c r="D178" s="219" t="s">
        <v>151</v>
      </c>
      <c r="E178" s="220" t="s">
        <v>233</v>
      </c>
      <c r="F178" s="221" t="s">
        <v>234</v>
      </c>
      <c r="G178" s="222" t="s">
        <v>175</v>
      </c>
      <c r="H178" s="223">
        <v>50.899999999999999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41</v>
      </c>
      <c r="O178" s="91"/>
      <c r="P178" s="229">
        <f>O178*H178</f>
        <v>0</v>
      </c>
      <c r="Q178" s="229">
        <v>0.0030000000000000001</v>
      </c>
      <c r="R178" s="229">
        <f>Q178*H178</f>
        <v>0.1527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155</v>
      </c>
      <c r="AT178" s="231" t="s">
        <v>151</v>
      </c>
      <c r="AU178" s="231" t="s">
        <v>86</v>
      </c>
      <c r="AY178" s="17" t="s">
        <v>148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84</v>
      </c>
      <c r="BK178" s="232">
        <f>ROUND(I178*H178,2)</f>
        <v>0</v>
      </c>
      <c r="BL178" s="17" t="s">
        <v>155</v>
      </c>
      <c r="BM178" s="231" t="s">
        <v>235</v>
      </c>
    </row>
    <row r="179" s="13" customFormat="1">
      <c r="A179" s="13"/>
      <c r="B179" s="233"/>
      <c r="C179" s="234"/>
      <c r="D179" s="235" t="s">
        <v>157</v>
      </c>
      <c r="E179" s="236" t="s">
        <v>1</v>
      </c>
      <c r="F179" s="237" t="s">
        <v>236</v>
      </c>
      <c r="G179" s="234"/>
      <c r="H179" s="238">
        <v>50.899999999999999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157</v>
      </c>
      <c r="AU179" s="244" t="s">
        <v>86</v>
      </c>
      <c r="AV179" s="13" t="s">
        <v>86</v>
      </c>
      <c r="AW179" s="13" t="s">
        <v>32</v>
      </c>
      <c r="AX179" s="13" t="s">
        <v>84</v>
      </c>
      <c r="AY179" s="244" t="s">
        <v>148</v>
      </c>
    </row>
    <row r="180" s="2" customFormat="1" ht="22.2" customHeight="1">
      <c r="A180" s="38"/>
      <c r="B180" s="39"/>
      <c r="C180" s="219" t="s">
        <v>237</v>
      </c>
      <c r="D180" s="219" t="s">
        <v>151</v>
      </c>
      <c r="E180" s="220" t="s">
        <v>238</v>
      </c>
      <c r="F180" s="221" t="s">
        <v>239</v>
      </c>
      <c r="G180" s="222" t="s">
        <v>175</v>
      </c>
      <c r="H180" s="223">
        <v>239.62000000000001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41</v>
      </c>
      <c r="O180" s="91"/>
      <c r="P180" s="229">
        <f>O180*H180</f>
        <v>0</v>
      </c>
      <c r="Q180" s="229">
        <v>0.0206</v>
      </c>
      <c r="R180" s="229">
        <f>Q180*H180</f>
        <v>4.936172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155</v>
      </c>
      <c r="AT180" s="231" t="s">
        <v>151</v>
      </c>
      <c r="AU180" s="231" t="s">
        <v>86</v>
      </c>
      <c r="AY180" s="17" t="s">
        <v>148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84</v>
      </c>
      <c r="BK180" s="232">
        <f>ROUND(I180*H180,2)</f>
        <v>0</v>
      </c>
      <c r="BL180" s="17" t="s">
        <v>155</v>
      </c>
      <c r="BM180" s="231" t="s">
        <v>240</v>
      </c>
    </row>
    <row r="181" s="13" customFormat="1">
      <c r="A181" s="13"/>
      <c r="B181" s="233"/>
      <c r="C181" s="234"/>
      <c r="D181" s="235" t="s">
        <v>157</v>
      </c>
      <c r="E181" s="236" t="s">
        <v>1</v>
      </c>
      <c r="F181" s="237" t="s">
        <v>241</v>
      </c>
      <c r="G181" s="234"/>
      <c r="H181" s="238">
        <v>239.62000000000001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157</v>
      </c>
      <c r="AU181" s="244" t="s">
        <v>86</v>
      </c>
      <c r="AV181" s="13" t="s">
        <v>86</v>
      </c>
      <c r="AW181" s="13" t="s">
        <v>32</v>
      </c>
      <c r="AX181" s="13" t="s">
        <v>84</v>
      </c>
      <c r="AY181" s="244" t="s">
        <v>148</v>
      </c>
    </row>
    <row r="182" s="2" customFormat="1" ht="14.4" customHeight="1">
      <c r="A182" s="38"/>
      <c r="B182" s="39"/>
      <c r="C182" s="219" t="s">
        <v>242</v>
      </c>
      <c r="D182" s="219" t="s">
        <v>151</v>
      </c>
      <c r="E182" s="220" t="s">
        <v>243</v>
      </c>
      <c r="F182" s="221" t="s">
        <v>244</v>
      </c>
      <c r="G182" s="222" t="s">
        <v>175</v>
      </c>
      <c r="H182" s="223">
        <v>117.70999999999999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41</v>
      </c>
      <c r="O182" s="91"/>
      <c r="P182" s="229">
        <f>O182*H182</f>
        <v>0</v>
      </c>
      <c r="Q182" s="229">
        <v>4.0000000000000003E-05</v>
      </c>
      <c r="R182" s="229">
        <f>Q182*H182</f>
        <v>0.0047083999999999997</v>
      </c>
      <c r="S182" s="229">
        <v>6.0000000000000002E-05</v>
      </c>
      <c r="T182" s="230">
        <f>S182*H182</f>
        <v>0.0070625999999999996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155</v>
      </c>
      <c r="AT182" s="231" t="s">
        <v>151</v>
      </c>
      <c r="AU182" s="231" t="s">
        <v>86</v>
      </c>
      <c r="AY182" s="17" t="s">
        <v>148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84</v>
      </c>
      <c r="BK182" s="232">
        <f>ROUND(I182*H182,2)</f>
        <v>0</v>
      </c>
      <c r="BL182" s="17" t="s">
        <v>155</v>
      </c>
      <c r="BM182" s="231" t="s">
        <v>245</v>
      </c>
    </row>
    <row r="183" s="2" customFormat="1" ht="14.4" customHeight="1">
      <c r="A183" s="38"/>
      <c r="B183" s="39"/>
      <c r="C183" s="219" t="s">
        <v>246</v>
      </c>
      <c r="D183" s="219" t="s">
        <v>151</v>
      </c>
      <c r="E183" s="220" t="s">
        <v>247</v>
      </c>
      <c r="F183" s="221" t="s">
        <v>248</v>
      </c>
      <c r="G183" s="222" t="s">
        <v>175</v>
      </c>
      <c r="H183" s="223">
        <v>123.354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41</v>
      </c>
      <c r="O183" s="91"/>
      <c r="P183" s="229">
        <f>O183*H183</f>
        <v>0</v>
      </c>
      <c r="Q183" s="229">
        <v>9.0000000000000006E-05</v>
      </c>
      <c r="R183" s="229">
        <f>Q183*H183</f>
        <v>0.01110186</v>
      </c>
      <c r="S183" s="229">
        <v>6.0000000000000002E-05</v>
      </c>
      <c r="T183" s="230">
        <f>S183*H183</f>
        <v>0.0074012399999999999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155</v>
      </c>
      <c r="AT183" s="231" t="s">
        <v>151</v>
      </c>
      <c r="AU183" s="231" t="s">
        <v>86</v>
      </c>
      <c r="AY183" s="17" t="s">
        <v>148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84</v>
      </c>
      <c r="BK183" s="232">
        <f>ROUND(I183*H183,2)</f>
        <v>0</v>
      </c>
      <c r="BL183" s="17" t="s">
        <v>155</v>
      </c>
      <c r="BM183" s="231" t="s">
        <v>249</v>
      </c>
    </row>
    <row r="184" s="15" customFormat="1">
      <c r="A184" s="15"/>
      <c r="B184" s="256"/>
      <c r="C184" s="257"/>
      <c r="D184" s="235" t="s">
        <v>157</v>
      </c>
      <c r="E184" s="258" t="s">
        <v>1</v>
      </c>
      <c r="F184" s="259" t="s">
        <v>250</v>
      </c>
      <c r="G184" s="257"/>
      <c r="H184" s="258" t="s">
        <v>1</v>
      </c>
      <c r="I184" s="260"/>
      <c r="J184" s="257"/>
      <c r="K184" s="257"/>
      <c r="L184" s="261"/>
      <c r="M184" s="262"/>
      <c r="N184" s="263"/>
      <c r="O184" s="263"/>
      <c r="P184" s="263"/>
      <c r="Q184" s="263"/>
      <c r="R184" s="263"/>
      <c r="S184" s="263"/>
      <c r="T184" s="26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5" t="s">
        <v>157</v>
      </c>
      <c r="AU184" s="265" t="s">
        <v>86</v>
      </c>
      <c r="AV184" s="15" t="s">
        <v>84</v>
      </c>
      <c r="AW184" s="15" t="s">
        <v>32</v>
      </c>
      <c r="AX184" s="15" t="s">
        <v>76</v>
      </c>
      <c r="AY184" s="265" t="s">
        <v>148</v>
      </c>
    </row>
    <row r="185" s="13" customFormat="1">
      <c r="A185" s="13"/>
      <c r="B185" s="233"/>
      <c r="C185" s="234"/>
      <c r="D185" s="235" t="s">
        <v>157</v>
      </c>
      <c r="E185" s="236" t="s">
        <v>1</v>
      </c>
      <c r="F185" s="237" t="s">
        <v>251</v>
      </c>
      <c r="G185" s="234"/>
      <c r="H185" s="238">
        <v>26.399999999999999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157</v>
      </c>
      <c r="AU185" s="244" t="s">
        <v>86</v>
      </c>
      <c r="AV185" s="13" t="s">
        <v>86</v>
      </c>
      <c r="AW185" s="13" t="s">
        <v>32</v>
      </c>
      <c r="AX185" s="13" t="s">
        <v>76</v>
      </c>
      <c r="AY185" s="244" t="s">
        <v>148</v>
      </c>
    </row>
    <row r="186" s="13" customFormat="1">
      <c r="A186" s="13"/>
      <c r="B186" s="233"/>
      <c r="C186" s="234"/>
      <c r="D186" s="235" t="s">
        <v>157</v>
      </c>
      <c r="E186" s="236" t="s">
        <v>1</v>
      </c>
      <c r="F186" s="237" t="s">
        <v>252</v>
      </c>
      <c r="G186" s="234"/>
      <c r="H186" s="238">
        <v>10.17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157</v>
      </c>
      <c r="AU186" s="244" t="s">
        <v>86</v>
      </c>
      <c r="AV186" s="13" t="s">
        <v>86</v>
      </c>
      <c r="AW186" s="13" t="s">
        <v>32</v>
      </c>
      <c r="AX186" s="13" t="s">
        <v>76</v>
      </c>
      <c r="AY186" s="244" t="s">
        <v>148</v>
      </c>
    </row>
    <row r="187" s="13" customFormat="1">
      <c r="A187" s="13"/>
      <c r="B187" s="233"/>
      <c r="C187" s="234"/>
      <c r="D187" s="235" t="s">
        <v>157</v>
      </c>
      <c r="E187" s="236" t="s">
        <v>1</v>
      </c>
      <c r="F187" s="237" t="s">
        <v>253</v>
      </c>
      <c r="G187" s="234"/>
      <c r="H187" s="238">
        <v>8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157</v>
      </c>
      <c r="AU187" s="244" t="s">
        <v>86</v>
      </c>
      <c r="AV187" s="13" t="s">
        <v>86</v>
      </c>
      <c r="AW187" s="13" t="s">
        <v>32</v>
      </c>
      <c r="AX187" s="13" t="s">
        <v>76</v>
      </c>
      <c r="AY187" s="244" t="s">
        <v>148</v>
      </c>
    </row>
    <row r="188" s="13" customFormat="1">
      <c r="A188" s="13"/>
      <c r="B188" s="233"/>
      <c r="C188" s="234"/>
      <c r="D188" s="235" t="s">
        <v>157</v>
      </c>
      <c r="E188" s="236" t="s">
        <v>1</v>
      </c>
      <c r="F188" s="237" t="s">
        <v>254</v>
      </c>
      <c r="G188" s="234"/>
      <c r="H188" s="238">
        <v>28.783999999999999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157</v>
      </c>
      <c r="AU188" s="244" t="s">
        <v>86</v>
      </c>
      <c r="AV188" s="13" t="s">
        <v>86</v>
      </c>
      <c r="AW188" s="13" t="s">
        <v>32</v>
      </c>
      <c r="AX188" s="13" t="s">
        <v>76</v>
      </c>
      <c r="AY188" s="244" t="s">
        <v>148</v>
      </c>
    </row>
    <row r="189" s="13" customFormat="1">
      <c r="A189" s="13"/>
      <c r="B189" s="233"/>
      <c r="C189" s="234"/>
      <c r="D189" s="235" t="s">
        <v>157</v>
      </c>
      <c r="E189" s="236" t="s">
        <v>1</v>
      </c>
      <c r="F189" s="237" t="s">
        <v>255</v>
      </c>
      <c r="G189" s="234"/>
      <c r="H189" s="238">
        <v>50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157</v>
      </c>
      <c r="AU189" s="244" t="s">
        <v>86</v>
      </c>
      <c r="AV189" s="13" t="s">
        <v>86</v>
      </c>
      <c r="AW189" s="13" t="s">
        <v>32</v>
      </c>
      <c r="AX189" s="13" t="s">
        <v>76</v>
      </c>
      <c r="AY189" s="244" t="s">
        <v>148</v>
      </c>
    </row>
    <row r="190" s="14" customFormat="1">
      <c r="A190" s="14"/>
      <c r="B190" s="245"/>
      <c r="C190" s="246"/>
      <c r="D190" s="235" t="s">
        <v>157</v>
      </c>
      <c r="E190" s="247" t="s">
        <v>1</v>
      </c>
      <c r="F190" s="248" t="s">
        <v>184</v>
      </c>
      <c r="G190" s="246"/>
      <c r="H190" s="249">
        <v>123.354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157</v>
      </c>
      <c r="AU190" s="255" t="s">
        <v>86</v>
      </c>
      <c r="AV190" s="14" t="s">
        <v>155</v>
      </c>
      <c r="AW190" s="14" t="s">
        <v>32</v>
      </c>
      <c r="AX190" s="14" t="s">
        <v>84</v>
      </c>
      <c r="AY190" s="255" t="s">
        <v>148</v>
      </c>
    </row>
    <row r="191" s="2" customFormat="1" ht="19.8" customHeight="1">
      <c r="A191" s="38"/>
      <c r="B191" s="39"/>
      <c r="C191" s="219" t="s">
        <v>256</v>
      </c>
      <c r="D191" s="219" t="s">
        <v>151</v>
      </c>
      <c r="E191" s="220" t="s">
        <v>257</v>
      </c>
      <c r="F191" s="221" t="s">
        <v>258</v>
      </c>
      <c r="G191" s="222" t="s">
        <v>164</v>
      </c>
      <c r="H191" s="223">
        <v>0.25800000000000001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41</v>
      </c>
      <c r="O191" s="91"/>
      <c r="P191" s="229">
        <f>O191*H191</f>
        <v>0</v>
      </c>
      <c r="Q191" s="229">
        <v>2.5018699999999998</v>
      </c>
      <c r="R191" s="229">
        <f>Q191*H191</f>
        <v>0.64548245999999998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155</v>
      </c>
      <c r="AT191" s="231" t="s">
        <v>151</v>
      </c>
      <c r="AU191" s="231" t="s">
        <v>86</v>
      </c>
      <c r="AY191" s="17" t="s">
        <v>148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84</v>
      </c>
      <c r="BK191" s="232">
        <f>ROUND(I191*H191,2)</f>
        <v>0</v>
      </c>
      <c r="BL191" s="17" t="s">
        <v>155</v>
      </c>
      <c r="BM191" s="231" t="s">
        <v>259</v>
      </c>
    </row>
    <row r="192" s="13" customFormat="1">
      <c r="A192" s="13"/>
      <c r="B192" s="233"/>
      <c r="C192" s="234"/>
      <c r="D192" s="235" t="s">
        <v>157</v>
      </c>
      <c r="E192" s="236" t="s">
        <v>1</v>
      </c>
      <c r="F192" s="237" t="s">
        <v>260</v>
      </c>
      <c r="G192" s="234"/>
      <c r="H192" s="238">
        <v>0.25800000000000001</v>
      </c>
      <c r="I192" s="239"/>
      <c r="J192" s="234"/>
      <c r="K192" s="234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157</v>
      </c>
      <c r="AU192" s="244" t="s">
        <v>86</v>
      </c>
      <c r="AV192" s="13" t="s">
        <v>86</v>
      </c>
      <c r="AW192" s="13" t="s">
        <v>32</v>
      </c>
      <c r="AX192" s="13" t="s">
        <v>84</v>
      </c>
      <c r="AY192" s="244" t="s">
        <v>148</v>
      </c>
    </row>
    <row r="193" s="2" customFormat="1" ht="19.8" customHeight="1">
      <c r="A193" s="38"/>
      <c r="B193" s="39"/>
      <c r="C193" s="219" t="s">
        <v>261</v>
      </c>
      <c r="D193" s="219" t="s">
        <v>151</v>
      </c>
      <c r="E193" s="220" t="s">
        <v>262</v>
      </c>
      <c r="F193" s="221" t="s">
        <v>263</v>
      </c>
      <c r="G193" s="222" t="s">
        <v>164</v>
      </c>
      <c r="H193" s="223">
        <v>0.25800000000000001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41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155</v>
      </c>
      <c r="AT193" s="231" t="s">
        <v>151</v>
      </c>
      <c r="AU193" s="231" t="s">
        <v>86</v>
      </c>
      <c r="AY193" s="17" t="s">
        <v>148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84</v>
      </c>
      <c r="BK193" s="232">
        <f>ROUND(I193*H193,2)</f>
        <v>0</v>
      </c>
      <c r="BL193" s="17" t="s">
        <v>155</v>
      </c>
      <c r="BM193" s="231" t="s">
        <v>264</v>
      </c>
    </row>
    <row r="194" s="2" customFormat="1" ht="14.4" customHeight="1">
      <c r="A194" s="38"/>
      <c r="B194" s="39"/>
      <c r="C194" s="219" t="s">
        <v>7</v>
      </c>
      <c r="D194" s="219" t="s">
        <v>151</v>
      </c>
      <c r="E194" s="220" t="s">
        <v>265</v>
      </c>
      <c r="F194" s="221" t="s">
        <v>266</v>
      </c>
      <c r="G194" s="222" t="s">
        <v>169</v>
      </c>
      <c r="H194" s="223">
        <v>0.014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41</v>
      </c>
      <c r="O194" s="91"/>
      <c r="P194" s="229">
        <f>O194*H194</f>
        <v>0</v>
      </c>
      <c r="Q194" s="229">
        <v>1.0416099999999999</v>
      </c>
      <c r="R194" s="229">
        <f>Q194*H194</f>
        <v>0.01458254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155</v>
      </c>
      <c r="AT194" s="231" t="s">
        <v>151</v>
      </c>
      <c r="AU194" s="231" t="s">
        <v>86</v>
      </c>
      <c r="AY194" s="17" t="s">
        <v>148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84</v>
      </c>
      <c r="BK194" s="232">
        <f>ROUND(I194*H194,2)</f>
        <v>0</v>
      </c>
      <c r="BL194" s="17" t="s">
        <v>155</v>
      </c>
      <c r="BM194" s="231" t="s">
        <v>267</v>
      </c>
    </row>
    <row r="195" s="13" customFormat="1">
      <c r="A195" s="13"/>
      <c r="B195" s="233"/>
      <c r="C195" s="234"/>
      <c r="D195" s="235" t="s">
        <v>157</v>
      </c>
      <c r="E195" s="236" t="s">
        <v>1</v>
      </c>
      <c r="F195" s="237" t="s">
        <v>268</v>
      </c>
      <c r="G195" s="234"/>
      <c r="H195" s="238">
        <v>0.014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157</v>
      </c>
      <c r="AU195" s="244" t="s">
        <v>86</v>
      </c>
      <c r="AV195" s="13" t="s">
        <v>86</v>
      </c>
      <c r="AW195" s="13" t="s">
        <v>32</v>
      </c>
      <c r="AX195" s="13" t="s">
        <v>84</v>
      </c>
      <c r="AY195" s="244" t="s">
        <v>148</v>
      </c>
    </row>
    <row r="196" s="2" customFormat="1" ht="14.4" customHeight="1">
      <c r="A196" s="38"/>
      <c r="B196" s="39"/>
      <c r="C196" s="219" t="s">
        <v>269</v>
      </c>
      <c r="D196" s="219" t="s">
        <v>151</v>
      </c>
      <c r="E196" s="220" t="s">
        <v>270</v>
      </c>
      <c r="F196" s="221" t="s">
        <v>271</v>
      </c>
      <c r="G196" s="222" t="s">
        <v>169</v>
      </c>
      <c r="H196" s="223">
        <v>0.021999999999999999</v>
      </c>
      <c r="I196" s="224"/>
      <c r="J196" s="225">
        <f>ROUND(I196*H196,2)</f>
        <v>0</v>
      </c>
      <c r="K196" s="226"/>
      <c r="L196" s="44"/>
      <c r="M196" s="227" t="s">
        <v>1</v>
      </c>
      <c r="N196" s="228" t="s">
        <v>41</v>
      </c>
      <c r="O196" s="91"/>
      <c r="P196" s="229">
        <f>O196*H196</f>
        <v>0</v>
      </c>
      <c r="Q196" s="229">
        <v>1.06277</v>
      </c>
      <c r="R196" s="229">
        <f>Q196*H196</f>
        <v>0.023380939999999999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155</v>
      </c>
      <c r="AT196" s="231" t="s">
        <v>151</v>
      </c>
      <c r="AU196" s="231" t="s">
        <v>86</v>
      </c>
      <c r="AY196" s="17" t="s">
        <v>148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84</v>
      </c>
      <c r="BK196" s="232">
        <f>ROUND(I196*H196,2)</f>
        <v>0</v>
      </c>
      <c r="BL196" s="17" t="s">
        <v>155</v>
      </c>
      <c r="BM196" s="231" t="s">
        <v>272</v>
      </c>
    </row>
    <row r="197" s="13" customFormat="1">
      <c r="A197" s="13"/>
      <c r="B197" s="233"/>
      <c r="C197" s="234"/>
      <c r="D197" s="235" t="s">
        <v>157</v>
      </c>
      <c r="E197" s="236" t="s">
        <v>1</v>
      </c>
      <c r="F197" s="237" t="s">
        <v>273</v>
      </c>
      <c r="G197" s="234"/>
      <c r="H197" s="238">
        <v>0.021999999999999999</v>
      </c>
      <c r="I197" s="239"/>
      <c r="J197" s="234"/>
      <c r="K197" s="234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157</v>
      </c>
      <c r="AU197" s="244" t="s">
        <v>86</v>
      </c>
      <c r="AV197" s="13" t="s">
        <v>86</v>
      </c>
      <c r="AW197" s="13" t="s">
        <v>32</v>
      </c>
      <c r="AX197" s="13" t="s">
        <v>84</v>
      </c>
      <c r="AY197" s="244" t="s">
        <v>148</v>
      </c>
    </row>
    <row r="198" s="2" customFormat="1" ht="14.4" customHeight="1">
      <c r="A198" s="38"/>
      <c r="B198" s="39"/>
      <c r="C198" s="219" t="s">
        <v>274</v>
      </c>
      <c r="D198" s="219" t="s">
        <v>151</v>
      </c>
      <c r="E198" s="220" t="s">
        <v>275</v>
      </c>
      <c r="F198" s="221" t="s">
        <v>276</v>
      </c>
      <c r="G198" s="222" t="s">
        <v>175</v>
      </c>
      <c r="H198" s="223">
        <v>117.70999999999999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41</v>
      </c>
      <c r="O198" s="91"/>
      <c r="P198" s="229">
        <f>O198*H198</f>
        <v>0</v>
      </c>
      <c r="Q198" s="229">
        <v>0.098680000000000004</v>
      </c>
      <c r="R198" s="229">
        <f>Q198*H198</f>
        <v>11.615622800000001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155</v>
      </c>
      <c r="AT198" s="231" t="s">
        <v>151</v>
      </c>
      <c r="AU198" s="231" t="s">
        <v>86</v>
      </c>
      <c r="AY198" s="17" t="s">
        <v>148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84</v>
      </c>
      <c r="BK198" s="232">
        <f>ROUND(I198*H198,2)</f>
        <v>0</v>
      </c>
      <c r="BL198" s="17" t="s">
        <v>155</v>
      </c>
      <c r="BM198" s="231" t="s">
        <v>277</v>
      </c>
    </row>
    <row r="199" s="13" customFormat="1">
      <c r="A199" s="13"/>
      <c r="B199" s="233"/>
      <c r="C199" s="234"/>
      <c r="D199" s="235" t="s">
        <v>157</v>
      </c>
      <c r="E199" s="236" t="s">
        <v>1</v>
      </c>
      <c r="F199" s="237" t="s">
        <v>278</v>
      </c>
      <c r="G199" s="234"/>
      <c r="H199" s="238">
        <v>117.70999999999999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157</v>
      </c>
      <c r="AU199" s="244" t="s">
        <v>86</v>
      </c>
      <c r="AV199" s="13" t="s">
        <v>86</v>
      </c>
      <c r="AW199" s="13" t="s">
        <v>32</v>
      </c>
      <c r="AX199" s="13" t="s">
        <v>84</v>
      </c>
      <c r="AY199" s="244" t="s">
        <v>148</v>
      </c>
    </row>
    <row r="200" s="12" customFormat="1" ht="22.8" customHeight="1">
      <c r="A200" s="12"/>
      <c r="B200" s="203"/>
      <c r="C200" s="204"/>
      <c r="D200" s="205" t="s">
        <v>75</v>
      </c>
      <c r="E200" s="217" t="s">
        <v>191</v>
      </c>
      <c r="F200" s="217" t="s">
        <v>279</v>
      </c>
      <c r="G200" s="204"/>
      <c r="H200" s="204"/>
      <c r="I200" s="207"/>
      <c r="J200" s="218">
        <f>BK200</f>
        <v>0</v>
      </c>
      <c r="K200" s="204"/>
      <c r="L200" s="209"/>
      <c r="M200" s="210"/>
      <c r="N200" s="211"/>
      <c r="O200" s="211"/>
      <c r="P200" s="212">
        <f>SUM(P201:P204)</f>
        <v>0</v>
      </c>
      <c r="Q200" s="211"/>
      <c r="R200" s="212">
        <f>SUM(R201:R204)</f>
        <v>0.035680000000000003</v>
      </c>
      <c r="S200" s="211"/>
      <c r="T200" s="213">
        <f>SUM(T201:T204)</f>
        <v>0.59999999999999998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4" t="s">
        <v>84</v>
      </c>
      <c r="AT200" s="215" t="s">
        <v>75</v>
      </c>
      <c r="AU200" s="215" t="s">
        <v>84</v>
      </c>
      <c r="AY200" s="214" t="s">
        <v>148</v>
      </c>
      <c r="BK200" s="216">
        <f>SUM(BK201:BK204)</f>
        <v>0</v>
      </c>
    </row>
    <row r="201" s="2" customFormat="1" ht="14.4" customHeight="1">
      <c r="A201" s="38"/>
      <c r="B201" s="39"/>
      <c r="C201" s="219" t="s">
        <v>280</v>
      </c>
      <c r="D201" s="219" t="s">
        <v>151</v>
      </c>
      <c r="E201" s="220" t="s">
        <v>281</v>
      </c>
      <c r="F201" s="221" t="s">
        <v>282</v>
      </c>
      <c r="G201" s="222" t="s">
        <v>154</v>
      </c>
      <c r="H201" s="223">
        <v>4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41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0.14999999999999999</v>
      </c>
      <c r="T201" s="230">
        <f>S201*H201</f>
        <v>0.59999999999999998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155</v>
      </c>
      <c r="AT201" s="231" t="s">
        <v>151</v>
      </c>
      <c r="AU201" s="231" t="s">
        <v>86</v>
      </c>
      <c r="AY201" s="17" t="s">
        <v>148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84</v>
      </c>
      <c r="BK201" s="232">
        <f>ROUND(I201*H201,2)</f>
        <v>0</v>
      </c>
      <c r="BL201" s="17" t="s">
        <v>155</v>
      </c>
      <c r="BM201" s="231" t="s">
        <v>283</v>
      </c>
    </row>
    <row r="202" s="13" customFormat="1">
      <c r="A202" s="13"/>
      <c r="B202" s="233"/>
      <c r="C202" s="234"/>
      <c r="D202" s="235" t="s">
        <v>157</v>
      </c>
      <c r="E202" s="236" t="s">
        <v>1</v>
      </c>
      <c r="F202" s="237" t="s">
        <v>155</v>
      </c>
      <c r="G202" s="234"/>
      <c r="H202" s="238">
        <v>4</v>
      </c>
      <c r="I202" s="239"/>
      <c r="J202" s="234"/>
      <c r="K202" s="234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157</v>
      </c>
      <c r="AU202" s="244" t="s">
        <v>86</v>
      </c>
      <c r="AV202" s="13" t="s">
        <v>86</v>
      </c>
      <c r="AW202" s="13" t="s">
        <v>32</v>
      </c>
      <c r="AX202" s="13" t="s">
        <v>84</v>
      </c>
      <c r="AY202" s="244" t="s">
        <v>148</v>
      </c>
    </row>
    <row r="203" s="2" customFormat="1" ht="14.4" customHeight="1">
      <c r="A203" s="38"/>
      <c r="B203" s="39"/>
      <c r="C203" s="219" t="s">
        <v>284</v>
      </c>
      <c r="D203" s="219" t="s">
        <v>151</v>
      </c>
      <c r="E203" s="220" t="s">
        <v>285</v>
      </c>
      <c r="F203" s="221" t="s">
        <v>286</v>
      </c>
      <c r="G203" s="222" t="s">
        <v>154</v>
      </c>
      <c r="H203" s="223">
        <v>1</v>
      </c>
      <c r="I203" s="224"/>
      <c r="J203" s="225">
        <f>ROUND(I203*H203,2)</f>
        <v>0</v>
      </c>
      <c r="K203" s="226"/>
      <c r="L203" s="44"/>
      <c r="M203" s="227" t="s">
        <v>1</v>
      </c>
      <c r="N203" s="228" t="s">
        <v>41</v>
      </c>
      <c r="O203" s="91"/>
      <c r="P203" s="229">
        <f>O203*H203</f>
        <v>0</v>
      </c>
      <c r="Q203" s="229">
        <v>0.0046800000000000001</v>
      </c>
      <c r="R203" s="229">
        <f>Q203*H203</f>
        <v>0.0046800000000000001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155</v>
      </c>
      <c r="AT203" s="231" t="s">
        <v>151</v>
      </c>
      <c r="AU203" s="231" t="s">
        <v>86</v>
      </c>
      <c r="AY203" s="17" t="s">
        <v>148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84</v>
      </c>
      <c r="BK203" s="232">
        <f>ROUND(I203*H203,2)</f>
        <v>0</v>
      </c>
      <c r="BL203" s="17" t="s">
        <v>155</v>
      </c>
      <c r="BM203" s="231" t="s">
        <v>287</v>
      </c>
    </row>
    <row r="204" s="2" customFormat="1" ht="14.4" customHeight="1">
      <c r="A204" s="38"/>
      <c r="B204" s="39"/>
      <c r="C204" s="266" t="s">
        <v>288</v>
      </c>
      <c r="D204" s="266" t="s">
        <v>289</v>
      </c>
      <c r="E204" s="267" t="s">
        <v>290</v>
      </c>
      <c r="F204" s="268" t="s">
        <v>291</v>
      </c>
      <c r="G204" s="269" t="s">
        <v>154</v>
      </c>
      <c r="H204" s="270">
        <v>1</v>
      </c>
      <c r="I204" s="271"/>
      <c r="J204" s="272">
        <f>ROUND(I204*H204,2)</f>
        <v>0</v>
      </c>
      <c r="K204" s="273"/>
      <c r="L204" s="274"/>
      <c r="M204" s="275" t="s">
        <v>1</v>
      </c>
      <c r="N204" s="276" t="s">
        <v>41</v>
      </c>
      <c r="O204" s="91"/>
      <c r="P204" s="229">
        <f>O204*H204</f>
        <v>0</v>
      </c>
      <c r="Q204" s="229">
        <v>0.031</v>
      </c>
      <c r="R204" s="229">
        <f>Q204*H204</f>
        <v>0.031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191</v>
      </c>
      <c r="AT204" s="231" t="s">
        <v>289</v>
      </c>
      <c r="AU204" s="231" t="s">
        <v>86</v>
      </c>
      <c r="AY204" s="17" t="s">
        <v>148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84</v>
      </c>
      <c r="BK204" s="232">
        <f>ROUND(I204*H204,2)</f>
        <v>0</v>
      </c>
      <c r="BL204" s="17" t="s">
        <v>155</v>
      </c>
      <c r="BM204" s="231" t="s">
        <v>292</v>
      </c>
    </row>
    <row r="205" s="12" customFormat="1" ht="22.8" customHeight="1">
      <c r="A205" s="12"/>
      <c r="B205" s="203"/>
      <c r="C205" s="204"/>
      <c r="D205" s="205" t="s">
        <v>75</v>
      </c>
      <c r="E205" s="217" t="s">
        <v>196</v>
      </c>
      <c r="F205" s="217" t="s">
        <v>293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SUM(P206:P250)</f>
        <v>0</v>
      </c>
      <c r="Q205" s="211"/>
      <c r="R205" s="212">
        <f>SUM(R206:R250)</f>
        <v>0.0069134000000000001</v>
      </c>
      <c r="S205" s="211"/>
      <c r="T205" s="213">
        <f>SUM(T206:T250)</f>
        <v>39.866956000000002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84</v>
      </c>
      <c r="AT205" s="215" t="s">
        <v>75</v>
      </c>
      <c r="AU205" s="215" t="s">
        <v>84</v>
      </c>
      <c r="AY205" s="214" t="s">
        <v>148</v>
      </c>
      <c r="BK205" s="216">
        <f>SUM(BK206:BK250)</f>
        <v>0</v>
      </c>
    </row>
    <row r="206" s="2" customFormat="1" ht="14.4" customHeight="1">
      <c r="A206" s="38"/>
      <c r="B206" s="39"/>
      <c r="C206" s="219" t="s">
        <v>294</v>
      </c>
      <c r="D206" s="219" t="s">
        <v>151</v>
      </c>
      <c r="E206" s="220" t="s">
        <v>295</v>
      </c>
      <c r="F206" s="221" t="s">
        <v>296</v>
      </c>
      <c r="G206" s="222" t="s">
        <v>297</v>
      </c>
      <c r="H206" s="223">
        <v>1</v>
      </c>
      <c r="I206" s="224"/>
      <c r="J206" s="225">
        <f>ROUND(I206*H206,2)</f>
        <v>0</v>
      </c>
      <c r="K206" s="226"/>
      <c r="L206" s="44"/>
      <c r="M206" s="227" t="s">
        <v>1</v>
      </c>
      <c r="N206" s="228" t="s">
        <v>41</v>
      </c>
      <c r="O206" s="91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155</v>
      </c>
      <c r="AT206" s="231" t="s">
        <v>151</v>
      </c>
      <c r="AU206" s="231" t="s">
        <v>86</v>
      </c>
      <c r="AY206" s="17" t="s">
        <v>148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84</v>
      </c>
      <c r="BK206" s="232">
        <f>ROUND(I206*H206,2)</f>
        <v>0</v>
      </c>
      <c r="BL206" s="17" t="s">
        <v>155</v>
      </c>
      <c r="BM206" s="231" t="s">
        <v>298</v>
      </c>
    </row>
    <row r="207" s="2" customFormat="1" ht="14.4" customHeight="1">
      <c r="A207" s="38"/>
      <c r="B207" s="39"/>
      <c r="C207" s="219" t="s">
        <v>299</v>
      </c>
      <c r="D207" s="219" t="s">
        <v>151</v>
      </c>
      <c r="E207" s="220" t="s">
        <v>300</v>
      </c>
      <c r="F207" s="221" t="s">
        <v>301</v>
      </c>
      <c r="G207" s="222" t="s">
        <v>297</v>
      </c>
      <c r="H207" s="223">
        <v>1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41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155</v>
      </c>
      <c r="AT207" s="231" t="s">
        <v>151</v>
      </c>
      <c r="AU207" s="231" t="s">
        <v>86</v>
      </c>
      <c r="AY207" s="17" t="s">
        <v>148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84</v>
      </c>
      <c r="BK207" s="232">
        <f>ROUND(I207*H207,2)</f>
        <v>0</v>
      </c>
      <c r="BL207" s="17" t="s">
        <v>155</v>
      </c>
      <c r="BM207" s="231" t="s">
        <v>302</v>
      </c>
    </row>
    <row r="208" s="2" customFormat="1" ht="19.8" customHeight="1">
      <c r="A208" s="38"/>
      <c r="B208" s="39"/>
      <c r="C208" s="219" t="s">
        <v>303</v>
      </c>
      <c r="D208" s="219" t="s">
        <v>151</v>
      </c>
      <c r="E208" s="220" t="s">
        <v>304</v>
      </c>
      <c r="F208" s="221" t="s">
        <v>305</v>
      </c>
      <c r="G208" s="222" t="s">
        <v>175</v>
      </c>
      <c r="H208" s="223">
        <v>117.70999999999999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41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155</v>
      </c>
      <c r="AT208" s="231" t="s">
        <v>151</v>
      </c>
      <c r="AU208" s="231" t="s">
        <v>86</v>
      </c>
      <c r="AY208" s="17" t="s">
        <v>148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84</v>
      </c>
      <c r="BK208" s="232">
        <f>ROUND(I208*H208,2)</f>
        <v>0</v>
      </c>
      <c r="BL208" s="17" t="s">
        <v>155</v>
      </c>
      <c r="BM208" s="231" t="s">
        <v>306</v>
      </c>
    </row>
    <row r="209" s="2" customFormat="1" ht="14.4" customHeight="1">
      <c r="A209" s="38"/>
      <c r="B209" s="39"/>
      <c r="C209" s="219" t="s">
        <v>307</v>
      </c>
      <c r="D209" s="219" t="s">
        <v>151</v>
      </c>
      <c r="E209" s="220" t="s">
        <v>308</v>
      </c>
      <c r="F209" s="221" t="s">
        <v>309</v>
      </c>
      <c r="G209" s="222" t="s">
        <v>175</v>
      </c>
      <c r="H209" s="223">
        <v>117.70999999999999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41</v>
      </c>
      <c r="O209" s="91"/>
      <c r="P209" s="229">
        <f>O209*H209</f>
        <v>0</v>
      </c>
      <c r="Q209" s="229">
        <v>4.0000000000000003E-05</v>
      </c>
      <c r="R209" s="229">
        <f>Q209*H209</f>
        <v>0.0047083999999999997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155</v>
      </c>
      <c r="AT209" s="231" t="s">
        <v>151</v>
      </c>
      <c r="AU209" s="231" t="s">
        <v>86</v>
      </c>
      <c r="AY209" s="17" t="s">
        <v>148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84</v>
      </c>
      <c r="BK209" s="232">
        <f>ROUND(I209*H209,2)</f>
        <v>0</v>
      </c>
      <c r="BL209" s="17" t="s">
        <v>155</v>
      </c>
      <c r="BM209" s="231" t="s">
        <v>310</v>
      </c>
    </row>
    <row r="210" s="2" customFormat="1" ht="14.4" customHeight="1">
      <c r="A210" s="38"/>
      <c r="B210" s="39"/>
      <c r="C210" s="219" t="s">
        <v>311</v>
      </c>
      <c r="D210" s="219" t="s">
        <v>151</v>
      </c>
      <c r="E210" s="220" t="s">
        <v>312</v>
      </c>
      <c r="F210" s="221" t="s">
        <v>313</v>
      </c>
      <c r="G210" s="222" t="s">
        <v>175</v>
      </c>
      <c r="H210" s="223">
        <v>38.619999999999997</v>
      </c>
      <c r="I210" s="224"/>
      <c r="J210" s="225">
        <f>ROUND(I210*H210,2)</f>
        <v>0</v>
      </c>
      <c r="K210" s="226"/>
      <c r="L210" s="44"/>
      <c r="M210" s="227" t="s">
        <v>1</v>
      </c>
      <c r="N210" s="228" t="s">
        <v>41</v>
      </c>
      <c r="O210" s="91"/>
      <c r="P210" s="229">
        <f>O210*H210</f>
        <v>0</v>
      </c>
      <c r="Q210" s="229">
        <v>0</v>
      </c>
      <c r="R210" s="229">
        <f>Q210*H210</f>
        <v>0</v>
      </c>
      <c r="S210" s="229">
        <v>0.308</v>
      </c>
      <c r="T210" s="230">
        <f>S210*H210</f>
        <v>11.894959999999999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1" t="s">
        <v>155</v>
      </c>
      <c r="AT210" s="231" t="s">
        <v>151</v>
      </c>
      <c r="AU210" s="231" t="s">
        <v>86</v>
      </c>
      <c r="AY210" s="17" t="s">
        <v>148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7" t="s">
        <v>84</v>
      </c>
      <c r="BK210" s="232">
        <f>ROUND(I210*H210,2)</f>
        <v>0</v>
      </c>
      <c r="BL210" s="17" t="s">
        <v>155</v>
      </c>
      <c r="BM210" s="231" t="s">
        <v>314</v>
      </c>
    </row>
    <row r="211" s="13" customFormat="1">
      <c r="A211" s="13"/>
      <c r="B211" s="233"/>
      <c r="C211" s="234"/>
      <c r="D211" s="235" t="s">
        <v>157</v>
      </c>
      <c r="E211" s="236" t="s">
        <v>1</v>
      </c>
      <c r="F211" s="237" t="s">
        <v>315</v>
      </c>
      <c r="G211" s="234"/>
      <c r="H211" s="238">
        <v>38.619999999999997</v>
      </c>
      <c r="I211" s="239"/>
      <c r="J211" s="234"/>
      <c r="K211" s="234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157</v>
      </c>
      <c r="AU211" s="244" t="s">
        <v>86</v>
      </c>
      <c r="AV211" s="13" t="s">
        <v>86</v>
      </c>
      <c r="AW211" s="13" t="s">
        <v>32</v>
      </c>
      <c r="AX211" s="13" t="s">
        <v>84</v>
      </c>
      <c r="AY211" s="244" t="s">
        <v>148</v>
      </c>
    </row>
    <row r="212" s="2" customFormat="1" ht="14.4" customHeight="1">
      <c r="A212" s="38"/>
      <c r="B212" s="39"/>
      <c r="C212" s="219" t="s">
        <v>316</v>
      </c>
      <c r="D212" s="219" t="s">
        <v>151</v>
      </c>
      <c r="E212" s="220" t="s">
        <v>317</v>
      </c>
      <c r="F212" s="221" t="s">
        <v>318</v>
      </c>
      <c r="G212" s="222" t="s">
        <v>175</v>
      </c>
      <c r="H212" s="223">
        <v>114.01000000000001</v>
      </c>
      <c r="I212" s="224"/>
      <c r="J212" s="225">
        <f>ROUND(I212*H212,2)</f>
        <v>0</v>
      </c>
      <c r="K212" s="226"/>
      <c r="L212" s="44"/>
      <c r="M212" s="227" t="s">
        <v>1</v>
      </c>
      <c r="N212" s="228" t="s">
        <v>41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0.089999999999999997</v>
      </c>
      <c r="T212" s="230">
        <f>S212*H212</f>
        <v>10.2609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155</v>
      </c>
      <c r="AT212" s="231" t="s">
        <v>151</v>
      </c>
      <c r="AU212" s="231" t="s">
        <v>86</v>
      </c>
      <c r="AY212" s="17" t="s">
        <v>148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84</v>
      </c>
      <c r="BK212" s="232">
        <f>ROUND(I212*H212,2)</f>
        <v>0</v>
      </c>
      <c r="BL212" s="17" t="s">
        <v>155</v>
      </c>
      <c r="BM212" s="231" t="s">
        <v>319</v>
      </c>
    </row>
    <row r="213" s="13" customFormat="1">
      <c r="A213" s="13"/>
      <c r="B213" s="233"/>
      <c r="C213" s="234"/>
      <c r="D213" s="235" t="s">
        <v>157</v>
      </c>
      <c r="E213" s="236" t="s">
        <v>1</v>
      </c>
      <c r="F213" s="237" t="s">
        <v>320</v>
      </c>
      <c r="G213" s="234"/>
      <c r="H213" s="238">
        <v>114.01000000000001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157</v>
      </c>
      <c r="AU213" s="244" t="s">
        <v>86</v>
      </c>
      <c r="AV213" s="13" t="s">
        <v>86</v>
      </c>
      <c r="AW213" s="13" t="s">
        <v>32</v>
      </c>
      <c r="AX213" s="13" t="s">
        <v>84</v>
      </c>
      <c r="AY213" s="244" t="s">
        <v>148</v>
      </c>
    </row>
    <row r="214" s="2" customFormat="1" ht="14.4" customHeight="1">
      <c r="A214" s="38"/>
      <c r="B214" s="39"/>
      <c r="C214" s="219" t="s">
        <v>321</v>
      </c>
      <c r="D214" s="219" t="s">
        <v>151</v>
      </c>
      <c r="E214" s="220" t="s">
        <v>322</v>
      </c>
      <c r="F214" s="221" t="s">
        <v>323</v>
      </c>
      <c r="G214" s="222" t="s">
        <v>175</v>
      </c>
      <c r="H214" s="223">
        <v>116.699</v>
      </c>
      <c r="I214" s="224"/>
      <c r="J214" s="225">
        <f>ROUND(I214*H214,2)</f>
        <v>0</v>
      </c>
      <c r="K214" s="226"/>
      <c r="L214" s="44"/>
      <c r="M214" s="227" t="s">
        <v>1</v>
      </c>
      <c r="N214" s="228" t="s">
        <v>41</v>
      </c>
      <c r="O214" s="91"/>
      <c r="P214" s="229">
        <f>O214*H214</f>
        <v>0</v>
      </c>
      <c r="Q214" s="229">
        <v>0</v>
      </c>
      <c r="R214" s="229">
        <f>Q214*H214</f>
        <v>0</v>
      </c>
      <c r="S214" s="229">
        <v>0.035000000000000003</v>
      </c>
      <c r="T214" s="230">
        <f>S214*H214</f>
        <v>4.0844650000000007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155</v>
      </c>
      <c r="AT214" s="231" t="s">
        <v>151</v>
      </c>
      <c r="AU214" s="231" t="s">
        <v>86</v>
      </c>
      <c r="AY214" s="17" t="s">
        <v>148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84</v>
      </c>
      <c r="BK214" s="232">
        <f>ROUND(I214*H214,2)</f>
        <v>0</v>
      </c>
      <c r="BL214" s="17" t="s">
        <v>155</v>
      </c>
      <c r="BM214" s="231" t="s">
        <v>324</v>
      </c>
    </row>
    <row r="215" s="13" customFormat="1">
      <c r="A215" s="13"/>
      <c r="B215" s="233"/>
      <c r="C215" s="234"/>
      <c r="D215" s="235" t="s">
        <v>157</v>
      </c>
      <c r="E215" s="236" t="s">
        <v>1</v>
      </c>
      <c r="F215" s="237" t="s">
        <v>325</v>
      </c>
      <c r="G215" s="234"/>
      <c r="H215" s="238">
        <v>116.699</v>
      </c>
      <c r="I215" s="239"/>
      <c r="J215" s="234"/>
      <c r="K215" s="234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157</v>
      </c>
      <c r="AU215" s="244" t="s">
        <v>86</v>
      </c>
      <c r="AV215" s="13" t="s">
        <v>86</v>
      </c>
      <c r="AW215" s="13" t="s">
        <v>32</v>
      </c>
      <c r="AX215" s="13" t="s">
        <v>84</v>
      </c>
      <c r="AY215" s="244" t="s">
        <v>148</v>
      </c>
    </row>
    <row r="216" s="2" customFormat="1" ht="14.4" customHeight="1">
      <c r="A216" s="38"/>
      <c r="B216" s="39"/>
      <c r="C216" s="219" t="s">
        <v>326</v>
      </c>
      <c r="D216" s="219" t="s">
        <v>151</v>
      </c>
      <c r="E216" s="220" t="s">
        <v>327</v>
      </c>
      <c r="F216" s="221" t="s">
        <v>328</v>
      </c>
      <c r="G216" s="222" t="s">
        <v>175</v>
      </c>
      <c r="H216" s="223">
        <v>4.0499999999999998</v>
      </c>
      <c r="I216" s="224"/>
      <c r="J216" s="225">
        <f>ROUND(I216*H216,2)</f>
        <v>0</v>
      </c>
      <c r="K216" s="226"/>
      <c r="L216" s="44"/>
      <c r="M216" s="227" t="s">
        <v>1</v>
      </c>
      <c r="N216" s="228" t="s">
        <v>41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0.088999999999999996</v>
      </c>
      <c r="T216" s="230">
        <f>S216*H216</f>
        <v>0.36044999999999999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155</v>
      </c>
      <c r="AT216" s="231" t="s">
        <v>151</v>
      </c>
      <c r="AU216" s="231" t="s">
        <v>86</v>
      </c>
      <c r="AY216" s="17" t="s">
        <v>148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84</v>
      </c>
      <c r="BK216" s="232">
        <f>ROUND(I216*H216,2)</f>
        <v>0</v>
      </c>
      <c r="BL216" s="17" t="s">
        <v>155</v>
      </c>
      <c r="BM216" s="231" t="s">
        <v>329</v>
      </c>
    </row>
    <row r="217" s="13" customFormat="1">
      <c r="A217" s="13"/>
      <c r="B217" s="233"/>
      <c r="C217" s="234"/>
      <c r="D217" s="235" t="s">
        <v>157</v>
      </c>
      <c r="E217" s="236" t="s">
        <v>1</v>
      </c>
      <c r="F217" s="237" t="s">
        <v>330</v>
      </c>
      <c r="G217" s="234"/>
      <c r="H217" s="238">
        <v>4.0499999999999998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157</v>
      </c>
      <c r="AU217" s="244" t="s">
        <v>86</v>
      </c>
      <c r="AV217" s="13" t="s">
        <v>86</v>
      </c>
      <c r="AW217" s="13" t="s">
        <v>32</v>
      </c>
      <c r="AX217" s="13" t="s">
        <v>84</v>
      </c>
      <c r="AY217" s="244" t="s">
        <v>148</v>
      </c>
    </row>
    <row r="218" s="2" customFormat="1" ht="14.4" customHeight="1">
      <c r="A218" s="38"/>
      <c r="B218" s="39"/>
      <c r="C218" s="219" t="s">
        <v>331</v>
      </c>
      <c r="D218" s="219" t="s">
        <v>151</v>
      </c>
      <c r="E218" s="220" t="s">
        <v>332</v>
      </c>
      <c r="F218" s="221" t="s">
        <v>333</v>
      </c>
      <c r="G218" s="222" t="s">
        <v>175</v>
      </c>
      <c r="H218" s="223">
        <v>1.0349999999999999</v>
      </c>
      <c r="I218" s="224"/>
      <c r="J218" s="225">
        <f>ROUND(I218*H218,2)</f>
        <v>0</v>
      </c>
      <c r="K218" s="226"/>
      <c r="L218" s="44"/>
      <c r="M218" s="227" t="s">
        <v>1</v>
      </c>
      <c r="N218" s="228" t="s">
        <v>41</v>
      </c>
      <c r="O218" s="91"/>
      <c r="P218" s="229">
        <f>O218*H218</f>
        <v>0</v>
      </c>
      <c r="Q218" s="229">
        <v>0</v>
      </c>
      <c r="R218" s="229">
        <f>Q218*H218</f>
        <v>0</v>
      </c>
      <c r="S218" s="229">
        <v>0.060999999999999999</v>
      </c>
      <c r="T218" s="230">
        <f>S218*H218</f>
        <v>0.063134999999999997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155</v>
      </c>
      <c r="AT218" s="231" t="s">
        <v>151</v>
      </c>
      <c r="AU218" s="231" t="s">
        <v>86</v>
      </c>
      <c r="AY218" s="17" t="s">
        <v>148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84</v>
      </c>
      <c r="BK218" s="232">
        <f>ROUND(I218*H218,2)</f>
        <v>0</v>
      </c>
      <c r="BL218" s="17" t="s">
        <v>155</v>
      </c>
      <c r="BM218" s="231" t="s">
        <v>334</v>
      </c>
    </row>
    <row r="219" s="13" customFormat="1">
      <c r="A219" s="13"/>
      <c r="B219" s="233"/>
      <c r="C219" s="234"/>
      <c r="D219" s="235" t="s">
        <v>157</v>
      </c>
      <c r="E219" s="236" t="s">
        <v>1</v>
      </c>
      <c r="F219" s="237" t="s">
        <v>335</v>
      </c>
      <c r="G219" s="234"/>
      <c r="H219" s="238">
        <v>1.0349999999999999</v>
      </c>
      <c r="I219" s="239"/>
      <c r="J219" s="234"/>
      <c r="K219" s="234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157</v>
      </c>
      <c r="AU219" s="244" t="s">
        <v>86</v>
      </c>
      <c r="AV219" s="13" t="s">
        <v>86</v>
      </c>
      <c r="AW219" s="13" t="s">
        <v>32</v>
      </c>
      <c r="AX219" s="13" t="s">
        <v>84</v>
      </c>
      <c r="AY219" s="244" t="s">
        <v>148</v>
      </c>
    </row>
    <row r="220" s="2" customFormat="1" ht="14.4" customHeight="1">
      <c r="A220" s="38"/>
      <c r="B220" s="39"/>
      <c r="C220" s="219" t="s">
        <v>336</v>
      </c>
      <c r="D220" s="219" t="s">
        <v>151</v>
      </c>
      <c r="E220" s="220" t="s">
        <v>337</v>
      </c>
      <c r="F220" s="221" t="s">
        <v>338</v>
      </c>
      <c r="G220" s="222" t="s">
        <v>175</v>
      </c>
      <c r="H220" s="223">
        <v>16</v>
      </c>
      <c r="I220" s="224"/>
      <c r="J220" s="225">
        <f>ROUND(I220*H220,2)</f>
        <v>0</v>
      </c>
      <c r="K220" s="226"/>
      <c r="L220" s="44"/>
      <c r="M220" s="227" t="s">
        <v>1</v>
      </c>
      <c r="N220" s="228" t="s">
        <v>41</v>
      </c>
      <c r="O220" s="91"/>
      <c r="P220" s="229">
        <f>O220*H220</f>
        <v>0</v>
      </c>
      <c r="Q220" s="229">
        <v>0</v>
      </c>
      <c r="R220" s="229">
        <f>Q220*H220</f>
        <v>0</v>
      </c>
      <c r="S220" s="229">
        <v>0.075999999999999998</v>
      </c>
      <c r="T220" s="230">
        <f>S220*H220</f>
        <v>1.216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155</v>
      </c>
      <c r="AT220" s="231" t="s">
        <v>151</v>
      </c>
      <c r="AU220" s="231" t="s">
        <v>86</v>
      </c>
      <c r="AY220" s="17" t="s">
        <v>148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84</v>
      </c>
      <c r="BK220" s="232">
        <f>ROUND(I220*H220,2)</f>
        <v>0</v>
      </c>
      <c r="BL220" s="17" t="s">
        <v>155</v>
      </c>
      <c r="BM220" s="231" t="s">
        <v>339</v>
      </c>
    </row>
    <row r="221" s="13" customFormat="1">
      <c r="A221" s="13"/>
      <c r="B221" s="233"/>
      <c r="C221" s="234"/>
      <c r="D221" s="235" t="s">
        <v>157</v>
      </c>
      <c r="E221" s="236" t="s">
        <v>1</v>
      </c>
      <c r="F221" s="237" t="s">
        <v>340</v>
      </c>
      <c r="G221" s="234"/>
      <c r="H221" s="238">
        <v>2.2000000000000002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157</v>
      </c>
      <c r="AU221" s="244" t="s">
        <v>86</v>
      </c>
      <c r="AV221" s="13" t="s">
        <v>86</v>
      </c>
      <c r="AW221" s="13" t="s">
        <v>32</v>
      </c>
      <c r="AX221" s="13" t="s">
        <v>76</v>
      </c>
      <c r="AY221" s="244" t="s">
        <v>148</v>
      </c>
    </row>
    <row r="222" s="13" customFormat="1">
      <c r="A222" s="13"/>
      <c r="B222" s="233"/>
      <c r="C222" s="234"/>
      <c r="D222" s="235" t="s">
        <v>157</v>
      </c>
      <c r="E222" s="236" t="s">
        <v>1</v>
      </c>
      <c r="F222" s="237" t="s">
        <v>341</v>
      </c>
      <c r="G222" s="234"/>
      <c r="H222" s="238">
        <v>1.8</v>
      </c>
      <c r="I222" s="239"/>
      <c r="J222" s="234"/>
      <c r="K222" s="234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157</v>
      </c>
      <c r="AU222" s="244" t="s">
        <v>86</v>
      </c>
      <c r="AV222" s="13" t="s">
        <v>86</v>
      </c>
      <c r="AW222" s="13" t="s">
        <v>32</v>
      </c>
      <c r="AX222" s="13" t="s">
        <v>76</v>
      </c>
      <c r="AY222" s="244" t="s">
        <v>148</v>
      </c>
    </row>
    <row r="223" s="13" customFormat="1">
      <c r="A223" s="13"/>
      <c r="B223" s="233"/>
      <c r="C223" s="234"/>
      <c r="D223" s="235" t="s">
        <v>157</v>
      </c>
      <c r="E223" s="236" t="s">
        <v>1</v>
      </c>
      <c r="F223" s="237" t="s">
        <v>342</v>
      </c>
      <c r="G223" s="234"/>
      <c r="H223" s="238">
        <v>9.5999999999999996</v>
      </c>
      <c r="I223" s="239"/>
      <c r="J223" s="234"/>
      <c r="K223" s="234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157</v>
      </c>
      <c r="AU223" s="244" t="s">
        <v>86</v>
      </c>
      <c r="AV223" s="13" t="s">
        <v>86</v>
      </c>
      <c r="AW223" s="13" t="s">
        <v>32</v>
      </c>
      <c r="AX223" s="13" t="s">
        <v>76</v>
      </c>
      <c r="AY223" s="244" t="s">
        <v>148</v>
      </c>
    </row>
    <row r="224" s="13" customFormat="1">
      <c r="A224" s="13"/>
      <c r="B224" s="233"/>
      <c r="C224" s="234"/>
      <c r="D224" s="235" t="s">
        <v>157</v>
      </c>
      <c r="E224" s="236" t="s">
        <v>1</v>
      </c>
      <c r="F224" s="237" t="s">
        <v>343</v>
      </c>
      <c r="G224" s="234"/>
      <c r="H224" s="238">
        <v>2.3999999999999999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157</v>
      </c>
      <c r="AU224" s="244" t="s">
        <v>86</v>
      </c>
      <c r="AV224" s="13" t="s">
        <v>86</v>
      </c>
      <c r="AW224" s="13" t="s">
        <v>32</v>
      </c>
      <c r="AX224" s="13" t="s">
        <v>76</v>
      </c>
      <c r="AY224" s="244" t="s">
        <v>148</v>
      </c>
    </row>
    <row r="225" s="14" customFormat="1">
      <c r="A225" s="14"/>
      <c r="B225" s="245"/>
      <c r="C225" s="246"/>
      <c r="D225" s="235" t="s">
        <v>157</v>
      </c>
      <c r="E225" s="247" t="s">
        <v>1</v>
      </c>
      <c r="F225" s="248" t="s">
        <v>184</v>
      </c>
      <c r="G225" s="246"/>
      <c r="H225" s="249">
        <v>16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157</v>
      </c>
      <c r="AU225" s="255" t="s">
        <v>86</v>
      </c>
      <c r="AV225" s="14" t="s">
        <v>155</v>
      </c>
      <c r="AW225" s="14" t="s">
        <v>32</v>
      </c>
      <c r="AX225" s="14" t="s">
        <v>84</v>
      </c>
      <c r="AY225" s="255" t="s">
        <v>148</v>
      </c>
    </row>
    <row r="226" s="2" customFormat="1" ht="14.4" customHeight="1">
      <c r="A226" s="38"/>
      <c r="B226" s="39"/>
      <c r="C226" s="219" t="s">
        <v>344</v>
      </c>
      <c r="D226" s="219" t="s">
        <v>151</v>
      </c>
      <c r="E226" s="220" t="s">
        <v>345</v>
      </c>
      <c r="F226" s="221" t="s">
        <v>346</v>
      </c>
      <c r="G226" s="222" t="s">
        <v>175</v>
      </c>
      <c r="H226" s="223">
        <v>2.5</v>
      </c>
      <c r="I226" s="224"/>
      <c r="J226" s="225">
        <f>ROUND(I226*H226,2)</f>
        <v>0</v>
      </c>
      <c r="K226" s="226"/>
      <c r="L226" s="44"/>
      <c r="M226" s="227" t="s">
        <v>1</v>
      </c>
      <c r="N226" s="228" t="s">
        <v>41</v>
      </c>
      <c r="O226" s="91"/>
      <c r="P226" s="229">
        <f>O226*H226</f>
        <v>0</v>
      </c>
      <c r="Q226" s="229">
        <v>0</v>
      </c>
      <c r="R226" s="229">
        <f>Q226*H226</f>
        <v>0</v>
      </c>
      <c r="S226" s="229">
        <v>0.063</v>
      </c>
      <c r="T226" s="230">
        <f>S226*H226</f>
        <v>0.1575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155</v>
      </c>
      <c r="AT226" s="231" t="s">
        <v>151</v>
      </c>
      <c r="AU226" s="231" t="s">
        <v>86</v>
      </c>
      <c r="AY226" s="17" t="s">
        <v>148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84</v>
      </c>
      <c r="BK226" s="232">
        <f>ROUND(I226*H226,2)</f>
        <v>0</v>
      </c>
      <c r="BL226" s="17" t="s">
        <v>155</v>
      </c>
      <c r="BM226" s="231" t="s">
        <v>347</v>
      </c>
    </row>
    <row r="227" s="13" customFormat="1">
      <c r="A227" s="13"/>
      <c r="B227" s="233"/>
      <c r="C227" s="234"/>
      <c r="D227" s="235" t="s">
        <v>157</v>
      </c>
      <c r="E227" s="236" t="s">
        <v>1</v>
      </c>
      <c r="F227" s="237" t="s">
        <v>348</v>
      </c>
      <c r="G227" s="234"/>
      <c r="H227" s="238">
        <v>2.5</v>
      </c>
      <c r="I227" s="239"/>
      <c r="J227" s="234"/>
      <c r="K227" s="234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157</v>
      </c>
      <c r="AU227" s="244" t="s">
        <v>86</v>
      </c>
      <c r="AV227" s="13" t="s">
        <v>86</v>
      </c>
      <c r="AW227" s="13" t="s">
        <v>32</v>
      </c>
      <c r="AX227" s="13" t="s">
        <v>84</v>
      </c>
      <c r="AY227" s="244" t="s">
        <v>148</v>
      </c>
    </row>
    <row r="228" s="2" customFormat="1" ht="14.4" customHeight="1">
      <c r="A228" s="38"/>
      <c r="B228" s="39"/>
      <c r="C228" s="219" t="s">
        <v>349</v>
      </c>
      <c r="D228" s="219" t="s">
        <v>151</v>
      </c>
      <c r="E228" s="220" t="s">
        <v>350</v>
      </c>
      <c r="F228" s="221" t="s">
        <v>351</v>
      </c>
      <c r="G228" s="222" t="s">
        <v>175</v>
      </c>
      <c r="H228" s="223">
        <v>28.783999999999999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41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0.019</v>
      </c>
      <c r="T228" s="230">
        <f>S228*H228</f>
        <v>0.54689599999999994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155</v>
      </c>
      <c r="AT228" s="231" t="s">
        <v>151</v>
      </c>
      <c r="AU228" s="231" t="s">
        <v>86</v>
      </c>
      <c r="AY228" s="17" t="s">
        <v>148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84</v>
      </c>
      <c r="BK228" s="232">
        <f>ROUND(I228*H228,2)</f>
        <v>0</v>
      </c>
      <c r="BL228" s="17" t="s">
        <v>155</v>
      </c>
      <c r="BM228" s="231" t="s">
        <v>352</v>
      </c>
    </row>
    <row r="229" s="13" customFormat="1">
      <c r="A229" s="13"/>
      <c r="B229" s="233"/>
      <c r="C229" s="234"/>
      <c r="D229" s="235" t="s">
        <v>157</v>
      </c>
      <c r="E229" s="236" t="s">
        <v>1</v>
      </c>
      <c r="F229" s="237" t="s">
        <v>353</v>
      </c>
      <c r="G229" s="234"/>
      <c r="H229" s="238">
        <v>28.783999999999999</v>
      </c>
      <c r="I229" s="239"/>
      <c r="J229" s="234"/>
      <c r="K229" s="234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157</v>
      </c>
      <c r="AU229" s="244" t="s">
        <v>86</v>
      </c>
      <c r="AV229" s="13" t="s">
        <v>86</v>
      </c>
      <c r="AW229" s="13" t="s">
        <v>32</v>
      </c>
      <c r="AX229" s="13" t="s">
        <v>84</v>
      </c>
      <c r="AY229" s="244" t="s">
        <v>148</v>
      </c>
    </row>
    <row r="230" s="2" customFormat="1" ht="14.4" customHeight="1">
      <c r="A230" s="38"/>
      <c r="B230" s="39"/>
      <c r="C230" s="219" t="s">
        <v>354</v>
      </c>
      <c r="D230" s="219" t="s">
        <v>151</v>
      </c>
      <c r="E230" s="220" t="s">
        <v>355</v>
      </c>
      <c r="F230" s="221" t="s">
        <v>356</v>
      </c>
      <c r="G230" s="222" t="s">
        <v>175</v>
      </c>
      <c r="H230" s="223">
        <v>1.845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41</v>
      </c>
      <c r="O230" s="91"/>
      <c r="P230" s="229">
        <f>O230*H230</f>
        <v>0</v>
      </c>
      <c r="Q230" s="229">
        <v>0</v>
      </c>
      <c r="R230" s="229">
        <f>Q230*H230</f>
        <v>0</v>
      </c>
      <c r="S230" s="229">
        <v>0.27000000000000002</v>
      </c>
      <c r="T230" s="230">
        <f>S230*H230</f>
        <v>0.49815000000000004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155</v>
      </c>
      <c r="AT230" s="231" t="s">
        <v>151</v>
      </c>
      <c r="AU230" s="231" t="s">
        <v>86</v>
      </c>
      <c r="AY230" s="17" t="s">
        <v>148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84</v>
      </c>
      <c r="BK230" s="232">
        <f>ROUND(I230*H230,2)</f>
        <v>0</v>
      </c>
      <c r="BL230" s="17" t="s">
        <v>155</v>
      </c>
      <c r="BM230" s="231" t="s">
        <v>357</v>
      </c>
    </row>
    <row r="231" s="13" customFormat="1">
      <c r="A231" s="13"/>
      <c r="B231" s="233"/>
      <c r="C231" s="234"/>
      <c r="D231" s="235" t="s">
        <v>157</v>
      </c>
      <c r="E231" s="236" t="s">
        <v>1</v>
      </c>
      <c r="F231" s="237" t="s">
        <v>358</v>
      </c>
      <c r="G231" s="234"/>
      <c r="H231" s="238">
        <v>1.845</v>
      </c>
      <c r="I231" s="239"/>
      <c r="J231" s="234"/>
      <c r="K231" s="234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157</v>
      </c>
      <c r="AU231" s="244" t="s">
        <v>86</v>
      </c>
      <c r="AV231" s="13" t="s">
        <v>86</v>
      </c>
      <c r="AW231" s="13" t="s">
        <v>32</v>
      </c>
      <c r="AX231" s="13" t="s">
        <v>84</v>
      </c>
      <c r="AY231" s="244" t="s">
        <v>148</v>
      </c>
    </row>
    <row r="232" s="2" customFormat="1" ht="14.4" customHeight="1">
      <c r="A232" s="38"/>
      <c r="B232" s="39"/>
      <c r="C232" s="219" t="s">
        <v>359</v>
      </c>
      <c r="D232" s="219" t="s">
        <v>151</v>
      </c>
      <c r="E232" s="220" t="s">
        <v>360</v>
      </c>
      <c r="F232" s="221" t="s">
        <v>361</v>
      </c>
      <c r="G232" s="222" t="s">
        <v>164</v>
      </c>
      <c r="H232" s="223">
        <v>0.46100000000000002</v>
      </c>
      <c r="I232" s="224"/>
      <c r="J232" s="225">
        <f>ROUND(I232*H232,2)</f>
        <v>0</v>
      </c>
      <c r="K232" s="226"/>
      <c r="L232" s="44"/>
      <c r="M232" s="227" t="s">
        <v>1</v>
      </c>
      <c r="N232" s="228" t="s">
        <v>41</v>
      </c>
      <c r="O232" s="91"/>
      <c r="P232" s="229">
        <f>O232*H232</f>
        <v>0</v>
      </c>
      <c r="Q232" s="229">
        <v>0</v>
      </c>
      <c r="R232" s="229">
        <f>Q232*H232</f>
        <v>0</v>
      </c>
      <c r="S232" s="229">
        <v>1.8</v>
      </c>
      <c r="T232" s="230">
        <f>S232*H232</f>
        <v>0.82980000000000009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1" t="s">
        <v>155</v>
      </c>
      <c r="AT232" s="231" t="s">
        <v>151</v>
      </c>
      <c r="AU232" s="231" t="s">
        <v>86</v>
      </c>
      <c r="AY232" s="17" t="s">
        <v>148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7" t="s">
        <v>84</v>
      </c>
      <c r="BK232" s="232">
        <f>ROUND(I232*H232,2)</f>
        <v>0</v>
      </c>
      <c r="BL232" s="17" t="s">
        <v>155</v>
      </c>
      <c r="BM232" s="231" t="s">
        <v>362</v>
      </c>
    </row>
    <row r="233" s="13" customFormat="1">
      <c r="A233" s="13"/>
      <c r="B233" s="233"/>
      <c r="C233" s="234"/>
      <c r="D233" s="235" t="s">
        <v>157</v>
      </c>
      <c r="E233" s="236" t="s">
        <v>1</v>
      </c>
      <c r="F233" s="237" t="s">
        <v>363</v>
      </c>
      <c r="G233" s="234"/>
      <c r="H233" s="238">
        <v>0.46100000000000002</v>
      </c>
      <c r="I233" s="239"/>
      <c r="J233" s="234"/>
      <c r="K233" s="234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157</v>
      </c>
      <c r="AU233" s="244" t="s">
        <v>86</v>
      </c>
      <c r="AV233" s="13" t="s">
        <v>86</v>
      </c>
      <c r="AW233" s="13" t="s">
        <v>32</v>
      </c>
      <c r="AX233" s="13" t="s">
        <v>84</v>
      </c>
      <c r="AY233" s="244" t="s">
        <v>148</v>
      </c>
    </row>
    <row r="234" s="2" customFormat="1" ht="14.4" customHeight="1">
      <c r="A234" s="38"/>
      <c r="B234" s="39"/>
      <c r="C234" s="219" t="s">
        <v>364</v>
      </c>
      <c r="D234" s="219" t="s">
        <v>151</v>
      </c>
      <c r="E234" s="220" t="s">
        <v>365</v>
      </c>
      <c r="F234" s="221" t="s">
        <v>366</v>
      </c>
      <c r="G234" s="222" t="s">
        <v>188</v>
      </c>
      <c r="H234" s="223">
        <v>4.2000000000000002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41</v>
      </c>
      <c r="O234" s="91"/>
      <c r="P234" s="229">
        <f>O234*H234</f>
        <v>0</v>
      </c>
      <c r="Q234" s="229">
        <v>0</v>
      </c>
      <c r="R234" s="229">
        <f>Q234*H234</f>
        <v>0</v>
      </c>
      <c r="S234" s="229">
        <v>0.042000000000000003</v>
      </c>
      <c r="T234" s="230">
        <f>S234*H234</f>
        <v>0.17640000000000003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155</v>
      </c>
      <c r="AT234" s="231" t="s">
        <v>151</v>
      </c>
      <c r="AU234" s="231" t="s">
        <v>86</v>
      </c>
      <c r="AY234" s="17" t="s">
        <v>148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84</v>
      </c>
      <c r="BK234" s="232">
        <f>ROUND(I234*H234,2)</f>
        <v>0</v>
      </c>
      <c r="BL234" s="17" t="s">
        <v>155</v>
      </c>
      <c r="BM234" s="231" t="s">
        <v>367</v>
      </c>
    </row>
    <row r="235" s="13" customFormat="1">
      <c r="A235" s="13"/>
      <c r="B235" s="233"/>
      <c r="C235" s="234"/>
      <c r="D235" s="235" t="s">
        <v>157</v>
      </c>
      <c r="E235" s="236" t="s">
        <v>1</v>
      </c>
      <c r="F235" s="237" t="s">
        <v>368</v>
      </c>
      <c r="G235" s="234"/>
      <c r="H235" s="238">
        <v>4.2000000000000002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157</v>
      </c>
      <c r="AU235" s="244" t="s">
        <v>86</v>
      </c>
      <c r="AV235" s="13" t="s">
        <v>86</v>
      </c>
      <c r="AW235" s="13" t="s">
        <v>32</v>
      </c>
      <c r="AX235" s="13" t="s">
        <v>84</v>
      </c>
      <c r="AY235" s="244" t="s">
        <v>148</v>
      </c>
    </row>
    <row r="236" s="2" customFormat="1" ht="14.4" customHeight="1">
      <c r="A236" s="38"/>
      <c r="B236" s="39"/>
      <c r="C236" s="219" t="s">
        <v>369</v>
      </c>
      <c r="D236" s="219" t="s">
        <v>151</v>
      </c>
      <c r="E236" s="220" t="s">
        <v>370</v>
      </c>
      <c r="F236" s="221" t="s">
        <v>371</v>
      </c>
      <c r="G236" s="222" t="s">
        <v>188</v>
      </c>
      <c r="H236" s="223">
        <v>1.5</v>
      </c>
      <c r="I236" s="224"/>
      <c r="J236" s="225">
        <f>ROUND(I236*H236,2)</f>
        <v>0</v>
      </c>
      <c r="K236" s="226"/>
      <c r="L236" s="44"/>
      <c r="M236" s="227" t="s">
        <v>1</v>
      </c>
      <c r="N236" s="228" t="s">
        <v>41</v>
      </c>
      <c r="O236" s="91"/>
      <c r="P236" s="229">
        <f>O236*H236</f>
        <v>0</v>
      </c>
      <c r="Q236" s="229">
        <v>0.00147</v>
      </c>
      <c r="R236" s="229">
        <f>Q236*H236</f>
        <v>0.0022049999999999999</v>
      </c>
      <c r="S236" s="229">
        <v>0.039</v>
      </c>
      <c r="T236" s="230">
        <f>S236*H236</f>
        <v>0.058499999999999996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1" t="s">
        <v>155</v>
      </c>
      <c r="AT236" s="231" t="s">
        <v>151</v>
      </c>
      <c r="AU236" s="231" t="s">
        <v>86</v>
      </c>
      <c r="AY236" s="17" t="s">
        <v>148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7" t="s">
        <v>84</v>
      </c>
      <c r="BK236" s="232">
        <f>ROUND(I236*H236,2)</f>
        <v>0</v>
      </c>
      <c r="BL236" s="17" t="s">
        <v>155</v>
      </c>
      <c r="BM236" s="231" t="s">
        <v>372</v>
      </c>
    </row>
    <row r="237" s="15" customFormat="1">
      <c r="A237" s="15"/>
      <c r="B237" s="256"/>
      <c r="C237" s="257"/>
      <c r="D237" s="235" t="s">
        <v>157</v>
      </c>
      <c r="E237" s="258" t="s">
        <v>1</v>
      </c>
      <c r="F237" s="259" t="s">
        <v>373</v>
      </c>
      <c r="G237" s="257"/>
      <c r="H237" s="258" t="s">
        <v>1</v>
      </c>
      <c r="I237" s="260"/>
      <c r="J237" s="257"/>
      <c r="K237" s="257"/>
      <c r="L237" s="261"/>
      <c r="M237" s="262"/>
      <c r="N237" s="263"/>
      <c r="O237" s="263"/>
      <c r="P237" s="263"/>
      <c r="Q237" s="263"/>
      <c r="R237" s="263"/>
      <c r="S237" s="263"/>
      <c r="T237" s="26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5" t="s">
        <v>157</v>
      </c>
      <c r="AU237" s="265" t="s">
        <v>86</v>
      </c>
      <c r="AV237" s="15" t="s">
        <v>84</v>
      </c>
      <c r="AW237" s="15" t="s">
        <v>32</v>
      </c>
      <c r="AX237" s="15" t="s">
        <v>76</v>
      </c>
      <c r="AY237" s="265" t="s">
        <v>148</v>
      </c>
    </row>
    <row r="238" s="13" customFormat="1">
      <c r="A238" s="13"/>
      <c r="B238" s="233"/>
      <c r="C238" s="234"/>
      <c r="D238" s="235" t="s">
        <v>157</v>
      </c>
      <c r="E238" s="236" t="s">
        <v>1</v>
      </c>
      <c r="F238" s="237" t="s">
        <v>374</v>
      </c>
      <c r="G238" s="234"/>
      <c r="H238" s="238">
        <v>0.75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157</v>
      </c>
      <c r="AU238" s="244" t="s">
        <v>86</v>
      </c>
      <c r="AV238" s="13" t="s">
        <v>86</v>
      </c>
      <c r="AW238" s="13" t="s">
        <v>32</v>
      </c>
      <c r="AX238" s="13" t="s">
        <v>76</v>
      </c>
      <c r="AY238" s="244" t="s">
        <v>148</v>
      </c>
    </row>
    <row r="239" s="13" customFormat="1">
      <c r="A239" s="13"/>
      <c r="B239" s="233"/>
      <c r="C239" s="234"/>
      <c r="D239" s="235" t="s">
        <v>157</v>
      </c>
      <c r="E239" s="236" t="s">
        <v>1</v>
      </c>
      <c r="F239" s="237" t="s">
        <v>375</v>
      </c>
      <c r="G239" s="234"/>
      <c r="H239" s="238">
        <v>0.75</v>
      </c>
      <c r="I239" s="239"/>
      <c r="J239" s="234"/>
      <c r="K239" s="234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157</v>
      </c>
      <c r="AU239" s="244" t="s">
        <v>86</v>
      </c>
      <c r="AV239" s="13" t="s">
        <v>86</v>
      </c>
      <c r="AW239" s="13" t="s">
        <v>32</v>
      </c>
      <c r="AX239" s="13" t="s">
        <v>76</v>
      </c>
      <c r="AY239" s="244" t="s">
        <v>148</v>
      </c>
    </row>
    <row r="240" s="14" customFormat="1">
      <c r="A240" s="14"/>
      <c r="B240" s="245"/>
      <c r="C240" s="246"/>
      <c r="D240" s="235" t="s">
        <v>157</v>
      </c>
      <c r="E240" s="247" t="s">
        <v>1</v>
      </c>
      <c r="F240" s="248" t="s">
        <v>184</v>
      </c>
      <c r="G240" s="246"/>
      <c r="H240" s="249">
        <v>1.5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5" t="s">
        <v>157</v>
      </c>
      <c r="AU240" s="255" t="s">
        <v>86</v>
      </c>
      <c r="AV240" s="14" t="s">
        <v>155</v>
      </c>
      <c r="AW240" s="14" t="s">
        <v>32</v>
      </c>
      <c r="AX240" s="14" t="s">
        <v>84</v>
      </c>
      <c r="AY240" s="255" t="s">
        <v>148</v>
      </c>
    </row>
    <row r="241" s="2" customFormat="1" ht="14.4" customHeight="1">
      <c r="A241" s="38"/>
      <c r="B241" s="39"/>
      <c r="C241" s="219" t="s">
        <v>376</v>
      </c>
      <c r="D241" s="219" t="s">
        <v>151</v>
      </c>
      <c r="E241" s="220" t="s">
        <v>377</v>
      </c>
      <c r="F241" s="221" t="s">
        <v>378</v>
      </c>
      <c r="G241" s="222" t="s">
        <v>175</v>
      </c>
      <c r="H241" s="223">
        <v>239.62000000000001</v>
      </c>
      <c r="I241" s="224"/>
      <c r="J241" s="225">
        <f>ROUND(I241*H241,2)</f>
        <v>0</v>
      </c>
      <c r="K241" s="226"/>
      <c r="L241" s="44"/>
      <c r="M241" s="227" t="s">
        <v>1</v>
      </c>
      <c r="N241" s="228" t="s">
        <v>41</v>
      </c>
      <c r="O241" s="91"/>
      <c r="P241" s="229">
        <f>O241*H241</f>
        <v>0</v>
      </c>
      <c r="Q241" s="229">
        <v>0</v>
      </c>
      <c r="R241" s="229">
        <f>Q241*H241</f>
        <v>0</v>
      </c>
      <c r="S241" s="229">
        <v>0.01</v>
      </c>
      <c r="T241" s="230">
        <f>S241*H241</f>
        <v>2.3961999999999999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1" t="s">
        <v>155</v>
      </c>
      <c r="AT241" s="231" t="s">
        <v>151</v>
      </c>
      <c r="AU241" s="231" t="s">
        <v>86</v>
      </c>
      <c r="AY241" s="17" t="s">
        <v>148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7" t="s">
        <v>84</v>
      </c>
      <c r="BK241" s="232">
        <f>ROUND(I241*H241,2)</f>
        <v>0</v>
      </c>
      <c r="BL241" s="17" t="s">
        <v>155</v>
      </c>
      <c r="BM241" s="231" t="s">
        <v>379</v>
      </c>
    </row>
    <row r="242" s="13" customFormat="1">
      <c r="A242" s="13"/>
      <c r="B242" s="233"/>
      <c r="C242" s="234"/>
      <c r="D242" s="235" t="s">
        <v>157</v>
      </c>
      <c r="E242" s="236" t="s">
        <v>1</v>
      </c>
      <c r="F242" s="237" t="s">
        <v>241</v>
      </c>
      <c r="G242" s="234"/>
      <c r="H242" s="238">
        <v>239.62000000000001</v>
      </c>
      <c r="I242" s="239"/>
      <c r="J242" s="234"/>
      <c r="K242" s="234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157</v>
      </c>
      <c r="AU242" s="244" t="s">
        <v>86</v>
      </c>
      <c r="AV242" s="13" t="s">
        <v>86</v>
      </c>
      <c r="AW242" s="13" t="s">
        <v>32</v>
      </c>
      <c r="AX242" s="13" t="s">
        <v>84</v>
      </c>
      <c r="AY242" s="244" t="s">
        <v>148</v>
      </c>
    </row>
    <row r="243" s="2" customFormat="1" ht="14.4" customHeight="1">
      <c r="A243" s="38"/>
      <c r="B243" s="39"/>
      <c r="C243" s="219" t="s">
        <v>380</v>
      </c>
      <c r="D243" s="219" t="s">
        <v>151</v>
      </c>
      <c r="E243" s="220" t="s">
        <v>381</v>
      </c>
      <c r="F243" s="221" t="s">
        <v>382</v>
      </c>
      <c r="G243" s="222" t="s">
        <v>175</v>
      </c>
      <c r="H243" s="223">
        <v>107.7</v>
      </c>
      <c r="I243" s="224"/>
      <c r="J243" s="225">
        <f>ROUND(I243*H243,2)</f>
        <v>0</v>
      </c>
      <c r="K243" s="226"/>
      <c r="L243" s="44"/>
      <c r="M243" s="227" t="s">
        <v>1</v>
      </c>
      <c r="N243" s="228" t="s">
        <v>41</v>
      </c>
      <c r="O243" s="91"/>
      <c r="P243" s="229">
        <f>O243*H243</f>
        <v>0</v>
      </c>
      <c r="Q243" s="229">
        <v>0</v>
      </c>
      <c r="R243" s="229">
        <f>Q243*H243</f>
        <v>0</v>
      </c>
      <c r="S243" s="229">
        <v>0.068000000000000005</v>
      </c>
      <c r="T243" s="230">
        <f>S243*H243</f>
        <v>7.3236000000000008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1" t="s">
        <v>155</v>
      </c>
      <c r="AT243" s="231" t="s">
        <v>151</v>
      </c>
      <c r="AU243" s="231" t="s">
        <v>86</v>
      </c>
      <c r="AY243" s="17" t="s">
        <v>148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7" t="s">
        <v>84</v>
      </c>
      <c r="BK243" s="232">
        <f>ROUND(I243*H243,2)</f>
        <v>0</v>
      </c>
      <c r="BL243" s="17" t="s">
        <v>155</v>
      </c>
      <c r="BM243" s="231" t="s">
        <v>383</v>
      </c>
    </row>
    <row r="244" s="15" customFormat="1">
      <c r="A244" s="15"/>
      <c r="B244" s="256"/>
      <c r="C244" s="257"/>
      <c r="D244" s="235" t="s">
        <v>157</v>
      </c>
      <c r="E244" s="258" t="s">
        <v>1</v>
      </c>
      <c r="F244" s="259" t="s">
        <v>384</v>
      </c>
      <c r="G244" s="257"/>
      <c r="H244" s="258" t="s">
        <v>1</v>
      </c>
      <c r="I244" s="260"/>
      <c r="J244" s="257"/>
      <c r="K244" s="257"/>
      <c r="L244" s="261"/>
      <c r="M244" s="262"/>
      <c r="N244" s="263"/>
      <c r="O244" s="263"/>
      <c r="P244" s="263"/>
      <c r="Q244" s="263"/>
      <c r="R244" s="263"/>
      <c r="S244" s="263"/>
      <c r="T244" s="264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5" t="s">
        <v>157</v>
      </c>
      <c r="AU244" s="265" t="s">
        <v>86</v>
      </c>
      <c r="AV244" s="15" t="s">
        <v>84</v>
      </c>
      <c r="AW244" s="15" t="s">
        <v>32</v>
      </c>
      <c r="AX244" s="15" t="s">
        <v>76</v>
      </c>
      <c r="AY244" s="265" t="s">
        <v>148</v>
      </c>
    </row>
    <row r="245" s="13" customFormat="1">
      <c r="A245" s="13"/>
      <c r="B245" s="233"/>
      <c r="C245" s="234"/>
      <c r="D245" s="235" t="s">
        <v>157</v>
      </c>
      <c r="E245" s="236" t="s">
        <v>1</v>
      </c>
      <c r="F245" s="237" t="s">
        <v>385</v>
      </c>
      <c r="G245" s="234"/>
      <c r="H245" s="238">
        <v>129.59999999999999</v>
      </c>
      <c r="I245" s="239"/>
      <c r="J245" s="234"/>
      <c r="K245" s="234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157</v>
      </c>
      <c r="AU245" s="244" t="s">
        <v>86</v>
      </c>
      <c r="AV245" s="13" t="s">
        <v>86</v>
      </c>
      <c r="AW245" s="13" t="s">
        <v>32</v>
      </c>
      <c r="AX245" s="13" t="s">
        <v>76</v>
      </c>
      <c r="AY245" s="244" t="s">
        <v>148</v>
      </c>
    </row>
    <row r="246" s="13" customFormat="1">
      <c r="A246" s="13"/>
      <c r="B246" s="233"/>
      <c r="C246" s="234"/>
      <c r="D246" s="235" t="s">
        <v>157</v>
      </c>
      <c r="E246" s="236" t="s">
        <v>1</v>
      </c>
      <c r="F246" s="237" t="s">
        <v>386</v>
      </c>
      <c r="G246" s="234"/>
      <c r="H246" s="238">
        <v>-4.7999999999999998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157</v>
      </c>
      <c r="AU246" s="244" t="s">
        <v>86</v>
      </c>
      <c r="AV246" s="13" t="s">
        <v>86</v>
      </c>
      <c r="AW246" s="13" t="s">
        <v>32</v>
      </c>
      <c r="AX246" s="13" t="s">
        <v>76</v>
      </c>
      <c r="AY246" s="244" t="s">
        <v>148</v>
      </c>
    </row>
    <row r="247" s="13" customFormat="1">
      <c r="A247" s="13"/>
      <c r="B247" s="233"/>
      <c r="C247" s="234"/>
      <c r="D247" s="235" t="s">
        <v>157</v>
      </c>
      <c r="E247" s="236" t="s">
        <v>1</v>
      </c>
      <c r="F247" s="237" t="s">
        <v>387</v>
      </c>
      <c r="G247" s="234"/>
      <c r="H247" s="238">
        <v>-12.800000000000001</v>
      </c>
      <c r="I247" s="239"/>
      <c r="J247" s="234"/>
      <c r="K247" s="234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157</v>
      </c>
      <c r="AU247" s="244" t="s">
        <v>86</v>
      </c>
      <c r="AV247" s="13" t="s">
        <v>86</v>
      </c>
      <c r="AW247" s="13" t="s">
        <v>32</v>
      </c>
      <c r="AX247" s="13" t="s">
        <v>76</v>
      </c>
      <c r="AY247" s="244" t="s">
        <v>148</v>
      </c>
    </row>
    <row r="248" s="13" customFormat="1">
      <c r="A248" s="13"/>
      <c r="B248" s="233"/>
      <c r="C248" s="234"/>
      <c r="D248" s="235" t="s">
        <v>157</v>
      </c>
      <c r="E248" s="236" t="s">
        <v>1</v>
      </c>
      <c r="F248" s="237" t="s">
        <v>388</v>
      </c>
      <c r="G248" s="234"/>
      <c r="H248" s="238">
        <v>-1.8</v>
      </c>
      <c r="I248" s="239"/>
      <c r="J248" s="234"/>
      <c r="K248" s="234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157</v>
      </c>
      <c r="AU248" s="244" t="s">
        <v>86</v>
      </c>
      <c r="AV248" s="13" t="s">
        <v>86</v>
      </c>
      <c r="AW248" s="13" t="s">
        <v>32</v>
      </c>
      <c r="AX248" s="13" t="s">
        <v>76</v>
      </c>
      <c r="AY248" s="244" t="s">
        <v>148</v>
      </c>
    </row>
    <row r="249" s="13" customFormat="1">
      <c r="A249" s="13"/>
      <c r="B249" s="233"/>
      <c r="C249" s="234"/>
      <c r="D249" s="235" t="s">
        <v>157</v>
      </c>
      <c r="E249" s="236" t="s">
        <v>1</v>
      </c>
      <c r="F249" s="237" t="s">
        <v>389</v>
      </c>
      <c r="G249" s="234"/>
      <c r="H249" s="238">
        <v>-2.5</v>
      </c>
      <c r="I249" s="239"/>
      <c r="J249" s="234"/>
      <c r="K249" s="234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157</v>
      </c>
      <c r="AU249" s="244" t="s">
        <v>86</v>
      </c>
      <c r="AV249" s="13" t="s">
        <v>86</v>
      </c>
      <c r="AW249" s="13" t="s">
        <v>32</v>
      </c>
      <c r="AX249" s="13" t="s">
        <v>76</v>
      </c>
      <c r="AY249" s="244" t="s">
        <v>148</v>
      </c>
    </row>
    <row r="250" s="14" customFormat="1">
      <c r="A250" s="14"/>
      <c r="B250" s="245"/>
      <c r="C250" s="246"/>
      <c r="D250" s="235" t="s">
        <v>157</v>
      </c>
      <c r="E250" s="247" t="s">
        <v>1</v>
      </c>
      <c r="F250" s="248" t="s">
        <v>184</v>
      </c>
      <c r="G250" s="246"/>
      <c r="H250" s="249">
        <v>107.7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5" t="s">
        <v>157</v>
      </c>
      <c r="AU250" s="255" t="s">
        <v>86</v>
      </c>
      <c r="AV250" s="14" t="s">
        <v>155</v>
      </c>
      <c r="AW250" s="14" t="s">
        <v>32</v>
      </c>
      <c r="AX250" s="14" t="s">
        <v>84</v>
      </c>
      <c r="AY250" s="255" t="s">
        <v>148</v>
      </c>
    </row>
    <row r="251" s="12" customFormat="1" ht="22.8" customHeight="1">
      <c r="A251" s="12"/>
      <c r="B251" s="203"/>
      <c r="C251" s="204"/>
      <c r="D251" s="205" t="s">
        <v>75</v>
      </c>
      <c r="E251" s="217" t="s">
        <v>390</v>
      </c>
      <c r="F251" s="217" t="s">
        <v>391</v>
      </c>
      <c r="G251" s="204"/>
      <c r="H251" s="204"/>
      <c r="I251" s="207"/>
      <c r="J251" s="218">
        <f>BK251</f>
        <v>0</v>
      </c>
      <c r="K251" s="204"/>
      <c r="L251" s="209"/>
      <c r="M251" s="210"/>
      <c r="N251" s="211"/>
      <c r="O251" s="211"/>
      <c r="P251" s="212">
        <f>SUM(P252:P256)</f>
        <v>0</v>
      </c>
      <c r="Q251" s="211"/>
      <c r="R251" s="212">
        <f>SUM(R252:R256)</f>
        <v>0</v>
      </c>
      <c r="S251" s="211"/>
      <c r="T251" s="213">
        <f>SUM(T252:T256)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4" t="s">
        <v>84</v>
      </c>
      <c r="AT251" s="215" t="s">
        <v>75</v>
      </c>
      <c r="AU251" s="215" t="s">
        <v>84</v>
      </c>
      <c r="AY251" s="214" t="s">
        <v>148</v>
      </c>
      <c r="BK251" s="216">
        <f>SUM(BK252:BK256)</f>
        <v>0</v>
      </c>
    </row>
    <row r="252" s="2" customFormat="1" ht="14.4" customHeight="1">
      <c r="A252" s="38"/>
      <c r="B252" s="39"/>
      <c r="C252" s="219" t="s">
        <v>392</v>
      </c>
      <c r="D252" s="219" t="s">
        <v>151</v>
      </c>
      <c r="E252" s="220" t="s">
        <v>393</v>
      </c>
      <c r="F252" s="221" t="s">
        <v>394</v>
      </c>
      <c r="G252" s="222" t="s">
        <v>169</v>
      </c>
      <c r="H252" s="223">
        <v>43.686</v>
      </c>
      <c r="I252" s="224"/>
      <c r="J252" s="225">
        <f>ROUND(I252*H252,2)</f>
        <v>0</v>
      </c>
      <c r="K252" s="226"/>
      <c r="L252" s="44"/>
      <c r="M252" s="227" t="s">
        <v>1</v>
      </c>
      <c r="N252" s="228" t="s">
        <v>41</v>
      </c>
      <c r="O252" s="91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1" t="s">
        <v>155</v>
      </c>
      <c r="AT252" s="231" t="s">
        <v>151</v>
      </c>
      <c r="AU252" s="231" t="s">
        <v>86</v>
      </c>
      <c r="AY252" s="17" t="s">
        <v>148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7" t="s">
        <v>84</v>
      </c>
      <c r="BK252" s="232">
        <f>ROUND(I252*H252,2)</f>
        <v>0</v>
      </c>
      <c r="BL252" s="17" t="s">
        <v>155</v>
      </c>
      <c r="BM252" s="231" t="s">
        <v>395</v>
      </c>
    </row>
    <row r="253" s="2" customFormat="1" ht="14.4" customHeight="1">
      <c r="A253" s="38"/>
      <c r="B253" s="39"/>
      <c r="C253" s="219" t="s">
        <v>396</v>
      </c>
      <c r="D253" s="219" t="s">
        <v>151</v>
      </c>
      <c r="E253" s="220" t="s">
        <v>397</v>
      </c>
      <c r="F253" s="221" t="s">
        <v>398</v>
      </c>
      <c r="G253" s="222" t="s">
        <v>169</v>
      </c>
      <c r="H253" s="223">
        <v>43.686</v>
      </c>
      <c r="I253" s="224"/>
      <c r="J253" s="225">
        <f>ROUND(I253*H253,2)</f>
        <v>0</v>
      </c>
      <c r="K253" s="226"/>
      <c r="L253" s="44"/>
      <c r="M253" s="227" t="s">
        <v>1</v>
      </c>
      <c r="N253" s="228" t="s">
        <v>41</v>
      </c>
      <c r="O253" s="91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1" t="s">
        <v>155</v>
      </c>
      <c r="AT253" s="231" t="s">
        <v>151</v>
      </c>
      <c r="AU253" s="231" t="s">
        <v>86</v>
      </c>
      <c r="AY253" s="17" t="s">
        <v>148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7" t="s">
        <v>84</v>
      </c>
      <c r="BK253" s="232">
        <f>ROUND(I253*H253,2)</f>
        <v>0</v>
      </c>
      <c r="BL253" s="17" t="s">
        <v>155</v>
      </c>
      <c r="BM253" s="231" t="s">
        <v>399</v>
      </c>
    </row>
    <row r="254" s="2" customFormat="1" ht="14.4" customHeight="1">
      <c r="A254" s="38"/>
      <c r="B254" s="39"/>
      <c r="C254" s="219" t="s">
        <v>400</v>
      </c>
      <c r="D254" s="219" t="s">
        <v>151</v>
      </c>
      <c r="E254" s="220" t="s">
        <v>401</v>
      </c>
      <c r="F254" s="221" t="s">
        <v>402</v>
      </c>
      <c r="G254" s="222" t="s">
        <v>169</v>
      </c>
      <c r="H254" s="223">
        <v>1266.894</v>
      </c>
      <c r="I254" s="224"/>
      <c r="J254" s="225">
        <f>ROUND(I254*H254,2)</f>
        <v>0</v>
      </c>
      <c r="K254" s="226"/>
      <c r="L254" s="44"/>
      <c r="M254" s="227" t="s">
        <v>1</v>
      </c>
      <c r="N254" s="228" t="s">
        <v>41</v>
      </c>
      <c r="O254" s="91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1" t="s">
        <v>155</v>
      </c>
      <c r="AT254" s="231" t="s">
        <v>151</v>
      </c>
      <c r="AU254" s="231" t="s">
        <v>86</v>
      </c>
      <c r="AY254" s="17" t="s">
        <v>148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7" t="s">
        <v>84</v>
      </c>
      <c r="BK254" s="232">
        <f>ROUND(I254*H254,2)</f>
        <v>0</v>
      </c>
      <c r="BL254" s="17" t="s">
        <v>155</v>
      </c>
      <c r="BM254" s="231" t="s">
        <v>403</v>
      </c>
    </row>
    <row r="255" s="13" customFormat="1">
      <c r="A255" s="13"/>
      <c r="B255" s="233"/>
      <c r="C255" s="234"/>
      <c r="D255" s="235" t="s">
        <v>157</v>
      </c>
      <c r="E255" s="236" t="s">
        <v>1</v>
      </c>
      <c r="F255" s="237" t="s">
        <v>404</v>
      </c>
      <c r="G255" s="234"/>
      <c r="H255" s="238">
        <v>1266.894</v>
      </c>
      <c r="I255" s="239"/>
      <c r="J255" s="234"/>
      <c r="K255" s="234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157</v>
      </c>
      <c r="AU255" s="244" t="s">
        <v>86</v>
      </c>
      <c r="AV255" s="13" t="s">
        <v>86</v>
      </c>
      <c r="AW255" s="13" t="s">
        <v>32</v>
      </c>
      <c r="AX255" s="13" t="s">
        <v>84</v>
      </c>
      <c r="AY255" s="244" t="s">
        <v>148</v>
      </c>
    </row>
    <row r="256" s="2" customFormat="1" ht="14.4" customHeight="1">
      <c r="A256" s="38"/>
      <c r="B256" s="39"/>
      <c r="C256" s="219" t="s">
        <v>405</v>
      </c>
      <c r="D256" s="219" t="s">
        <v>151</v>
      </c>
      <c r="E256" s="220" t="s">
        <v>406</v>
      </c>
      <c r="F256" s="221" t="s">
        <v>407</v>
      </c>
      <c r="G256" s="222" t="s">
        <v>169</v>
      </c>
      <c r="H256" s="223">
        <v>43.686</v>
      </c>
      <c r="I256" s="224"/>
      <c r="J256" s="225">
        <f>ROUND(I256*H256,2)</f>
        <v>0</v>
      </c>
      <c r="K256" s="226"/>
      <c r="L256" s="44"/>
      <c r="M256" s="227" t="s">
        <v>1</v>
      </c>
      <c r="N256" s="228" t="s">
        <v>41</v>
      </c>
      <c r="O256" s="91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1" t="s">
        <v>155</v>
      </c>
      <c r="AT256" s="231" t="s">
        <v>151</v>
      </c>
      <c r="AU256" s="231" t="s">
        <v>86</v>
      </c>
      <c r="AY256" s="17" t="s">
        <v>148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7" t="s">
        <v>84</v>
      </c>
      <c r="BK256" s="232">
        <f>ROUND(I256*H256,2)</f>
        <v>0</v>
      </c>
      <c r="BL256" s="17" t="s">
        <v>155</v>
      </c>
      <c r="BM256" s="231" t="s">
        <v>408</v>
      </c>
    </row>
    <row r="257" s="12" customFormat="1" ht="22.8" customHeight="1">
      <c r="A257" s="12"/>
      <c r="B257" s="203"/>
      <c r="C257" s="204"/>
      <c r="D257" s="205" t="s">
        <v>75</v>
      </c>
      <c r="E257" s="217" t="s">
        <v>409</v>
      </c>
      <c r="F257" s="217" t="s">
        <v>410</v>
      </c>
      <c r="G257" s="204"/>
      <c r="H257" s="204"/>
      <c r="I257" s="207"/>
      <c r="J257" s="218">
        <f>BK257</f>
        <v>0</v>
      </c>
      <c r="K257" s="204"/>
      <c r="L257" s="209"/>
      <c r="M257" s="210"/>
      <c r="N257" s="211"/>
      <c r="O257" s="211"/>
      <c r="P257" s="212">
        <f>P258</f>
        <v>0</v>
      </c>
      <c r="Q257" s="211"/>
      <c r="R257" s="212">
        <f>R258</f>
        <v>0</v>
      </c>
      <c r="S257" s="211"/>
      <c r="T257" s="213">
        <f>T258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4" t="s">
        <v>84</v>
      </c>
      <c r="AT257" s="215" t="s">
        <v>75</v>
      </c>
      <c r="AU257" s="215" t="s">
        <v>84</v>
      </c>
      <c r="AY257" s="214" t="s">
        <v>148</v>
      </c>
      <c r="BK257" s="216">
        <f>BK258</f>
        <v>0</v>
      </c>
    </row>
    <row r="258" s="2" customFormat="1" ht="14.4" customHeight="1">
      <c r="A258" s="38"/>
      <c r="B258" s="39"/>
      <c r="C258" s="219" t="s">
        <v>411</v>
      </c>
      <c r="D258" s="219" t="s">
        <v>151</v>
      </c>
      <c r="E258" s="220" t="s">
        <v>412</v>
      </c>
      <c r="F258" s="221" t="s">
        <v>413</v>
      </c>
      <c r="G258" s="222" t="s">
        <v>169</v>
      </c>
      <c r="H258" s="223">
        <v>21.536000000000001</v>
      </c>
      <c r="I258" s="224"/>
      <c r="J258" s="225">
        <f>ROUND(I258*H258,2)</f>
        <v>0</v>
      </c>
      <c r="K258" s="226"/>
      <c r="L258" s="44"/>
      <c r="M258" s="227" t="s">
        <v>1</v>
      </c>
      <c r="N258" s="228" t="s">
        <v>41</v>
      </c>
      <c r="O258" s="91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1" t="s">
        <v>155</v>
      </c>
      <c r="AT258" s="231" t="s">
        <v>151</v>
      </c>
      <c r="AU258" s="231" t="s">
        <v>86</v>
      </c>
      <c r="AY258" s="17" t="s">
        <v>148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7" t="s">
        <v>84</v>
      </c>
      <c r="BK258" s="232">
        <f>ROUND(I258*H258,2)</f>
        <v>0</v>
      </c>
      <c r="BL258" s="17" t="s">
        <v>155</v>
      </c>
      <c r="BM258" s="231" t="s">
        <v>414</v>
      </c>
    </row>
    <row r="259" s="12" customFormat="1" ht="25.92" customHeight="1">
      <c r="A259" s="12"/>
      <c r="B259" s="203"/>
      <c r="C259" s="204"/>
      <c r="D259" s="205" t="s">
        <v>75</v>
      </c>
      <c r="E259" s="206" t="s">
        <v>415</v>
      </c>
      <c r="F259" s="206" t="s">
        <v>416</v>
      </c>
      <c r="G259" s="204"/>
      <c r="H259" s="204"/>
      <c r="I259" s="207"/>
      <c r="J259" s="208">
        <f>BK259</f>
        <v>0</v>
      </c>
      <c r="K259" s="204"/>
      <c r="L259" s="209"/>
      <c r="M259" s="210"/>
      <c r="N259" s="211"/>
      <c r="O259" s="211"/>
      <c r="P259" s="212">
        <f>P260+P268+P277+P279+P282+P284+P292+P296+P341+P355+P384+P408</f>
        <v>0</v>
      </c>
      <c r="Q259" s="211"/>
      <c r="R259" s="212">
        <f>R260+R268+R277+R279+R282+R284+R292+R296+R341+R355+R384+R408</f>
        <v>8.2690553599999994</v>
      </c>
      <c r="S259" s="211"/>
      <c r="T259" s="213">
        <f>T260+T268+T277+T279+T282+T284+T292+T296+T341+T355+T384+T408</f>
        <v>3.2045078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4" t="s">
        <v>86</v>
      </c>
      <c r="AT259" s="215" t="s">
        <v>75</v>
      </c>
      <c r="AU259" s="215" t="s">
        <v>76</v>
      </c>
      <c r="AY259" s="214" t="s">
        <v>148</v>
      </c>
      <c r="BK259" s="216">
        <f>BK260+BK268+BK277+BK279+BK282+BK284+BK292+BK296+BK341+BK355+BK384+BK408</f>
        <v>0</v>
      </c>
    </row>
    <row r="260" s="12" customFormat="1" ht="22.8" customHeight="1">
      <c r="A260" s="12"/>
      <c r="B260" s="203"/>
      <c r="C260" s="204"/>
      <c r="D260" s="205" t="s">
        <v>75</v>
      </c>
      <c r="E260" s="217" t="s">
        <v>417</v>
      </c>
      <c r="F260" s="217" t="s">
        <v>418</v>
      </c>
      <c r="G260" s="204"/>
      <c r="H260" s="204"/>
      <c r="I260" s="207"/>
      <c r="J260" s="218">
        <f>BK260</f>
        <v>0</v>
      </c>
      <c r="K260" s="204"/>
      <c r="L260" s="209"/>
      <c r="M260" s="210"/>
      <c r="N260" s="211"/>
      <c r="O260" s="211"/>
      <c r="P260" s="212">
        <f>SUM(P261:P267)</f>
        <v>0</v>
      </c>
      <c r="Q260" s="211"/>
      <c r="R260" s="212">
        <f>SUM(R261:R267)</f>
        <v>0.016660499999999998</v>
      </c>
      <c r="S260" s="211"/>
      <c r="T260" s="213">
        <f>SUM(T261:T267)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4" t="s">
        <v>86</v>
      </c>
      <c r="AT260" s="215" t="s">
        <v>75</v>
      </c>
      <c r="AU260" s="215" t="s">
        <v>84</v>
      </c>
      <c r="AY260" s="214" t="s">
        <v>148</v>
      </c>
      <c r="BK260" s="216">
        <f>SUM(BK261:BK267)</f>
        <v>0</v>
      </c>
    </row>
    <row r="261" s="2" customFormat="1" ht="14.4" customHeight="1">
      <c r="A261" s="38"/>
      <c r="B261" s="39"/>
      <c r="C261" s="219" t="s">
        <v>419</v>
      </c>
      <c r="D261" s="219" t="s">
        <v>151</v>
      </c>
      <c r="E261" s="220" t="s">
        <v>420</v>
      </c>
      <c r="F261" s="221" t="s">
        <v>421</v>
      </c>
      <c r="G261" s="222" t="s">
        <v>175</v>
      </c>
      <c r="H261" s="223">
        <v>5.4710000000000001</v>
      </c>
      <c r="I261" s="224"/>
      <c r="J261" s="225">
        <f>ROUND(I261*H261,2)</f>
        <v>0</v>
      </c>
      <c r="K261" s="226"/>
      <c r="L261" s="44"/>
      <c r="M261" s="227" t="s">
        <v>1</v>
      </c>
      <c r="N261" s="228" t="s">
        <v>41</v>
      </c>
      <c r="O261" s="91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1" t="s">
        <v>237</v>
      </c>
      <c r="AT261" s="231" t="s">
        <v>151</v>
      </c>
      <c r="AU261" s="231" t="s">
        <v>86</v>
      </c>
      <c r="AY261" s="17" t="s">
        <v>148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7" t="s">
        <v>84</v>
      </c>
      <c r="BK261" s="232">
        <f>ROUND(I261*H261,2)</f>
        <v>0</v>
      </c>
      <c r="BL261" s="17" t="s">
        <v>237</v>
      </c>
      <c r="BM261" s="231" t="s">
        <v>422</v>
      </c>
    </row>
    <row r="262" s="13" customFormat="1">
      <c r="A262" s="13"/>
      <c r="B262" s="233"/>
      <c r="C262" s="234"/>
      <c r="D262" s="235" t="s">
        <v>157</v>
      </c>
      <c r="E262" s="236" t="s">
        <v>1</v>
      </c>
      <c r="F262" s="237" t="s">
        <v>423</v>
      </c>
      <c r="G262" s="234"/>
      <c r="H262" s="238">
        <v>2.5830000000000002</v>
      </c>
      <c r="I262" s="239"/>
      <c r="J262" s="234"/>
      <c r="K262" s="234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157</v>
      </c>
      <c r="AU262" s="244" t="s">
        <v>86</v>
      </c>
      <c r="AV262" s="13" t="s">
        <v>86</v>
      </c>
      <c r="AW262" s="13" t="s">
        <v>32</v>
      </c>
      <c r="AX262" s="13" t="s">
        <v>76</v>
      </c>
      <c r="AY262" s="244" t="s">
        <v>148</v>
      </c>
    </row>
    <row r="263" s="13" customFormat="1">
      <c r="A263" s="13"/>
      <c r="B263" s="233"/>
      <c r="C263" s="234"/>
      <c r="D263" s="235" t="s">
        <v>157</v>
      </c>
      <c r="E263" s="236" t="s">
        <v>1</v>
      </c>
      <c r="F263" s="237" t="s">
        <v>424</v>
      </c>
      <c r="G263" s="234"/>
      <c r="H263" s="238">
        <v>2.8879999999999999</v>
      </c>
      <c r="I263" s="239"/>
      <c r="J263" s="234"/>
      <c r="K263" s="234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157</v>
      </c>
      <c r="AU263" s="244" t="s">
        <v>86</v>
      </c>
      <c r="AV263" s="13" t="s">
        <v>86</v>
      </c>
      <c r="AW263" s="13" t="s">
        <v>32</v>
      </c>
      <c r="AX263" s="13" t="s">
        <v>76</v>
      </c>
      <c r="AY263" s="244" t="s">
        <v>148</v>
      </c>
    </row>
    <row r="264" s="14" customFormat="1">
      <c r="A264" s="14"/>
      <c r="B264" s="245"/>
      <c r="C264" s="246"/>
      <c r="D264" s="235" t="s">
        <v>157</v>
      </c>
      <c r="E264" s="247" t="s">
        <v>1</v>
      </c>
      <c r="F264" s="248" t="s">
        <v>184</v>
      </c>
      <c r="G264" s="246"/>
      <c r="H264" s="249">
        <v>5.4710000000000001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5" t="s">
        <v>157</v>
      </c>
      <c r="AU264" s="255" t="s">
        <v>86</v>
      </c>
      <c r="AV264" s="14" t="s">
        <v>155</v>
      </c>
      <c r="AW264" s="14" t="s">
        <v>32</v>
      </c>
      <c r="AX264" s="14" t="s">
        <v>84</v>
      </c>
      <c r="AY264" s="255" t="s">
        <v>148</v>
      </c>
    </row>
    <row r="265" s="2" customFormat="1" ht="14.4" customHeight="1">
      <c r="A265" s="38"/>
      <c r="B265" s="39"/>
      <c r="C265" s="266" t="s">
        <v>425</v>
      </c>
      <c r="D265" s="266" t="s">
        <v>289</v>
      </c>
      <c r="E265" s="267" t="s">
        <v>426</v>
      </c>
      <c r="F265" s="268" t="s">
        <v>427</v>
      </c>
      <c r="G265" s="269" t="s">
        <v>175</v>
      </c>
      <c r="H265" s="270">
        <v>5.7450000000000001</v>
      </c>
      <c r="I265" s="271"/>
      <c r="J265" s="272">
        <f>ROUND(I265*H265,2)</f>
        <v>0</v>
      </c>
      <c r="K265" s="273"/>
      <c r="L265" s="274"/>
      <c r="M265" s="275" t="s">
        <v>1</v>
      </c>
      <c r="N265" s="276" t="s">
        <v>41</v>
      </c>
      <c r="O265" s="91"/>
      <c r="P265" s="229">
        <f>O265*H265</f>
        <v>0</v>
      </c>
      <c r="Q265" s="229">
        <v>0.0028999999999999998</v>
      </c>
      <c r="R265" s="229">
        <f>Q265*H265</f>
        <v>0.016660499999999998</v>
      </c>
      <c r="S265" s="229">
        <v>0</v>
      </c>
      <c r="T265" s="23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1" t="s">
        <v>316</v>
      </c>
      <c r="AT265" s="231" t="s">
        <v>289</v>
      </c>
      <c r="AU265" s="231" t="s">
        <v>86</v>
      </c>
      <c r="AY265" s="17" t="s">
        <v>148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7" t="s">
        <v>84</v>
      </c>
      <c r="BK265" s="232">
        <f>ROUND(I265*H265,2)</f>
        <v>0</v>
      </c>
      <c r="BL265" s="17" t="s">
        <v>237</v>
      </c>
      <c r="BM265" s="231" t="s">
        <v>428</v>
      </c>
    </row>
    <row r="266" s="13" customFormat="1">
      <c r="A266" s="13"/>
      <c r="B266" s="233"/>
      <c r="C266" s="234"/>
      <c r="D266" s="235" t="s">
        <v>157</v>
      </c>
      <c r="E266" s="234"/>
      <c r="F266" s="237" t="s">
        <v>429</v>
      </c>
      <c r="G266" s="234"/>
      <c r="H266" s="238">
        <v>5.7450000000000001</v>
      </c>
      <c r="I266" s="239"/>
      <c r="J266" s="234"/>
      <c r="K266" s="234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157</v>
      </c>
      <c r="AU266" s="244" t="s">
        <v>86</v>
      </c>
      <c r="AV266" s="13" t="s">
        <v>86</v>
      </c>
      <c r="AW266" s="13" t="s">
        <v>4</v>
      </c>
      <c r="AX266" s="13" t="s">
        <v>84</v>
      </c>
      <c r="AY266" s="244" t="s">
        <v>148</v>
      </c>
    </row>
    <row r="267" s="2" customFormat="1" ht="14.4" customHeight="1">
      <c r="A267" s="38"/>
      <c r="B267" s="39"/>
      <c r="C267" s="219" t="s">
        <v>430</v>
      </c>
      <c r="D267" s="219" t="s">
        <v>151</v>
      </c>
      <c r="E267" s="220" t="s">
        <v>431</v>
      </c>
      <c r="F267" s="221" t="s">
        <v>432</v>
      </c>
      <c r="G267" s="222" t="s">
        <v>433</v>
      </c>
      <c r="H267" s="277"/>
      <c r="I267" s="224"/>
      <c r="J267" s="225">
        <f>ROUND(I267*H267,2)</f>
        <v>0</v>
      </c>
      <c r="K267" s="226"/>
      <c r="L267" s="44"/>
      <c r="M267" s="227" t="s">
        <v>1</v>
      </c>
      <c r="N267" s="228" t="s">
        <v>41</v>
      </c>
      <c r="O267" s="91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1" t="s">
        <v>237</v>
      </c>
      <c r="AT267" s="231" t="s">
        <v>151</v>
      </c>
      <c r="AU267" s="231" t="s">
        <v>86</v>
      </c>
      <c r="AY267" s="17" t="s">
        <v>148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7" t="s">
        <v>84</v>
      </c>
      <c r="BK267" s="232">
        <f>ROUND(I267*H267,2)</f>
        <v>0</v>
      </c>
      <c r="BL267" s="17" t="s">
        <v>237</v>
      </c>
      <c r="BM267" s="231" t="s">
        <v>434</v>
      </c>
    </row>
    <row r="268" s="12" customFormat="1" ht="22.8" customHeight="1">
      <c r="A268" s="12"/>
      <c r="B268" s="203"/>
      <c r="C268" s="204"/>
      <c r="D268" s="205" t="s">
        <v>75</v>
      </c>
      <c r="E268" s="217" t="s">
        <v>435</v>
      </c>
      <c r="F268" s="217" t="s">
        <v>436</v>
      </c>
      <c r="G268" s="204"/>
      <c r="H268" s="204"/>
      <c r="I268" s="207"/>
      <c r="J268" s="218">
        <f>BK268</f>
        <v>0</v>
      </c>
      <c r="K268" s="204"/>
      <c r="L268" s="209"/>
      <c r="M268" s="210"/>
      <c r="N268" s="211"/>
      <c r="O268" s="211"/>
      <c r="P268" s="212">
        <f>SUM(P269:P276)</f>
        <v>0</v>
      </c>
      <c r="Q268" s="211"/>
      <c r="R268" s="212">
        <f>SUM(R269:R276)</f>
        <v>0</v>
      </c>
      <c r="S268" s="211"/>
      <c r="T268" s="213">
        <f>SUM(T269:T276)</f>
        <v>0.10926000000000001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4" t="s">
        <v>86</v>
      </c>
      <c r="AT268" s="215" t="s">
        <v>75</v>
      </c>
      <c r="AU268" s="215" t="s">
        <v>84</v>
      </c>
      <c r="AY268" s="214" t="s">
        <v>148</v>
      </c>
      <c r="BK268" s="216">
        <f>SUM(BK269:BK276)</f>
        <v>0</v>
      </c>
    </row>
    <row r="269" s="2" customFormat="1" ht="14.4" customHeight="1">
      <c r="A269" s="38"/>
      <c r="B269" s="39"/>
      <c r="C269" s="219" t="s">
        <v>437</v>
      </c>
      <c r="D269" s="219" t="s">
        <v>151</v>
      </c>
      <c r="E269" s="220" t="s">
        <v>438</v>
      </c>
      <c r="F269" s="221" t="s">
        <v>439</v>
      </c>
      <c r="G269" s="222" t="s">
        <v>297</v>
      </c>
      <c r="H269" s="223">
        <v>1</v>
      </c>
      <c r="I269" s="224"/>
      <c r="J269" s="225">
        <f>ROUND(I269*H269,2)</f>
        <v>0</v>
      </c>
      <c r="K269" s="226"/>
      <c r="L269" s="44"/>
      <c r="M269" s="227" t="s">
        <v>1</v>
      </c>
      <c r="N269" s="228" t="s">
        <v>41</v>
      </c>
      <c r="O269" s="91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1" t="s">
        <v>237</v>
      </c>
      <c r="AT269" s="231" t="s">
        <v>151</v>
      </c>
      <c r="AU269" s="231" t="s">
        <v>86</v>
      </c>
      <c r="AY269" s="17" t="s">
        <v>148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7" t="s">
        <v>84</v>
      </c>
      <c r="BK269" s="232">
        <f>ROUND(I269*H269,2)</f>
        <v>0</v>
      </c>
      <c r="BL269" s="17" t="s">
        <v>237</v>
      </c>
      <c r="BM269" s="231" t="s">
        <v>440</v>
      </c>
    </row>
    <row r="270" s="2" customFormat="1" ht="14.4" customHeight="1">
      <c r="A270" s="38"/>
      <c r="B270" s="39"/>
      <c r="C270" s="219" t="s">
        <v>441</v>
      </c>
      <c r="D270" s="219" t="s">
        <v>151</v>
      </c>
      <c r="E270" s="220" t="s">
        <v>442</v>
      </c>
      <c r="F270" s="221" t="s">
        <v>443</v>
      </c>
      <c r="G270" s="222" t="s">
        <v>444</v>
      </c>
      <c r="H270" s="223">
        <v>1</v>
      </c>
      <c r="I270" s="224"/>
      <c r="J270" s="225">
        <f>ROUND(I270*H270,2)</f>
        <v>0</v>
      </c>
      <c r="K270" s="226"/>
      <c r="L270" s="44"/>
      <c r="M270" s="227" t="s">
        <v>1</v>
      </c>
      <c r="N270" s="228" t="s">
        <v>41</v>
      </c>
      <c r="O270" s="91"/>
      <c r="P270" s="229">
        <f>O270*H270</f>
        <v>0</v>
      </c>
      <c r="Q270" s="229">
        <v>0</v>
      </c>
      <c r="R270" s="229">
        <f>Q270*H270</f>
        <v>0</v>
      </c>
      <c r="S270" s="229">
        <v>0.034200000000000001</v>
      </c>
      <c r="T270" s="230">
        <f>S270*H270</f>
        <v>0.034200000000000001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1" t="s">
        <v>237</v>
      </c>
      <c r="AT270" s="231" t="s">
        <v>151</v>
      </c>
      <c r="AU270" s="231" t="s">
        <v>86</v>
      </c>
      <c r="AY270" s="17" t="s">
        <v>148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7" t="s">
        <v>84</v>
      </c>
      <c r="BK270" s="232">
        <f>ROUND(I270*H270,2)</f>
        <v>0</v>
      </c>
      <c r="BL270" s="17" t="s">
        <v>237</v>
      </c>
      <c r="BM270" s="231" t="s">
        <v>445</v>
      </c>
    </row>
    <row r="271" s="2" customFormat="1" ht="14.4" customHeight="1">
      <c r="A271" s="38"/>
      <c r="B271" s="39"/>
      <c r="C271" s="219" t="s">
        <v>446</v>
      </c>
      <c r="D271" s="219" t="s">
        <v>151</v>
      </c>
      <c r="E271" s="220" t="s">
        <v>447</v>
      </c>
      <c r="F271" s="221" t="s">
        <v>448</v>
      </c>
      <c r="G271" s="222" t="s">
        <v>444</v>
      </c>
      <c r="H271" s="223">
        <v>1</v>
      </c>
      <c r="I271" s="224"/>
      <c r="J271" s="225">
        <f>ROUND(I271*H271,2)</f>
        <v>0</v>
      </c>
      <c r="K271" s="226"/>
      <c r="L271" s="44"/>
      <c r="M271" s="227" t="s">
        <v>1</v>
      </c>
      <c r="N271" s="228" t="s">
        <v>41</v>
      </c>
      <c r="O271" s="91"/>
      <c r="P271" s="229">
        <f>O271*H271</f>
        <v>0</v>
      </c>
      <c r="Q271" s="229">
        <v>0</v>
      </c>
      <c r="R271" s="229">
        <f>Q271*H271</f>
        <v>0</v>
      </c>
      <c r="S271" s="229">
        <v>0.019460000000000002</v>
      </c>
      <c r="T271" s="230">
        <f>S271*H271</f>
        <v>0.019460000000000002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1" t="s">
        <v>237</v>
      </c>
      <c r="AT271" s="231" t="s">
        <v>151</v>
      </c>
      <c r="AU271" s="231" t="s">
        <v>86</v>
      </c>
      <c r="AY271" s="17" t="s">
        <v>148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7" t="s">
        <v>84</v>
      </c>
      <c r="BK271" s="232">
        <f>ROUND(I271*H271,2)</f>
        <v>0</v>
      </c>
      <c r="BL271" s="17" t="s">
        <v>237</v>
      </c>
      <c r="BM271" s="231" t="s">
        <v>449</v>
      </c>
    </row>
    <row r="272" s="2" customFormat="1" ht="14.4" customHeight="1">
      <c r="A272" s="38"/>
      <c r="B272" s="39"/>
      <c r="C272" s="219" t="s">
        <v>450</v>
      </c>
      <c r="D272" s="219" t="s">
        <v>151</v>
      </c>
      <c r="E272" s="220" t="s">
        <v>451</v>
      </c>
      <c r="F272" s="221" t="s">
        <v>452</v>
      </c>
      <c r="G272" s="222" t="s">
        <v>444</v>
      </c>
      <c r="H272" s="223">
        <v>1</v>
      </c>
      <c r="I272" s="224"/>
      <c r="J272" s="225">
        <f>ROUND(I272*H272,2)</f>
        <v>0</v>
      </c>
      <c r="K272" s="226"/>
      <c r="L272" s="44"/>
      <c r="M272" s="227" t="s">
        <v>1</v>
      </c>
      <c r="N272" s="228" t="s">
        <v>41</v>
      </c>
      <c r="O272" s="91"/>
      <c r="P272" s="229">
        <f>O272*H272</f>
        <v>0</v>
      </c>
      <c r="Q272" s="229">
        <v>0</v>
      </c>
      <c r="R272" s="229">
        <f>Q272*H272</f>
        <v>0</v>
      </c>
      <c r="S272" s="229">
        <v>0.024500000000000001</v>
      </c>
      <c r="T272" s="230">
        <f>S272*H272</f>
        <v>0.024500000000000001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1" t="s">
        <v>237</v>
      </c>
      <c r="AT272" s="231" t="s">
        <v>151</v>
      </c>
      <c r="AU272" s="231" t="s">
        <v>86</v>
      </c>
      <c r="AY272" s="17" t="s">
        <v>148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7" t="s">
        <v>84</v>
      </c>
      <c r="BK272" s="232">
        <f>ROUND(I272*H272,2)</f>
        <v>0</v>
      </c>
      <c r="BL272" s="17" t="s">
        <v>237</v>
      </c>
      <c r="BM272" s="231" t="s">
        <v>453</v>
      </c>
    </row>
    <row r="273" s="2" customFormat="1" ht="14.4" customHeight="1">
      <c r="A273" s="38"/>
      <c r="B273" s="39"/>
      <c r="C273" s="219" t="s">
        <v>454</v>
      </c>
      <c r="D273" s="219" t="s">
        <v>151</v>
      </c>
      <c r="E273" s="220" t="s">
        <v>455</v>
      </c>
      <c r="F273" s="221" t="s">
        <v>456</v>
      </c>
      <c r="G273" s="222" t="s">
        <v>444</v>
      </c>
      <c r="H273" s="223">
        <v>1</v>
      </c>
      <c r="I273" s="224"/>
      <c r="J273" s="225">
        <f>ROUND(I273*H273,2)</f>
        <v>0</v>
      </c>
      <c r="K273" s="226"/>
      <c r="L273" s="44"/>
      <c r="M273" s="227" t="s">
        <v>1</v>
      </c>
      <c r="N273" s="228" t="s">
        <v>41</v>
      </c>
      <c r="O273" s="91"/>
      <c r="P273" s="229">
        <f>O273*H273</f>
        <v>0</v>
      </c>
      <c r="Q273" s="229">
        <v>0</v>
      </c>
      <c r="R273" s="229">
        <f>Q273*H273</f>
        <v>0</v>
      </c>
      <c r="S273" s="229">
        <v>0.017069999999999998</v>
      </c>
      <c r="T273" s="230">
        <f>S273*H273</f>
        <v>0.017069999999999998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1" t="s">
        <v>237</v>
      </c>
      <c r="AT273" s="231" t="s">
        <v>151</v>
      </c>
      <c r="AU273" s="231" t="s">
        <v>86</v>
      </c>
      <c r="AY273" s="17" t="s">
        <v>148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7" t="s">
        <v>84</v>
      </c>
      <c r="BK273" s="232">
        <f>ROUND(I273*H273,2)</f>
        <v>0</v>
      </c>
      <c r="BL273" s="17" t="s">
        <v>237</v>
      </c>
      <c r="BM273" s="231" t="s">
        <v>457</v>
      </c>
    </row>
    <row r="274" s="2" customFormat="1" ht="14.4" customHeight="1">
      <c r="A274" s="38"/>
      <c r="B274" s="39"/>
      <c r="C274" s="219" t="s">
        <v>458</v>
      </c>
      <c r="D274" s="219" t="s">
        <v>151</v>
      </c>
      <c r="E274" s="220" t="s">
        <v>459</v>
      </c>
      <c r="F274" s="221" t="s">
        <v>460</v>
      </c>
      <c r="G274" s="222" t="s">
        <v>444</v>
      </c>
      <c r="H274" s="223">
        <v>1</v>
      </c>
      <c r="I274" s="224"/>
      <c r="J274" s="225">
        <f>ROUND(I274*H274,2)</f>
        <v>0</v>
      </c>
      <c r="K274" s="226"/>
      <c r="L274" s="44"/>
      <c r="M274" s="227" t="s">
        <v>1</v>
      </c>
      <c r="N274" s="228" t="s">
        <v>41</v>
      </c>
      <c r="O274" s="91"/>
      <c r="P274" s="229">
        <f>O274*H274</f>
        <v>0</v>
      </c>
      <c r="Q274" s="229">
        <v>0</v>
      </c>
      <c r="R274" s="229">
        <f>Q274*H274</f>
        <v>0</v>
      </c>
      <c r="S274" s="229">
        <v>0.0091999999999999998</v>
      </c>
      <c r="T274" s="230">
        <f>S274*H274</f>
        <v>0.0091999999999999998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1" t="s">
        <v>237</v>
      </c>
      <c r="AT274" s="231" t="s">
        <v>151</v>
      </c>
      <c r="AU274" s="231" t="s">
        <v>86</v>
      </c>
      <c r="AY274" s="17" t="s">
        <v>148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7" t="s">
        <v>84</v>
      </c>
      <c r="BK274" s="232">
        <f>ROUND(I274*H274,2)</f>
        <v>0</v>
      </c>
      <c r="BL274" s="17" t="s">
        <v>237</v>
      </c>
      <c r="BM274" s="231" t="s">
        <v>461</v>
      </c>
    </row>
    <row r="275" s="2" customFormat="1" ht="14.4" customHeight="1">
      <c r="A275" s="38"/>
      <c r="B275" s="39"/>
      <c r="C275" s="219" t="s">
        <v>462</v>
      </c>
      <c r="D275" s="219" t="s">
        <v>151</v>
      </c>
      <c r="E275" s="220" t="s">
        <v>463</v>
      </c>
      <c r="F275" s="221" t="s">
        <v>464</v>
      </c>
      <c r="G275" s="222" t="s">
        <v>444</v>
      </c>
      <c r="H275" s="223">
        <v>3</v>
      </c>
      <c r="I275" s="224"/>
      <c r="J275" s="225">
        <f>ROUND(I275*H275,2)</f>
        <v>0</v>
      </c>
      <c r="K275" s="226"/>
      <c r="L275" s="44"/>
      <c r="M275" s="227" t="s">
        <v>1</v>
      </c>
      <c r="N275" s="228" t="s">
        <v>41</v>
      </c>
      <c r="O275" s="91"/>
      <c r="P275" s="229">
        <f>O275*H275</f>
        <v>0</v>
      </c>
      <c r="Q275" s="229">
        <v>0</v>
      </c>
      <c r="R275" s="229">
        <f>Q275*H275</f>
        <v>0</v>
      </c>
      <c r="S275" s="229">
        <v>0.00085999999999999998</v>
      </c>
      <c r="T275" s="230">
        <f>S275*H275</f>
        <v>0.0025799999999999998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1" t="s">
        <v>237</v>
      </c>
      <c r="AT275" s="231" t="s">
        <v>151</v>
      </c>
      <c r="AU275" s="231" t="s">
        <v>86</v>
      </c>
      <c r="AY275" s="17" t="s">
        <v>148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7" t="s">
        <v>84</v>
      </c>
      <c r="BK275" s="232">
        <f>ROUND(I275*H275,2)</f>
        <v>0</v>
      </c>
      <c r="BL275" s="17" t="s">
        <v>237</v>
      </c>
      <c r="BM275" s="231" t="s">
        <v>465</v>
      </c>
    </row>
    <row r="276" s="2" customFormat="1" ht="14.4" customHeight="1">
      <c r="A276" s="38"/>
      <c r="B276" s="39"/>
      <c r="C276" s="219" t="s">
        <v>466</v>
      </c>
      <c r="D276" s="219" t="s">
        <v>151</v>
      </c>
      <c r="E276" s="220" t="s">
        <v>467</v>
      </c>
      <c r="F276" s="221" t="s">
        <v>468</v>
      </c>
      <c r="G276" s="222" t="s">
        <v>154</v>
      </c>
      <c r="H276" s="223">
        <v>1</v>
      </c>
      <c r="I276" s="224"/>
      <c r="J276" s="225">
        <f>ROUND(I276*H276,2)</f>
        <v>0</v>
      </c>
      <c r="K276" s="226"/>
      <c r="L276" s="44"/>
      <c r="M276" s="227" t="s">
        <v>1</v>
      </c>
      <c r="N276" s="228" t="s">
        <v>41</v>
      </c>
      <c r="O276" s="91"/>
      <c r="P276" s="229">
        <f>O276*H276</f>
        <v>0</v>
      </c>
      <c r="Q276" s="229">
        <v>0</v>
      </c>
      <c r="R276" s="229">
        <f>Q276*H276</f>
        <v>0</v>
      </c>
      <c r="S276" s="229">
        <v>0.0022499999999999998</v>
      </c>
      <c r="T276" s="230">
        <f>S276*H276</f>
        <v>0.0022499999999999998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1" t="s">
        <v>237</v>
      </c>
      <c r="AT276" s="231" t="s">
        <v>151</v>
      </c>
      <c r="AU276" s="231" t="s">
        <v>86</v>
      </c>
      <c r="AY276" s="17" t="s">
        <v>148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7" t="s">
        <v>84</v>
      </c>
      <c r="BK276" s="232">
        <f>ROUND(I276*H276,2)</f>
        <v>0</v>
      </c>
      <c r="BL276" s="17" t="s">
        <v>237</v>
      </c>
      <c r="BM276" s="231" t="s">
        <v>469</v>
      </c>
    </row>
    <row r="277" s="12" customFormat="1" ht="22.8" customHeight="1">
      <c r="A277" s="12"/>
      <c r="B277" s="203"/>
      <c r="C277" s="204"/>
      <c r="D277" s="205" t="s">
        <v>75</v>
      </c>
      <c r="E277" s="217" t="s">
        <v>470</v>
      </c>
      <c r="F277" s="217" t="s">
        <v>471</v>
      </c>
      <c r="G277" s="204"/>
      <c r="H277" s="204"/>
      <c r="I277" s="207"/>
      <c r="J277" s="218">
        <f>BK277</f>
        <v>0</v>
      </c>
      <c r="K277" s="204"/>
      <c r="L277" s="209"/>
      <c r="M277" s="210"/>
      <c r="N277" s="211"/>
      <c r="O277" s="211"/>
      <c r="P277" s="212">
        <f>P278</f>
        <v>0</v>
      </c>
      <c r="Q277" s="211"/>
      <c r="R277" s="212">
        <f>R278</f>
        <v>0</v>
      </c>
      <c r="S277" s="211"/>
      <c r="T277" s="213">
        <f>T278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4" t="s">
        <v>86</v>
      </c>
      <c r="AT277" s="215" t="s">
        <v>75</v>
      </c>
      <c r="AU277" s="215" t="s">
        <v>84</v>
      </c>
      <c r="AY277" s="214" t="s">
        <v>148</v>
      </c>
      <c r="BK277" s="216">
        <f>BK278</f>
        <v>0</v>
      </c>
    </row>
    <row r="278" s="2" customFormat="1" ht="14.4" customHeight="1">
      <c r="A278" s="38"/>
      <c r="B278" s="39"/>
      <c r="C278" s="219" t="s">
        <v>472</v>
      </c>
      <c r="D278" s="219" t="s">
        <v>151</v>
      </c>
      <c r="E278" s="220" t="s">
        <v>473</v>
      </c>
      <c r="F278" s="221" t="s">
        <v>474</v>
      </c>
      <c r="G278" s="222" t="s">
        <v>297</v>
      </c>
      <c r="H278" s="223">
        <v>1</v>
      </c>
      <c r="I278" s="224"/>
      <c r="J278" s="225">
        <f>ROUND(I278*H278,2)</f>
        <v>0</v>
      </c>
      <c r="K278" s="226"/>
      <c r="L278" s="44"/>
      <c r="M278" s="227" t="s">
        <v>1</v>
      </c>
      <c r="N278" s="228" t="s">
        <v>41</v>
      </c>
      <c r="O278" s="91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1" t="s">
        <v>237</v>
      </c>
      <c r="AT278" s="231" t="s">
        <v>151</v>
      </c>
      <c r="AU278" s="231" t="s">
        <v>86</v>
      </c>
      <c r="AY278" s="17" t="s">
        <v>148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7" t="s">
        <v>84</v>
      </c>
      <c r="BK278" s="232">
        <f>ROUND(I278*H278,2)</f>
        <v>0</v>
      </c>
      <c r="BL278" s="17" t="s">
        <v>237</v>
      </c>
      <c r="BM278" s="231" t="s">
        <v>475</v>
      </c>
    </row>
    <row r="279" s="12" customFormat="1" ht="22.8" customHeight="1">
      <c r="A279" s="12"/>
      <c r="B279" s="203"/>
      <c r="C279" s="204"/>
      <c r="D279" s="205" t="s">
        <v>75</v>
      </c>
      <c r="E279" s="217" t="s">
        <v>476</v>
      </c>
      <c r="F279" s="217" t="s">
        <v>477</v>
      </c>
      <c r="G279" s="204"/>
      <c r="H279" s="204"/>
      <c r="I279" s="207"/>
      <c r="J279" s="218">
        <f>BK279</f>
        <v>0</v>
      </c>
      <c r="K279" s="204"/>
      <c r="L279" s="209"/>
      <c r="M279" s="210"/>
      <c r="N279" s="211"/>
      <c r="O279" s="211"/>
      <c r="P279" s="212">
        <f>SUM(P280:P281)</f>
        <v>0</v>
      </c>
      <c r="Q279" s="211"/>
      <c r="R279" s="212">
        <f>SUM(R280:R281)</f>
        <v>0</v>
      </c>
      <c r="S279" s="211"/>
      <c r="T279" s="213">
        <f>SUM(T280:T281)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4" t="s">
        <v>86</v>
      </c>
      <c r="AT279" s="215" t="s">
        <v>75</v>
      </c>
      <c r="AU279" s="215" t="s">
        <v>84</v>
      </c>
      <c r="AY279" s="214" t="s">
        <v>148</v>
      </c>
      <c r="BK279" s="216">
        <f>SUM(BK280:BK281)</f>
        <v>0</v>
      </c>
    </row>
    <row r="280" s="2" customFormat="1" ht="14.4" customHeight="1">
      <c r="A280" s="38"/>
      <c r="B280" s="39"/>
      <c r="C280" s="219" t="s">
        <v>478</v>
      </c>
      <c r="D280" s="219" t="s">
        <v>151</v>
      </c>
      <c r="E280" s="220" t="s">
        <v>479</v>
      </c>
      <c r="F280" s="221" t="s">
        <v>480</v>
      </c>
      <c r="G280" s="222" t="s">
        <v>297</v>
      </c>
      <c r="H280" s="223">
        <v>1</v>
      </c>
      <c r="I280" s="224"/>
      <c r="J280" s="225">
        <f>ROUND(I280*H280,2)</f>
        <v>0</v>
      </c>
      <c r="K280" s="226"/>
      <c r="L280" s="44"/>
      <c r="M280" s="227" t="s">
        <v>1</v>
      </c>
      <c r="N280" s="228" t="s">
        <v>41</v>
      </c>
      <c r="O280" s="91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1" t="s">
        <v>237</v>
      </c>
      <c r="AT280" s="231" t="s">
        <v>151</v>
      </c>
      <c r="AU280" s="231" t="s">
        <v>86</v>
      </c>
      <c r="AY280" s="17" t="s">
        <v>148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7" t="s">
        <v>84</v>
      </c>
      <c r="BK280" s="232">
        <f>ROUND(I280*H280,2)</f>
        <v>0</v>
      </c>
      <c r="BL280" s="17" t="s">
        <v>237</v>
      </c>
      <c r="BM280" s="231" t="s">
        <v>481</v>
      </c>
    </row>
    <row r="281" s="2" customFormat="1" ht="14.4" customHeight="1">
      <c r="A281" s="38"/>
      <c r="B281" s="39"/>
      <c r="C281" s="219" t="s">
        <v>482</v>
      </c>
      <c r="D281" s="219" t="s">
        <v>151</v>
      </c>
      <c r="E281" s="220" t="s">
        <v>483</v>
      </c>
      <c r="F281" s="221" t="s">
        <v>484</v>
      </c>
      <c r="G281" s="222" t="s">
        <v>297</v>
      </c>
      <c r="H281" s="223">
        <v>1</v>
      </c>
      <c r="I281" s="224"/>
      <c r="J281" s="225">
        <f>ROUND(I281*H281,2)</f>
        <v>0</v>
      </c>
      <c r="K281" s="226"/>
      <c r="L281" s="44"/>
      <c r="M281" s="227" t="s">
        <v>1</v>
      </c>
      <c r="N281" s="228" t="s">
        <v>41</v>
      </c>
      <c r="O281" s="91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1" t="s">
        <v>237</v>
      </c>
      <c r="AT281" s="231" t="s">
        <v>151</v>
      </c>
      <c r="AU281" s="231" t="s">
        <v>86</v>
      </c>
      <c r="AY281" s="17" t="s">
        <v>148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7" t="s">
        <v>84</v>
      </c>
      <c r="BK281" s="232">
        <f>ROUND(I281*H281,2)</f>
        <v>0</v>
      </c>
      <c r="BL281" s="17" t="s">
        <v>237</v>
      </c>
      <c r="BM281" s="231" t="s">
        <v>485</v>
      </c>
    </row>
    <row r="282" s="12" customFormat="1" ht="22.8" customHeight="1">
      <c r="A282" s="12"/>
      <c r="B282" s="203"/>
      <c r="C282" s="204"/>
      <c r="D282" s="205" t="s">
        <v>75</v>
      </c>
      <c r="E282" s="217" t="s">
        <v>486</v>
      </c>
      <c r="F282" s="217" t="s">
        <v>94</v>
      </c>
      <c r="G282" s="204"/>
      <c r="H282" s="204"/>
      <c r="I282" s="207"/>
      <c r="J282" s="218">
        <f>BK282</f>
        <v>0</v>
      </c>
      <c r="K282" s="204"/>
      <c r="L282" s="209"/>
      <c r="M282" s="210"/>
      <c r="N282" s="211"/>
      <c r="O282" s="211"/>
      <c r="P282" s="212">
        <f>P283</f>
        <v>0</v>
      </c>
      <c r="Q282" s="211"/>
      <c r="R282" s="212">
        <f>R283</f>
        <v>0</v>
      </c>
      <c r="S282" s="211"/>
      <c r="T282" s="213">
        <f>T283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4" t="s">
        <v>86</v>
      </c>
      <c r="AT282" s="215" t="s">
        <v>75</v>
      </c>
      <c r="AU282" s="215" t="s">
        <v>84</v>
      </c>
      <c r="AY282" s="214" t="s">
        <v>148</v>
      </c>
      <c r="BK282" s="216">
        <f>BK283</f>
        <v>0</v>
      </c>
    </row>
    <row r="283" s="2" customFormat="1" ht="14.4" customHeight="1">
      <c r="A283" s="38"/>
      <c r="B283" s="39"/>
      <c r="C283" s="219" t="s">
        <v>487</v>
      </c>
      <c r="D283" s="219" t="s">
        <v>151</v>
      </c>
      <c r="E283" s="220" t="s">
        <v>488</v>
      </c>
      <c r="F283" s="221" t="s">
        <v>489</v>
      </c>
      <c r="G283" s="222" t="s">
        <v>297</v>
      </c>
      <c r="H283" s="223">
        <v>1</v>
      </c>
      <c r="I283" s="224"/>
      <c r="J283" s="225">
        <f>ROUND(I283*H283,2)</f>
        <v>0</v>
      </c>
      <c r="K283" s="226"/>
      <c r="L283" s="44"/>
      <c r="M283" s="227" t="s">
        <v>1</v>
      </c>
      <c r="N283" s="228" t="s">
        <v>41</v>
      </c>
      <c r="O283" s="91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1" t="s">
        <v>237</v>
      </c>
      <c r="AT283" s="231" t="s">
        <v>151</v>
      </c>
      <c r="AU283" s="231" t="s">
        <v>86</v>
      </c>
      <c r="AY283" s="17" t="s">
        <v>148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7" t="s">
        <v>84</v>
      </c>
      <c r="BK283" s="232">
        <f>ROUND(I283*H283,2)</f>
        <v>0</v>
      </c>
      <c r="BL283" s="17" t="s">
        <v>237</v>
      </c>
      <c r="BM283" s="231" t="s">
        <v>490</v>
      </c>
    </row>
    <row r="284" s="12" customFormat="1" ht="22.8" customHeight="1">
      <c r="A284" s="12"/>
      <c r="B284" s="203"/>
      <c r="C284" s="204"/>
      <c r="D284" s="205" t="s">
        <v>75</v>
      </c>
      <c r="E284" s="217" t="s">
        <v>491</v>
      </c>
      <c r="F284" s="217" t="s">
        <v>492</v>
      </c>
      <c r="G284" s="204"/>
      <c r="H284" s="204"/>
      <c r="I284" s="207"/>
      <c r="J284" s="218">
        <f>BK284</f>
        <v>0</v>
      </c>
      <c r="K284" s="204"/>
      <c r="L284" s="209"/>
      <c r="M284" s="210"/>
      <c r="N284" s="211"/>
      <c r="O284" s="211"/>
      <c r="P284" s="212">
        <f>SUM(P285:P291)</f>
        <v>0</v>
      </c>
      <c r="Q284" s="211"/>
      <c r="R284" s="212">
        <f>SUM(R285:R291)</f>
        <v>0.23093163999999999</v>
      </c>
      <c r="S284" s="211"/>
      <c r="T284" s="213">
        <f>SUM(T285:T291)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4" t="s">
        <v>86</v>
      </c>
      <c r="AT284" s="215" t="s">
        <v>75</v>
      </c>
      <c r="AU284" s="215" t="s">
        <v>84</v>
      </c>
      <c r="AY284" s="214" t="s">
        <v>148</v>
      </c>
      <c r="BK284" s="216">
        <f>SUM(BK285:BK291)</f>
        <v>0</v>
      </c>
    </row>
    <row r="285" s="2" customFormat="1" ht="14.4" customHeight="1">
      <c r="A285" s="38"/>
      <c r="B285" s="39"/>
      <c r="C285" s="219" t="s">
        <v>493</v>
      </c>
      <c r="D285" s="219" t="s">
        <v>151</v>
      </c>
      <c r="E285" s="220" t="s">
        <v>494</v>
      </c>
      <c r="F285" s="221" t="s">
        <v>495</v>
      </c>
      <c r="G285" s="222" t="s">
        <v>175</v>
      </c>
      <c r="H285" s="223">
        <v>6.7839999999999998</v>
      </c>
      <c r="I285" s="224"/>
      <c r="J285" s="225">
        <f>ROUND(I285*H285,2)</f>
        <v>0</v>
      </c>
      <c r="K285" s="226"/>
      <c r="L285" s="44"/>
      <c r="M285" s="227" t="s">
        <v>1</v>
      </c>
      <c r="N285" s="228" t="s">
        <v>41</v>
      </c>
      <c r="O285" s="91"/>
      <c r="P285" s="229">
        <f>O285*H285</f>
        <v>0</v>
      </c>
      <c r="Q285" s="229">
        <v>0.025510000000000001</v>
      </c>
      <c r="R285" s="229">
        <f>Q285*H285</f>
        <v>0.17305983999999999</v>
      </c>
      <c r="S285" s="229">
        <v>0</v>
      </c>
      <c r="T285" s="23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1" t="s">
        <v>237</v>
      </c>
      <c r="AT285" s="231" t="s">
        <v>151</v>
      </c>
      <c r="AU285" s="231" t="s">
        <v>86</v>
      </c>
      <c r="AY285" s="17" t="s">
        <v>148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7" t="s">
        <v>84</v>
      </c>
      <c r="BK285" s="232">
        <f>ROUND(I285*H285,2)</f>
        <v>0</v>
      </c>
      <c r="BL285" s="17" t="s">
        <v>237</v>
      </c>
      <c r="BM285" s="231" t="s">
        <v>496</v>
      </c>
    </row>
    <row r="286" s="13" customFormat="1">
      <c r="A286" s="13"/>
      <c r="B286" s="233"/>
      <c r="C286" s="234"/>
      <c r="D286" s="235" t="s">
        <v>157</v>
      </c>
      <c r="E286" s="236" t="s">
        <v>1</v>
      </c>
      <c r="F286" s="237" t="s">
        <v>497</v>
      </c>
      <c r="G286" s="234"/>
      <c r="H286" s="238">
        <v>6.7839999999999998</v>
      </c>
      <c r="I286" s="239"/>
      <c r="J286" s="234"/>
      <c r="K286" s="234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157</v>
      </c>
      <c r="AU286" s="244" t="s">
        <v>86</v>
      </c>
      <c r="AV286" s="13" t="s">
        <v>86</v>
      </c>
      <c r="AW286" s="13" t="s">
        <v>32</v>
      </c>
      <c r="AX286" s="13" t="s">
        <v>84</v>
      </c>
      <c r="AY286" s="244" t="s">
        <v>148</v>
      </c>
    </row>
    <row r="287" s="2" customFormat="1" ht="14.4" customHeight="1">
      <c r="A287" s="38"/>
      <c r="B287" s="39"/>
      <c r="C287" s="219" t="s">
        <v>498</v>
      </c>
      <c r="D287" s="219" t="s">
        <v>151</v>
      </c>
      <c r="E287" s="220" t="s">
        <v>499</v>
      </c>
      <c r="F287" s="221" t="s">
        <v>500</v>
      </c>
      <c r="G287" s="222" t="s">
        <v>175</v>
      </c>
      <c r="H287" s="223">
        <v>6.7839999999999998</v>
      </c>
      <c r="I287" s="224"/>
      <c r="J287" s="225">
        <f>ROUND(I287*H287,2)</f>
        <v>0</v>
      </c>
      <c r="K287" s="226"/>
      <c r="L287" s="44"/>
      <c r="M287" s="227" t="s">
        <v>1</v>
      </c>
      <c r="N287" s="228" t="s">
        <v>41</v>
      </c>
      <c r="O287" s="91"/>
      <c r="P287" s="229">
        <f>O287*H287</f>
        <v>0</v>
      </c>
      <c r="Q287" s="229">
        <v>0.00020000000000000001</v>
      </c>
      <c r="R287" s="229">
        <f>Q287*H287</f>
        <v>0.0013568</v>
      </c>
      <c r="S287" s="229">
        <v>0</v>
      </c>
      <c r="T287" s="23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1" t="s">
        <v>237</v>
      </c>
      <c r="AT287" s="231" t="s">
        <v>151</v>
      </c>
      <c r="AU287" s="231" t="s">
        <v>86</v>
      </c>
      <c r="AY287" s="17" t="s">
        <v>148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7" t="s">
        <v>84</v>
      </c>
      <c r="BK287" s="232">
        <f>ROUND(I287*H287,2)</f>
        <v>0</v>
      </c>
      <c r="BL287" s="17" t="s">
        <v>237</v>
      </c>
      <c r="BM287" s="231" t="s">
        <v>501</v>
      </c>
    </row>
    <row r="288" s="2" customFormat="1" ht="14.4" customHeight="1">
      <c r="A288" s="38"/>
      <c r="B288" s="39"/>
      <c r="C288" s="219" t="s">
        <v>502</v>
      </c>
      <c r="D288" s="219" t="s">
        <v>151</v>
      </c>
      <c r="E288" s="220" t="s">
        <v>503</v>
      </c>
      <c r="F288" s="221" t="s">
        <v>504</v>
      </c>
      <c r="G288" s="222" t="s">
        <v>175</v>
      </c>
      <c r="H288" s="223">
        <v>4.4500000000000002</v>
      </c>
      <c r="I288" s="224"/>
      <c r="J288" s="225">
        <f>ROUND(I288*H288,2)</f>
        <v>0</v>
      </c>
      <c r="K288" s="226"/>
      <c r="L288" s="44"/>
      <c r="M288" s="227" t="s">
        <v>1</v>
      </c>
      <c r="N288" s="228" t="s">
        <v>41</v>
      </c>
      <c r="O288" s="91"/>
      <c r="P288" s="229">
        <f>O288*H288</f>
        <v>0</v>
      </c>
      <c r="Q288" s="229">
        <v>0.0126</v>
      </c>
      <c r="R288" s="229">
        <f>Q288*H288</f>
        <v>0.056070000000000002</v>
      </c>
      <c r="S288" s="229">
        <v>0</v>
      </c>
      <c r="T288" s="23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1" t="s">
        <v>237</v>
      </c>
      <c r="AT288" s="231" t="s">
        <v>151</v>
      </c>
      <c r="AU288" s="231" t="s">
        <v>86</v>
      </c>
      <c r="AY288" s="17" t="s">
        <v>148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7" t="s">
        <v>84</v>
      </c>
      <c r="BK288" s="232">
        <f>ROUND(I288*H288,2)</f>
        <v>0</v>
      </c>
      <c r="BL288" s="17" t="s">
        <v>237</v>
      </c>
      <c r="BM288" s="231" t="s">
        <v>505</v>
      </c>
    </row>
    <row r="289" s="13" customFormat="1">
      <c r="A289" s="13"/>
      <c r="B289" s="233"/>
      <c r="C289" s="234"/>
      <c r="D289" s="235" t="s">
        <v>157</v>
      </c>
      <c r="E289" s="236" t="s">
        <v>1</v>
      </c>
      <c r="F289" s="237" t="s">
        <v>506</v>
      </c>
      <c r="G289" s="234"/>
      <c r="H289" s="238">
        <v>4.4500000000000002</v>
      </c>
      <c r="I289" s="239"/>
      <c r="J289" s="234"/>
      <c r="K289" s="234"/>
      <c r="L289" s="240"/>
      <c r="M289" s="241"/>
      <c r="N289" s="242"/>
      <c r="O289" s="242"/>
      <c r="P289" s="242"/>
      <c r="Q289" s="242"/>
      <c r="R289" s="242"/>
      <c r="S289" s="242"/>
      <c r="T289" s="24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4" t="s">
        <v>157</v>
      </c>
      <c r="AU289" s="244" t="s">
        <v>86</v>
      </c>
      <c r="AV289" s="13" t="s">
        <v>86</v>
      </c>
      <c r="AW289" s="13" t="s">
        <v>32</v>
      </c>
      <c r="AX289" s="13" t="s">
        <v>84</v>
      </c>
      <c r="AY289" s="244" t="s">
        <v>148</v>
      </c>
    </row>
    <row r="290" s="2" customFormat="1" ht="14.4" customHeight="1">
      <c r="A290" s="38"/>
      <c r="B290" s="39"/>
      <c r="C290" s="219" t="s">
        <v>507</v>
      </c>
      <c r="D290" s="219" t="s">
        <v>151</v>
      </c>
      <c r="E290" s="220" t="s">
        <v>508</v>
      </c>
      <c r="F290" s="221" t="s">
        <v>509</v>
      </c>
      <c r="G290" s="222" t="s">
        <v>175</v>
      </c>
      <c r="H290" s="223">
        <v>4.4500000000000002</v>
      </c>
      <c r="I290" s="224"/>
      <c r="J290" s="225">
        <f>ROUND(I290*H290,2)</f>
        <v>0</v>
      </c>
      <c r="K290" s="226"/>
      <c r="L290" s="44"/>
      <c r="M290" s="227" t="s">
        <v>1</v>
      </c>
      <c r="N290" s="228" t="s">
        <v>41</v>
      </c>
      <c r="O290" s="91"/>
      <c r="P290" s="229">
        <f>O290*H290</f>
        <v>0</v>
      </c>
      <c r="Q290" s="229">
        <v>0.00010000000000000001</v>
      </c>
      <c r="R290" s="229">
        <f>Q290*H290</f>
        <v>0.00044500000000000003</v>
      </c>
      <c r="S290" s="229">
        <v>0</v>
      </c>
      <c r="T290" s="230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1" t="s">
        <v>237</v>
      </c>
      <c r="AT290" s="231" t="s">
        <v>151</v>
      </c>
      <c r="AU290" s="231" t="s">
        <v>86</v>
      </c>
      <c r="AY290" s="17" t="s">
        <v>148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7" t="s">
        <v>84</v>
      </c>
      <c r="BK290" s="232">
        <f>ROUND(I290*H290,2)</f>
        <v>0</v>
      </c>
      <c r="BL290" s="17" t="s">
        <v>237</v>
      </c>
      <c r="BM290" s="231" t="s">
        <v>510</v>
      </c>
    </row>
    <row r="291" s="2" customFormat="1" ht="14.4" customHeight="1">
      <c r="A291" s="38"/>
      <c r="B291" s="39"/>
      <c r="C291" s="219" t="s">
        <v>511</v>
      </c>
      <c r="D291" s="219" t="s">
        <v>151</v>
      </c>
      <c r="E291" s="220" t="s">
        <v>512</v>
      </c>
      <c r="F291" s="221" t="s">
        <v>513</v>
      </c>
      <c r="G291" s="222" t="s">
        <v>433</v>
      </c>
      <c r="H291" s="277"/>
      <c r="I291" s="224"/>
      <c r="J291" s="225">
        <f>ROUND(I291*H291,2)</f>
        <v>0</v>
      </c>
      <c r="K291" s="226"/>
      <c r="L291" s="44"/>
      <c r="M291" s="227" t="s">
        <v>1</v>
      </c>
      <c r="N291" s="228" t="s">
        <v>41</v>
      </c>
      <c r="O291" s="91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1" t="s">
        <v>237</v>
      </c>
      <c r="AT291" s="231" t="s">
        <v>151</v>
      </c>
      <c r="AU291" s="231" t="s">
        <v>86</v>
      </c>
      <c r="AY291" s="17" t="s">
        <v>148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7" t="s">
        <v>84</v>
      </c>
      <c r="BK291" s="232">
        <f>ROUND(I291*H291,2)</f>
        <v>0</v>
      </c>
      <c r="BL291" s="17" t="s">
        <v>237</v>
      </c>
      <c r="BM291" s="231" t="s">
        <v>514</v>
      </c>
    </row>
    <row r="292" s="12" customFormat="1" ht="22.8" customHeight="1">
      <c r="A292" s="12"/>
      <c r="B292" s="203"/>
      <c r="C292" s="204"/>
      <c r="D292" s="205" t="s">
        <v>75</v>
      </c>
      <c r="E292" s="217" t="s">
        <v>515</v>
      </c>
      <c r="F292" s="217" t="s">
        <v>516</v>
      </c>
      <c r="G292" s="204"/>
      <c r="H292" s="204"/>
      <c r="I292" s="207"/>
      <c r="J292" s="218">
        <f>BK292</f>
        <v>0</v>
      </c>
      <c r="K292" s="204"/>
      <c r="L292" s="209"/>
      <c r="M292" s="210"/>
      <c r="N292" s="211"/>
      <c r="O292" s="211"/>
      <c r="P292" s="212">
        <f>SUM(P293:P295)</f>
        <v>0</v>
      </c>
      <c r="Q292" s="211"/>
      <c r="R292" s="212">
        <f>SUM(R293:R295)</f>
        <v>0.0052919999999999998</v>
      </c>
      <c r="S292" s="211"/>
      <c r="T292" s="213">
        <f>SUM(T293:T295)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4" t="s">
        <v>86</v>
      </c>
      <c r="AT292" s="215" t="s">
        <v>75</v>
      </c>
      <c r="AU292" s="215" t="s">
        <v>84</v>
      </c>
      <c r="AY292" s="214" t="s">
        <v>148</v>
      </c>
      <c r="BK292" s="216">
        <f>SUM(BK293:BK295)</f>
        <v>0</v>
      </c>
    </row>
    <row r="293" s="2" customFormat="1" ht="14.4" customHeight="1">
      <c r="A293" s="38"/>
      <c r="B293" s="39"/>
      <c r="C293" s="219" t="s">
        <v>517</v>
      </c>
      <c r="D293" s="219" t="s">
        <v>151</v>
      </c>
      <c r="E293" s="220" t="s">
        <v>518</v>
      </c>
      <c r="F293" s="221" t="s">
        <v>519</v>
      </c>
      <c r="G293" s="222" t="s">
        <v>188</v>
      </c>
      <c r="H293" s="223">
        <v>5.4000000000000004</v>
      </c>
      <c r="I293" s="224"/>
      <c r="J293" s="225">
        <f>ROUND(I293*H293,2)</f>
        <v>0</v>
      </c>
      <c r="K293" s="226"/>
      <c r="L293" s="44"/>
      <c r="M293" s="227" t="s">
        <v>1</v>
      </c>
      <c r="N293" s="228" t="s">
        <v>41</v>
      </c>
      <c r="O293" s="91"/>
      <c r="P293" s="229">
        <f>O293*H293</f>
        <v>0</v>
      </c>
      <c r="Q293" s="229">
        <v>0.00097999999999999997</v>
      </c>
      <c r="R293" s="229">
        <f>Q293*H293</f>
        <v>0.0052919999999999998</v>
      </c>
      <c r="S293" s="229">
        <v>0</v>
      </c>
      <c r="T293" s="230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1" t="s">
        <v>237</v>
      </c>
      <c r="AT293" s="231" t="s">
        <v>151</v>
      </c>
      <c r="AU293" s="231" t="s">
        <v>86</v>
      </c>
      <c r="AY293" s="17" t="s">
        <v>148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7" t="s">
        <v>84</v>
      </c>
      <c r="BK293" s="232">
        <f>ROUND(I293*H293,2)</f>
        <v>0</v>
      </c>
      <c r="BL293" s="17" t="s">
        <v>237</v>
      </c>
      <c r="BM293" s="231" t="s">
        <v>520</v>
      </c>
    </row>
    <row r="294" s="13" customFormat="1">
      <c r="A294" s="13"/>
      <c r="B294" s="233"/>
      <c r="C294" s="234"/>
      <c r="D294" s="235" t="s">
        <v>157</v>
      </c>
      <c r="E294" s="236" t="s">
        <v>1</v>
      </c>
      <c r="F294" s="237" t="s">
        <v>521</v>
      </c>
      <c r="G294" s="234"/>
      <c r="H294" s="238">
        <v>5.4000000000000004</v>
      </c>
      <c r="I294" s="239"/>
      <c r="J294" s="234"/>
      <c r="K294" s="234"/>
      <c r="L294" s="240"/>
      <c r="M294" s="241"/>
      <c r="N294" s="242"/>
      <c r="O294" s="242"/>
      <c r="P294" s="242"/>
      <c r="Q294" s="242"/>
      <c r="R294" s="242"/>
      <c r="S294" s="242"/>
      <c r="T294" s="24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4" t="s">
        <v>157</v>
      </c>
      <c r="AU294" s="244" t="s">
        <v>86</v>
      </c>
      <c r="AV294" s="13" t="s">
        <v>86</v>
      </c>
      <c r="AW294" s="13" t="s">
        <v>32</v>
      </c>
      <c r="AX294" s="13" t="s">
        <v>84</v>
      </c>
      <c r="AY294" s="244" t="s">
        <v>148</v>
      </c>
    </row>
    <row r="295" s="2" customFormat="1" ht="14.4" customHeight="1">
      <c r="A295" s="38"/>
      <c r="B295" s="39"/>
      <c r="C295" s="219" t="s">
        <v>522</v>
      </c>
      <c r="D295" s="219" t="s">
        <v>151</v>
      </c>
      <c r="E295" s="220" t="s">
        <v>523</v>
      </c>
      <c r="F295" s="221" t="s">
        <v>524</v>
      </c>
      <c r="G295" s="222" t="s">
        <v>433</v>
      </c>
      <c r="H295" s="277"/>
      <c r="I295" s="224"/>
      <c r="J295" s="225">
        <f>ROUND(I295*H295,2)</f>
        <v>0</v>
      </c>
      <c r="K295" s="226"/>
      <c r="L295" s="44"/>
      <c r="M295" s="227" t="s">
        <v>1</v>
      </c>
      <c r="N295" s="228" t="s">
        <v>41</v>
      </c>
      <c r="O295" s="91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1" t="s">
        <v>237</v>
      </c>
      <c r="AT295" s="231" t="s">
        <v>151</v>
      </c>
      <c r="AU295" s="231" t="s">
        <v>86</v>
      </c>
      <c r="AY295" s="17" t="s">
        <v>148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7" t="s">
        <v>84</v>
      </c>
      <c r="BK295" s="232">
        <f>ROUND(I295*H295,2)</f>
        <v>0</v>
      </c>
      <c r="BL295" s="17" t="s">
        <v>237</v>
      </c>
      <c r="BM295" s="231" t="s">
        <v>525</v>
      </c>
    </row>
    <row r="296" s="12" customFormat="1" ht="22.8" customHeight="1">
      <c r="A296" s="12"/>
      <c r="B296" s="203"/>
      <c r="C296" s="204"/>
      <c r="D296" s="205" t="s">
        <v>75</v>
      </c>
      <c r="E296" s="217" t="s">
        <v>526</v>
      </c>
      <c r="F296" s="217" t="s">
        <v>527</v>
      </c>
      <c r="G296" s="204"/>
      <c r="H296" s="204"/>
      <c r="I296" s="207"/>
      <c r="J296" s="218">
        <f>BK296</f>
        <v>0</v>
      </c>
      <c r="K296" s="204"/>
      <c r="L296" s="209"/>
      <c r="M296" s="210"/>
      <c r="N296" s="211"/>
      <c r="O296" s="211"/>
      <c r="P296" s="212">
        <f>SUM(P297:P340)</f>
        <v>0</v>
      </c>
      <c r="Q296" s="211"/>
      <c r="R296" s="212">
        <f>SUM(R297:R340)</f>
        <v>0.62351145000000008</v>
      </c>
      <c r="S296" s="211"/>
      <c r="T296" s="213">
        <f>SUM(T297:T340)</f>
        <v>2.9858549999999999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4" t="s">
        <v>86</v>
      </c>
      <c r="AT296" s="215" t="s">
        <v>75</v>
      </c>
      <c r="AU296" s="215" t="s">
        <v>84</v>
      </c>
      <c r="AY296" s="214" t="s">
        <v>148</v>
      </c>
      <c r="BK296" s="216">
        <f>SUM(BK297:BK340)</f>
        <v>0</v>
      </c>
    </row>
    <row r="297" s="2" customFormat="1" ht="14.4" customHeight="1">
      <c r="A297" s="38"/>
      <c r="B297" s="39"/>
      <c r="C297" s="219" t="s">
        <v>528</v>
      </c>
      <c r="D297" s="219" t="s">
        <v>151</v>
      </c>
      <c r="E297" s="220" t="s">
        <v>529</v>
      </c>
      <c r="F297" s="221" t="s">
        <v>530</v>
      </c>
      <c r="G297" s="222" t="s">
        <v>175</v>
      </c>
      <c r="H297" s="223">
        <v>65.739999999999995</v>
      </c>
      <c r="I297" s="224"/>
      <c r="J297" s="225">
        <f>ROUND(I297*H297,2)</f>
        <v>0</v>
      </c>
      <c r="K297" s="226"/>
      <c r="L297" s="44"/>
      <c r="M297" s="227" t="s">
        <v>1</v>
      </c>
      <c r="N297" s="228" t="s">
        <v>41</v>
      </c>
      <c r="O297" s="91"/>
      <c r="P297" s="229">
        <f>O297*H297</f>
        <v>0</v>
      </c>
      <c r="Q297" s="229">
        <v>0</v>
      </c>
      <c r="R297" s="229">
        <f>Q297*H297</f>
        <v>0</v>
      </c>
      <c r="S297" s="229">
        <v>0.024649999999999998</v>
      </c>
      <c r="T297" s="230">
        <f>S297*H297</f>
        <v>1.6204909999999997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1" t="s">
        <v>237</v>
      </c>
      <c r="AT297" s="231" t="s">
        <v>151</v>
      </c>
      <c r="AU297" s="231" t="s">
        <v>86</v>
      </c>
      <c r="AY297" s="17" t="s">
        <v>148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7" t="s">
        <v>84</v>
      </c>
      <c r="BK297" s="232">
        <f>ROUND(I297*H297,2)</f>
        <v>0</v>
      </c>
      <c r="BL297" s="17" t="s">
        <v>237</v>
      </c>
      <c r="BM297" s="231" t="s">
        <v>531</v>
      </c>
    </row>
    <row r="298" s="13" customFormat="1">
      <c r="A298" s="13"/>
      <c r="B298" s="233"/>
      <c r="C298" s="234"/>
      <c r="D298" s="235" t="s">
        <v>157</v>
      </c>
      <c r="E298" s="236" t="s">
        <v>1</v>
      </c>
      <c r="F298" s="237" t="s">
        <v>532</v>
      </c>
      <c r="G298" s="234"/>
      <c r="H298" s="238">
        <v>27.98</v>
      </c>
      <c r="I298" s="239"/>
      <c r="J298" s="234"/>
      <c r="K298" s="234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157</v>
      </c>
      <c r="AU298" s="244" t="s">
        <v>86</v>
      </c>
      <c r="AV298" s="13" t="s">
        <v>86</v>
      </c>
      <c r="AW298" s="13" t="s">
        <v>32</v>
      </c>
      <c r="AX298" s="13" t="s">
        <v>76</v>
      </c>
      <c r="AY298" s="244" t="s">
        <v>148</v>
      </c>
    </row>
    <row r="299" s="13" customFormat="1">
      <c r="A299" s="13"/>
      <c r="B299" s="233"/>
      <c r="C299" s="234"/>
      <c r="D299" s="235" t="s">
        <v>157</v>
      </c>
      <c r="E299" s="236" t="s">
        <v>1</v>
      </c>
      <c r="F299" s="237" t="s">
        <v>533</v>
      </c>
      <c r="G299" s="234"/>
      <c r="H299" s="238">
        <v>37.759999999999998</v>
      </c>
      <c r="I299" s="239"/>
      <c r="J299" s="234"/>
      <c r="K299" s="234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157</v>
      </c>
      <c r="AU299" s="244" t="s">
        <v>86</v>
      </c>
      <c r="AV299" s="13" t="s">
        <v>86</v>
      </c>
      <c r="AW299" s="13" t="s">
        <v>32</v>
      </c>
      <c r="AX299" s="13" t="s">
        <v>76</v>
      </c>
      <c r="AY299" s="244" t="s">
        <v>148</v>
      </c>
    </row>
    <row r="300" s="14" customFormat="1">
      <c r="A300" s="14"/>
      <c r="B300" s="245"/>
      <c r="C300" s="246"/>
      <c r="D300" s="235" t="s">
        <v>157</v>
      </c>
      <c r="E300" s="247" t="s">
        <v>1</v>
      </c>
      <c r="F300" s="248" t="s">
        <v>184</v>
      </c>
      <c r="G300" s="246"/>
      <c r="H300" s="249">
        <v>65.739999999999995</v>
      </c>
      <c r="I300" s="250"/>
      <c r="J300" s="246"/>
      <c r="K300" s="246"/>
      <c r="L300" s="251"/>
      <c r="M300" s="252"/>
      <c r="N300" s="253"/>
      <c r="O300" s="253"/>
      <c r="P300" s="253"/>
      <c r="Q300" s="253"/>
      <c r="R300" s="253"/>
      <c r="S300" s="253"/>
      <c r="T300" s="25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5" t="s">
        <v>157</v>
      </c>
      <c r="AU300" s="255" t="s">
        <v>86</v>
      </c>
      <c r="AV300" s="14" t="s">
        <v>155</v>
      </c>
      <c r="AW300" s="14" t="s">
        <v>32</v>
      </c>
      <c r="AX300" s="14" t="s">
        <v>84</v>
      </c>
      <c r="AY300" s="255" t="s">
        <v>148</v>
      </c>
    </row>
    <row r="301" s="2" customFormat="1" ht="14.4" customHeight="1">
      <c r="A301" s="38"/>
      <c r="B301" s="39"/>
      <c r="C301" s="219" t="s">
        <v>534</v>
      </c>
      <c r="D301" s="219" t="s">
        <v>151</v>
      </c>
      <c r="E301" s="220" t="s">
        <v>535</v>
      </c>
      <c r="F301" s="221" t="s">
        <v>536</v>
      </c>
      <c r="G301" s="222" t="s">
        <v>175</v>
      </c>
      <c r="H301" s="223">
        <v>65.739999999999995</v>
      </c>
      <c r="I301" s="224"/>
      <c r="J301" s="225">
        <f>ROUND(I301*H301,2)</f>
        <v>0</v>
      </c>
      <c r="K301" s="226"/>
      <c r="L301" s="44"/>
      <c r="M301" s="227" t="s">
        <v>1</v>
      </c>
      <c r="N301" s="228" t="s">
        <v>41</v>
      </c>
      <c r="O301" s="91"/>
      <c r="P301" s="229">
        <f>O301*H301</f>
        <v>0</v>
      </c>
      <c r="Q301" s="229">
        <v>0</v>
      </c>
      <c r="R301" s="229">
        <f>Q301*H301</f>
        <v>0</v>
      </c>
      <c r="S301" s="229">
        <v>0.0080000000000000002</v>
      </c>
      <c r="T301" s="230">
        <f>S301*H301</f>
        <v>0.52591999999999994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1" t="s">
        <v>237</v>
      </c>
      <c r="AT301" s="231" t="s">
        <v>151</v>
      </c>
      <c r="AU301" s="231" t="s">
        <v>86</v>
      </c>
      <c r="AY301" s="17" t="s">
        <v>148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7" t="s">
        <v>84</v>
      </c>
      <c r="BK301" s="232">
        <f>ROUND(I301*H301,2)</f>
        <v>0</v>
      </c>
      <c r="BL301" s="17" t="s">
        <v>237</v>
      </c>
      <c r="BM301" s="231" t="s">
        <v>537</v>
      </c>
    </row>
    <row r="302" s="2" customFormat="1" ht="14.4" customHeight="1">
      <c r="A302" s="38"/>
      <c r="B302" s="39"/>
      <c r="C302" s="219" t="s">
        <v>538</v>
      </c>
      <c r="D302" s="219" t="s">
        <v>151</v>
      </c>
      <c r="E302" s="220" t="s">
        <v>539</v>
      </c>
      <c r="F302" s="221" t="s">
        <v>540</v>
      </c>
      <c r="G302" s="222" t="s">
        <v>175</v>
      </c>
      <c r="H302" s="223">
        <v>14.960000000000001</v>
      </c>
      <c r="I302" s="224"/>
      <c r="J302" s="225">
        <f>ROUND(I302*H302,2)</f>
        <v>0</v>
      </c>
      <c r="K302" s="226"/>
      <c r="L302" s="44"/>
      <c r="M302" s="227" t="s">
        <v>1</v>
      </c>
      <c r="N302" s="228" t="s">
        <v>41</v>
      </c>
      <c r="O302" s="91"/>
      <c r="P302" s="229">
        <f>O302*H302</f>
        <v>0</v>
      </c>
      <c r="Q302" s="229">
        <v>0</v>
      </c>
      <c r="R302" s="229">
        <f>Q302*H302</f>
        <v>0</v>
      </c>
      <c r="S302" s="229">
        <v>0.024649999999999998</v>
      </c>
      <c r="T302" s="230">
        <f>S302*H302</f>
        <v>0.36876399999999998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1" t="s">
        <v>237</v>
      </c>
      <c r="AT302" s="231" t="s">
        <v>151</v>
      </c>
      <c r="AU302" s="231" t="s">
        <v>86</v>
      </c>
      <c r="AY302" s="17" t="s">
        <v>148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7" t="s">
        <v>84</v>
      </c>
      <c r="BK302" s="232">
        <f>ROUND(I302*H302,2)</f>
        <v>0</v>
      </c>
      <c r="BL302" s="17" t="s">
        <v>237</v>
      </c>
      <c r="BM302" s="231" t="s">
        <v>541</v>
      </c>
    </row>
    <row r="303" s="13" customFormat="1">
      <c r="A303" s="13"/>
      <c r="B303" s="233"/>
      <c r="C303" s="234"/>
      <c r="D303" s="235" t="s">
        <v>157</v>
      </c>
      <c r="E303" s="236" t="s">
        <v>1</v>
      </c>
      <c r="F303" s="237" t="s">
        <v>542</v>
      </c>
      <c r="G303" s="234"/>
      <c r="H303" s="238">
        <v>14.960000000000001</v>
      </c>
      <c r="I303" s="239"/>
      <c r="J303" s="234"/>
      <c r="K303" s="234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157</v>
      </c>
      <c r="AU303" s="244" t="s">
        <v>86</v>
      </c>
      <c r="AV303" s="13" t="s">
        <v>86</v>
      </c>
      <c r="AW303" s="13" t="s">
        <v>32</v>
      </c>
      <c r="AX303" s="13" t="s">
        <v>84</v>
      </c>
      <c r="AY303" s="244" t="s">
        <v>148</v>
      </c>
    </row>
    <row r="304" s="2" customFormat="1" ht="14.4" customHeight="1">
      <c r="A304" s="38"/>
      <c r="B304" s="39"/>
      <c r="C304" s="219" t="s">
        <v>543</v>
      </c>
      <c r="D304" s="219" t="s">
        <v>151</v>
      </c>
      <c r="E304" s="220" t="s">
        <v>544</v>
      </c>
      <c r="F304" s="221" t="s">
        <v>545</v>
      </c>
      <c r="G304" s="222" t="s">
        <v>175</v>
      </c>
      <c r="H304" s="223">
        <v>14.960000000000001</v>
      </c>
      <c r="I304" s="224"/>
      <c r="J304" s="225">
        <f>ROUND(I304*H304,2)</f>
        <v>0</v>
      </c>
      <c r="K304" s="226"/>
      <c r="L304" s="44"/>
      <c r="M304" s="227" t="s">
        <v>1</v>
      </c>
      <c r="N304" s="228" t="s">
        <v>41</v>
      </c>
      <c r="O304" s="91"/>
      <c r="P304" s="229">
        <f>O304*H304</f>
        <v>0</v>
      </c>
      <c r="Q304" s="229">
        <v>0</v>
      </c>
      <c r="R304" s="229">
        <f>Q304*H304</f>
        <v>0</v>
      </c>
      <c r="S304" s="229">
        <v>0.0080000000000000002</v>
      </c>
      <c r="T304" s="230">
        <f>S304*H304</f>
        <v>0.11968000000000001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1" t="s">
        <v>237</v>
      </c>
      <c r="AT304" s="231" t="s">
        <v>151</v>
      </c>
      <c r="AU304" s="231" t="s">
        <v>86</v>
      </c>
      <c r="AY304" s="17" t="s">
        <v>148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7" t="s">
        <v>84</v>
      </c>
      <c r="BK304" s="232">
        <f>ROUND(I304*H304,2)</f>
        <v>0</v>
      </c>
      <c r="BL304" s="17" t="s">
        <v>237</v>
      </c>
      <c r="BM304" s="231" t="s">
        <v>546</v>
      </c>
    </row>
    <row r="305" s="2" customFormat="1" ht="14.4" customHeight="1">
      <c r="A305" s="38"/>
      <c r="B305" s="39"/>
      <c r="C305" s="219" t="s">
        <v>547</v>
      </c>
      <c r="D305" s="219" t="s">
        <v>151</v>
      </c>
      <c r="E305" s="220" t="s">
        <v>548</v>
      </c>
      <c r="F305" s="221" t="s">
        <v>549</v>
      </c>
      <c r="G305" s="222" t="s">
        <v>175</v>
      </c>
      <c r="H305" s="223">
        <v>1.0349999999999999</v>
      </c>
      <c r="I305" s="224"/>
      <c r="J305" s="225">
        <f>ROUND(I305*H305,2)</f>
        <v>0</v>
      </c>
      <c r="K305" s="226"/>
      <c r="L305" s="44"/>
      <c r="M305" s="227" t="s">
        <v>1</v>
      </c>
      <c r="N305" s="228" t="s">
        <v>41</v>
      </c>
      <c r="O305" s="91"/>
      <c r="P305" s="229">
        <f>O305*H305</f>
        <v>0</v>
      </c>
      <c r="Q305" s="229">
        <v>0.00025999999999999998</v>
      </c>
      <c r="R305" s="229">
        <f>Q305*H305</f>
        <v>0.00026909999999999998</v>
      </c>
      <c r="S305" s="229">
        <v>0</v>
      </c>
      <c r="T305" s="230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1" t="s">
        <v>237</v>
      </c>
      <c r="AT305" s="231" t="s">
        <v>151</v>
      </c>
      <c r="AU305" s="231" t="s">
        <v>86</v>
      </c>
      <c r="AY305" s="17" t="s">
        <v>148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7" t="s">
        <v>84</v>
      </c>
      <c r="BK305" s="232">
        <f>ROUND(I305*H305,2)</f>
        <v>0</v>
      </c>
      <c r="BL305" s="17" t="s">
        <v>237</v>
      </c>
      <c r="BM305" s="231" t="s">
        <v>550</v>
      </c>
    </row>
    <row r="306" s="13" customFormat="1">
      <c r="A306" s="13"/>
      <c r="B306" s="233"/>
      <c r="C306" s="234"/>
      <c r="D306" s="235" t="s">
        <v>157</v>
      </c>
      <c r="E306" s="236" t="s">
        <v>1</v>
      </c>
      <c r="F306" s="237" t="s">
        <v>551</v>
      </c>
      <c r="G306" s="234"/>
      <c r="H306" s="238">
        <v>1.0349999999999999</v>
      </c>
      <c r="I306" s="239"/>
      <c r="J306" s="234"/>
      <c r="K306" s="234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157</v>
      </c>
      <c r="AU306" s="244" t="s">
        <v>86</v>
      </c>
      <c r="AV306" s="13" t="s">
        <v>86</v>
      </c>
      <c r="AW306" s="13" t="s">
        <v>32</v>
      </c>
      <c r="AX306" s="13" t="s">
        <v>84</v>
      </c>
      <c r="AY306" s="244" t="s">
        <v>148</v>
      </c>
    </row>
    <row r="307" s="2" customFormat="1" ht="14.4" customHeight="1">
      <c r="A307" s="38"/>
      <c r="B307" s="39"/>
      <c r="C307" s="266" t="s">
        <v>552</v>
      </c>
      <c r="D307" s="266" t="s">
        <v>289</v>
      </c>
      <c r="E307" s="267" t="s">
        <v>553</v>
      </c>
      <c r="F307" s="268" t="s">
        <v>554</v>
      </c>
      <c r="G307" s="269" t="s">
        <v>175</v>
      </c>
      <c r="H307" s="270">
        <v>1.0349999999999999</v>
      </c>
      <c r="I307" s="271"/>
      <c r="J307" s="272">
        <f>ROUND(I307*H307,2)</f>
        <v>0</v>
      </c>
      <c r="K307" s="273"/>
      <c r="L307" s="274"/>
      <c r="M307" s="275" t="s">
        <v>1</v>
      </c>
      <c r="N307" s="276" t="s">
        <v>41</v>
      </c>
      <c r="O307" s="91"/>
      <c r="P307" s="229">
        <f>O307*H307</f>
        <v>0</v>
      </c>
      <c r="Q307" s="229">
        <v>0.036810000000000002</v>
      </c>
      <c r="R307" s="229">
        <f>Q307*H307</f>
        <v>0.038098350000000003</v>
      </c>
      <c r="S307" s="229">
        <v>0</v>
      </c>
      <c r="T307" s="230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1" t="s">
        <v>316</v>
      </c>
      <c r="AT307" s="231" t="s">
        <v>289</v>
      </c>
      <c r="AU307" s="231" t="s">
        <v>86</v>
      </c>
      <c r="AY307" s="17" t="s">
        <v>148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7" t="s">
        <v>84</v>
      </c>
      <c r="BK307" s="232">
        <f>ROUND(I307*H307,2)</f>
        <v>0</v>
      </c>
      <c r="BL307" s="17" t="s">
        <v>237</v>
      </c>
      <c r="BM307" s="231" t="s">
        <v>555</v>
      </c>
    </row>
    <row r="308" s="2" customFormat="1" ht="14.4" customHeight="1">
      <c r="A308" s="38"/>
      <c r="B308" s="39"/>
      <c r="C308" s="219" t="s">
        <v>556</v>
      </c>
      <c r="D308" s="219" t="s">
        <v>151</v>
      </c>
      <c r="E308" s="220" t="s">
        <v>557</v>
      </c>
      <c r="F308" s="221" t="s">
        <v>558</v>
      </c>
      <c r="G308" s="222" t="s">
        <v>154</v>
      </c>
      <c r="H308" s="223">
        <v>5</v>
      </c>
      <c r="I308" s="224"/>
      <c r="J308" s="225">
        <f>ROUND(I308*H308,2)</f>
        <v>0</v>
      </c>
      <c r="K308" s="226"/>
      <c r="L308" s="44"/>
      <c r="M308" s="227" t="s">
        <v>1</v>
      </c>
      <c r="N308" s="228" t="s">
        <v>41</v>
      </c>
      <c r="O308" s="91"/>
      <c r="P308" s="229">
        <f>O308*H308</f>
        <v>0</v>
      </c>
      <c r="Q308" s="229">
        <v>0.00025999999999999998</v>
      </c>
      <c r="R308" s="229">
        <f>Q308*H308</f>
        <v>0.0012999999999999999</v>
      </c>
      <c r="S308" s="229">
        <v>0</v>
      </c>
      <c r="T308" s="230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1" t="s">
        <v>237</v>
      </c>
      <c r="AT308" s="231" t="s">
        <v>151</v>
      </c>
      <c r="AU308" s="231" t="s">
        <v>86</v>
      </c>
      <c r="AY308" s="17" t="s">
        <v>148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7" t="s">
        <v>84</v>
      </c>
      <c r="BK308" s="232">
        <f>ROUND(I308*H308,2)</f>
        <v>0</v>
      </c>
      <c r="BL308" s="17" t="s">
        <v>237</v>
      </c>
      <c r="BM308" s="231" t="s">
        <v>559</v>
      </c>
    </row>
    <row r="309" s="13" customFormat="1">
      <c r="A309" s="13"/>
      <c r="B309" s="233"/>
      <c r="C309" s="234"/>
      <c r="D309" s="235" t="s">
        <v>157</v>
      </c>
      <c r="E309" s="236" t="s">
        <v>1</v>
      </c>
      <c r="F309" s="237" t="s">
        <v>560</v>
      </c>
      <c r="G309" s="234"/>
      <c r="H309" s="238">
        <v>5</v>
      </c>
      <c r="I309" s="239"/>
      <c r="J309" s="234"/>
      <c r="K309" s="234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157</v>
      </c>
      <c r="AU309" s="244" t="s">
        <v>86</v>
      </c>
      <c r="AV309" s="13" t="s">
        <v>86</v>
      </c>
      <c r="AW309" s="13" t="s">
        <v>32</v>
      </c>
      <c r="AX309" s="13" t="s">
        <v>84</v>
      </c>
      <c r="AY309" s="244" t="s">
        <v>148</v>
      </c>
    </row>
    <row r="310" s="2" customFormat="1" ht="14.4" customHeight="1">
      <c r="A310" s="38"/>
      <c r="B310" s="39"/>
      <c r="C310" s="266" t="s">
        <v>561</v>
      </c>
      <c r="D310" s="266" t="s">
        <v>289</v>
      </c>
      <c r="E310" s="267" t="s">
        <v>562</v>
      </c>
      <c r="F310" s="268" t="s">
        <v>563</v>
      </c>
      <c r="G310" s="269" t="s">
        <v>175</v>
      </c>
      <c r="H310" s="270">
        <v>4.0499999999999998</v>
      </c>
      <c r="I310" s="271"/>
      <c r="J310" s="272">
        <f>ROUND(I310*H310,2)</f>
        <v>0</v>
      </c>
      <c r="K310" s="273"/>
      <c r="L310" s="274"/>
      <c r="M310" s="275" t="s">
        <v>1</v>
      </c>
      <c r="N310" s="276" t="s">
        <v>41</v>
      </c>
      <c r="O310" s="91"/>
      <c r="P310" s="229">
        <f>O310*H310</f>
        <v>0</v>
      </c>
      <c r="Q310" s="229">
        <v>0.040280000000000003</v>
      </c>
      <c r="R310" s="229">
        <f>Q310*H310</f>
        <v>0.163134</v>
      </c>
      <c r="S310" s="229">
        <v>0</v>
      </c>
      <c r="T310" s="230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1" t="s">
        <v>316</v>
      </c>
      <c r="AT310" s="231" t="s">
        <v>289</v>
      </c>
      <c r="AU310" s="231" t="s">
        <v>86</v>
      </c>
      <c r="AY310" s="17" t="s">
        <v>148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7" t="s">
        <v>84</v>
      </c>
      <c r="BK310" s="232">
        <f>ROUND(I310*H310,2)</f>
        <v>0</v>
      </c>
      <c r="BL310" s="17" t="s">
        <v>237</v>
      </c>
      <c r="BM310" s="231" t="s">
        <v>564</v>
      </c>
    </row>
    <row r="311" s="13" customFormat="1">
      <c r="A311" s="13"/>
      <c r="B311" s="233"/>
      <c r="C311" s="234"/>
      <c r="D311" s="235" t="s">
        <v>157</v>
      </c>
      <c r="E311" s="236" t="s">
        <v>1</v>
      </c>
      <c r="F311" s="237" t="s">
        <v>330</v>
      </c>
      <c r="G311" s="234"/>
      <c r="H311" s="238">
        <v>4.0499999999999998</v>
      </c>
      <c r="I311" s="239"/>
      <c r="J311" s="234"/>
      <c r="K311" s="234"/>
      <c r="L311" s="240"/>
      <c r="M311" s="241"/>
      <c r="N311" s="242"/>
      <c r="O311" s="242"/>
      <c r="P311" s="242"/>
      <c r="Q311" s="242"/>
      <c r="R311" s="242"/>
      <c r="S311" s="242"/>
      <c r="T311" s="24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4" t="s">
        <v>157</v>
      </c>
      <c r="AU311" s="244" t="s">
        <v>86</v>
      </c>
      <c r="AV311" s="13" t="s">
        <v>86</v>
      </c>
      <c r="AW311" s="13" t="s">
        <v>32</v>
      </c>
      <c r="AX311" s="13" t="s">
        <v>84</v>
      </c>
      <c r="AY311" s="244" t="s">
        <v>148</v>
      </c>
    </row>
    <row r="312" s="2" customFormat="1" ht="14.4" customHeight="1">
      <c r="A312" s="38"/>
      <c r="B312" s="39"/>
      <c r="C312" s="219" t="s">
        <v>565</v>
      </c>
      <c r="D312" s="219" t="s">
        <v>151</v>
      </c>
      <c r="E312" s="220" t="s">
        <v>566</v>
      </c>
      <c r="F312" s="221" t="s">
        <v>567</v>
      </c>
      <c r="G312" s="222" t="s">
        <v>175</v>
      </c>
      <c r="H312" s="223">
        <v>5.085</v>
      </c>
      <c r="I312" s="224"/>
      <c r="J312" s="225">
        <f>ROUND(I312*H312,2)</f>
        <v>0</v>
      </c>
      <c r="K312" s="226"/>
      <c r="L312" s="44"/>
      <c r="M312" s="227" t="s">
        <v>1</v>
      </c>
      <c r="N312" s="228" t="s">
        <v>41</v>
      </c>
      <c r="O312" s="91"/>
      <c r="P312" s="229">
        <f>O312*H312</f>
        <v>0</v>
      </c>
      <c r="Q312" s="229">
        <v>0</v>
      </c>
      <c r="R312" s="229">
        <f>Q312*H312</f>
        <v>0</v>
      </c>
      <c r="S312" s="229">
        <v>0</v>
      </c>
      <c r="T312" s="23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1" t="s">
        <v>237</v>
      </c>
      <c r="AT312" s="231" t="s">
        <v>151</v>
      </c>
      <c r="AU312" s="231" t="s">
        <v>86</v>
      </c>
      <c r="AY312" s="17" t="s">
        <v>148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7" t="s">
        <v>84</v>
      </c>
      <c r="BK312" s="232">
        <f>ROUND(I312*H312,2)</f>
        <v>0</v>
      </c>
      <c r="BL312" s="17" t="s">
        <v>237</v>
      </c>
      <c r="BM312" s="231" t="s">
        <v>568</v>
      </c>
    </row>
    <row r="313" s="13" customFormat="1">
      <c r="A313" s="13"/>
      <c r="B313" s="233"/>
      <c r="C313" s="234"/>
      <c r="D313" s="235" t="s">
        <v>157</v>
      </c>
      <c r="E313" s="236" t="s">
        <v>1</v>
      </c>
      <c r="F313" s="237" t="s">
        <v>551</v>
      </c>
      <c r="G313" s="234"/>
      <c r="H313" s="238">
        <v>1.0349999999999999</v>
      </c>
      <c r="I313" s="239"/>
      <c r="J313" s="234"/>
      <c r="K313" s="234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157</v>
      </c>
      <c r="AU313" s="244" t="s">
        <v>86</v>
      </c>
      <c r="AV313" s="13" t="s">
        <v>86</v>
      </c>
      <c r="AW313" s="13" t="s">
        <v>32</v>
      </c>
      <c r="AX313" s="13" t="s">
        <v>76</v>
      </c>
      <c r="AY313" s="244" t="s">
        <v>148</v>
      </c>
    </row>
    <row r="314" s="13" customFormat="1">
      <c r="A314" s="13"/>
      <c r="B314" s="233"/>
      <c r="C314" s="234"/>
      <c r="D314" s="235" t="s">
        <v>157</v>
      </c>
      <c r="E314" s="236" t="s">
        <v>1</v>
      </c>
      <c r="F314" s="237" t="s">
        <v>569</v>
      </c>
      <c r="G314" s="234"/>
      <c r="H314" s="238">
        <v>4.0499999999999998</v>
      </c>
      <c r="I314" s="239"/>
      <c r="J314" s="234"/>
      <c r="K314" s="234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157</v>
      </c>
      <c r="AU314" s="244" t="s">
        <v>86</v>
      </c>
      <c r="AV314" s="13" t="s">
        <v>86</v>
      </c>
      <c r="AW314" s="13" t="s">
        <v>32</v>
      </c>
      <c r="AX314" s="13" t="s">
        <v>76</v>
      </c>
      <c r="AY314" s="244" t="s">
        <v>148</v>
      </c>
    </row>
    <row r="315" s="14" customFormat="1">
      <c r="A315" s="14"/>
      <c r="B315" s="245"/>
      <c r="C315" s="246"/>
      <c r="D315" s="235" t="s">
        <v>157</v>
      </c>
      <c r="E315" s="247" t="s">
        <v>1</v>
      </c>
      <c r="F315" s="248" t="s">
        <v>184</v>
      </c>
      <c r="G315" s="246"/>
      <c r="H315" s="249">
        <v>5.085</v>
      </c>
      <c r="I315" s="250"/>
      <c r="J315" s="246"/>
      <c r="K315" s="246"/>
      <c r="L315" s="251"/>
      <c r="M315" s="252"/>
      <c r="N315" s="253"/>
      <c r="O315" s="253"/>
      <c r="P315" s="253"/>
      <c r="Q315" s="253"/>
      <c r="R315" s="253"/>
      <c r="S315" s="253"/>
      <c r="T315" s="25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5" t="s">
        <v>157</v>
      </c>
      <c r="AU315" s="255" t="s">
        <v>86</v>
      </c>
      <c r="AV315" s="14" t="s">
        <v>155</v>
      </c>
      <c r="AW315" s="14" t="s">
        <v>32</v>
      </c>
      <c r="AX315" s="14" t="s">
        <v>84</v>
      </c>
      <c r="AY315" s="255" t="s">
        <v>148</v>
      </c>
    </row>
    <row r="316" s="2" customFormat="1" ht="14.4" customHeight="1">
      <c r="A316" s="38"/>
      <c r="B316" s="39"/>
      <c r="C316" s="219" t="s">
        <v>570</v>
      </c>
      <c r="D316" s="219" t="s">
        <v>151</v>
      </c>
      <c r="E316" s="220" t="s">
        <v>571</v>
      </c>
      <c r="F316" s="221" t="s">
        <v>572</v>
      </c>
      <c r="G316" s="222" t="s">
        <v>154</v>
      </c>
      <c r="H316" s="223">
        <v>9</v>
      </c>
      <c r="I316" s="224"/>
      <c r="J316" s="225">
        <f>ROUND(I316*H316,2)</f>
        <v>0</v>
      </c>
      <c r="K316" s="226"/>
      <c r="L316" s="44"/>
      <c r="M316" s="227" t="s">
        <v>1</v>
      </c>
      <c r="N316" s="228" t="s">
        <v>41</v>
      </c>
      <c r="O316" s="91"/>
      <c r="P316" s="229">
        <f>O316*H316</f>
        <v>0</v>
      </c>
      <c r="Q316" s="229">
        <v>0</v>
      </c>
      <c r="R316" s="229">
        <f>Q316*H316</f>
        <v>0</v>
      </c>
      <c r="S316" s="229">
        <v>0</v>
      </c>
      <c r="T316" s="230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1" t="s">
        <v>237</v>
      </c>
      <c r="AT316" s="231" t="s">
        <v>151</v>
      </c>
      <c r="AU316" s="231" t="s">
        <v>86</v>
      </c>
      <c r="AY316" s="17" t="s">
        <v>148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7" t="s">
        <v>84</v>
      </c>
      <c r="BK316" s="232">
        <f>ROUND(I316*H316,2)</f>
        <v>0</v>
      </c>
      <c r="BL316" s="17" t="s">
        <v>237</v>
      </c>
      <c r="BM316" s="231" t="s">
        <v>573</v>
      </c>
    </row>
    <row r="317" s="2" customFormat="1" ht="14.4" customHeight="1">
      <c r="A317" s="38"/>
      <c r="B317" s="39"/>
      <c r="C317" s="266" t="s">
        <v>574</v>
      </c>
      <c r="D317" s="266" t="s">
        <v>289</v>
      </c>
      <c r="E317" s="267" t="s">
        <v>575</v>
      </c>
      <c r="F317" s="268" t="s">
        <v>576</v>
      </c>
      <c r="G317" s="269" t="s">
        <v>154</v>
      </c>
      <c r="H317" s="270">
        <v>2</v>
      </c>
      <c r="I317" s="271"/>
      <c r="J317" s="272">
        <f>ROUND(I317*H317,2)</f>
        <v>0</v>
      </c>
      <c r="K317" s="273"/>
      <c r="L317" s="274"/>
      <c r="M317" s="275" t="s">
        <v>1</v>
      </c>
      <c r="N317" s="276" t="s">
        <v>41</v>
      </c>
      <c r="O317" s="91"/>
      <c r="P317" s="229">
        <f>O317*H317</f>
        <v>0</v>
      </c>
      <c r="Q317" s="229">
        <v>0.012999999999999999</v>
      </c>
      <c r="R317" s="229">
        <f>Q317*H317</f>
        <v>0.025999999999999999</v>
      </c>
      <c r="S317" s="229">
        <v>0</v>
      </c>
      <c r="T317" s="23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1" t="s">
        <v>316</v>
      </c>
      <c r="AT317" s="231" t="s">
        <v>289</v>
      </c>
      <c r="AU317" s="231" t="s">
        <v>86</v>
      </c>
      <c r="AY317" s="17" t="s">
        <v>148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7" t="s">
        <v>84</v>
      </c>
      <c r="BK317" s="232">
        <f>ROUND(I317*H317,2)</f>
        <v>0</v>
      </c>
      <c r="BL317" s="17" t="s">
        <v>237</v>
      </c>
      <c r="BM317" s="231" t="s">
        <v>577</v>
      </c>
    </row>
    <row r="318" s="2" customFormat="1" ht="14.4" customHeight="1">
      <c r="A318" s="38"/>
      <c r="B318" s="39"/>
      <c r="C318" s="266" t="s">
        <v>578</v>
      </c>
      <c r="D318" s="266" t="s">
        <v>289</v>
      </c>
      <c r="E318" s="267" t="s">
        <v>579</v>
      </c>
      <c r="F318" s="268" t="s">
        <v>580</v>
      </c>
      <c r="G318" s="269" t="s">
        <v>154</v>
      </c>
      <c r="H318" s="270">
        <v>7</v>
      </c>
      <c r="I318" s="271"/>
      <c r="J318" s="272">
        <f>ROUND(I318*H318,2)</f>
        <v>0</v>
      </c>
      <c r="K318" s="273"/>
      <c r="L318" s="274"/>
      <c r="M318" s="275" t="s">
        <v>1</v>
      </c>
      <c r="N318" s="276" t="s">
        <v>41</v>
      </c>
      <c r="O318" s="91"/>
      <c r="P318" s="229">
        <f>O318*H318</f>
        <v>0</v>
      </c>
      <c r="Q318" s="229">
        <v>0.016</v>
      </c>
      <c r="R318" s="229">
        <f>Q318*H318</f>
        <v>0.112</v>
      </c>
      <c r="S318" s="229">
        <v>0</v>
      </c>
      <c r="T318" s="230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1" t="s">
        <v>316</v>
      </c>
      <c r="AT318" s="231" t="s">
        <v>289</v>
      </c>
      <c r="AU318" s="231" t="s">
        <v>86</v>
      </c>
      <c r="AY318" s="17" t="s">
        <v>148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7" t="s">
        <v>84</v>
      </c>
      <c r="BK318" s="232">
        <f>ROUND(I318*H318,2)</f>
        <v>0</v>
      </c>
      <c r="BL318" s="17" t="s">
        <v>237</v>
      </c>
      <c r="BM318" s="231" t="s">
        <v>581</v>
      </c>
    </row>
    <row r="319" s="2" customFormat="1" ht="14.4" customHeight="1">
      <c r="A319" s="38"/>
      <c r="B319" s="39"/>
      <c r="C319" s="219" t="s">
        <v>582</v>
      </c>
      <c r="D319" s="219" t="s">
        <v>151</v>
      </c>
      <c r="E319" s="220" t="s">
        <v>583</v>
      </c>
      <c r="F319" s="221" t="s">
        <v>584</v>
      </c>
      <c r="G319" s="222" t="s">
        <v>154</v>
      </c>
      <c r="H319" s="223">
        <v>2</v>
      </c>
      <c r="I319" s="224"/>
      <c r="J319" s="225">
        <f>ROUND(I319*H319,2)</f>
        <v>0</v>
      </c>
      <c r="K319" s="226"/>
      <c r="L319" s="44"/>
      <c r="M319" s="227" t="s">
        <v>1</v>
      </c>
      <c r="N319" s="228" t="s">
        <v>41</v>
      </c>
      <c r="O319" s="91"/>
      <c r="P319" s="229">
        <f>O319*H319</f>
        <v>0</v>
      </c>
      <c r="Q319" s="229">
        <v>0.00087000000000000001</v>
      </c>
      <c r="R319" s="229">
        <f>Q319*H319</f>
        <v>0.00174</v>
      </c>
      <c r="S319" s="229">
        <v>0</v>
      </c>
      <c r="T319" s="230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1" t="s">
        <v>237</v>
      </c>
      <c r="AT319" s="231" t="s">
        <v>151</v>
      </c>
      <c r="AU319" s="231" t="s">
        <v>86</v>
      </c>
      <c r="AY319" s="17" t="s">
        <v>148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7" t="s">
        <v>84</v>
      </c>
      <c r="BK319" s="232">
        <f>ROUND(I319*H319,2)</f>
        <v>0</v>
      </c>
      <c r="BL319" s="17" t="s">
        <v>237</v>
      </c>
      <c r="BM319" s="231" t="s">
        <v>585</v>
      </c>
    </row>
    <row r="320" s="13" customFormat="1">
      <c r="A320" s="13"/>
      <c r="B320" s="233"/>
      <c r="C320" s="234"/>
      <c r="D320" s="235" t="s">
        <v>157</v>
      </c>
      <c r="E320" s="236" t="s">
        <v>1</v>
      </c>
      <c r="F320" s="237" t="s">
        <v>586</v>
      </c>
      <c r="G320" s="234"/>
      <c r="H320" s="238">
        <v>1</v>
      </c>
      <c r="I320" s="239"/>
      <c r="J320" s="234"/>
      <c r="K320" s="234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157</v>
      </c>
      <c r="AU320" s="244" t="s">
        <v>86</v>
      </c>
      <c r="AV320" s="13" t="s">
        <v>86</v>
      </c>
      <c r="AW320" s="13" t="s">
        <v>32</v>
      </c>
      <c r="AX320" s="13" t="s">
        <v>76</v>
      </c>
      <c r="AY320" s="244" t="s">
        <v>148</v>
      </c>
    </row>
    <row r="321" s="13" customFormat="1">
      <c r="A321" s="13"/>
      <c r="B321" s="233"/>
      <c r="C321" s="234"/>
      <c r="D321" s="235" t="s">
        <v>157</v>
      </c>
      <c r="E321" s="236" t="s">
        <v>1</v>
      </c>
      <c r="F321" s="237" t="s">
        <v>587</v>
      </c>
      <c r="G321" s="234"/>
      <c r="H321" s="238">
        <v>1</v>
      </c>
      <c r="I321" s="239"/>
      <c r="J321" s="234"/>
      <c r="K321" s="234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157</v>
      </c>
      <c r="AU321" s="244" t="s">
        <v>86</v>
      </c>
      <c r="AV321" s="13" t="s">
        <v>86</v>
      </c>
      <c r="AW321" s="13" t="s">
        <v>32</v>
      </c>
      <c r="AX321" s="13" t="s">
        <v>76</v>
      </c>
      <c r="AY321" s="244" t="s">
        <v>148</v>
      </c>
    </row>
    <row r="322" s="14" customFormat="1">
      <c r="A322" s="14"/>
      <c r="B322" s="245"/>
      <c r="C322" s="246"/>
      <c r="D322" s="235" t="s">
        <v>157</v>
      </c>
      <c r="E322" s="247" t="s">
        <v>1</v>
      </c>
      <c r="F322" s="248" t="s">
        <v>184</v>
      </c>
      <c r="G322" s="246"/>
      <c r="H322" s="249">
        <v>2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5" t="s">
        <v>157</v>
      </c>
      <c r="AU322" s="255" t="s">
        <v>86</v>
      </c>
      <c r="AV322" s="14" t="s">
        <v>155</v>
      </c>
      <c r="AW322" s="14" t="s">
        <v>32</v>
      </c>
      <c r="AX322" s="14" t="s">
        <v>84</v>
      </c>
      <c r="AY322" s="255" t="s">
        <v>148</v>
      </c>
    </row>
    <row r="323" s="2" customFormat="1" ht="14.4" customHeight="1">
      <c r="A323" s="38"/>
      <c r="B323" s="39"/>
      <c r="C323" s="266" t="s">
        <v>588</v>
      </c>
      <c r="D323" s="266" t="s">
        <v>289</v>
      </c>
      <c r="E323" s="267" t="s">
        <v>589</v>
      </c>
      <c r="F323" s="268" t="s">
        <v>590</v>
      </c>
      <c r="G323" s="269" t="s">
        <v>175</v>
      </c>
      <c r="H323" s="270">
        <v>4</v>
      </c>
      <c r="I323" s="271"/>
      <c r="J323" s="272">
        <f>ROUND(I323*H323,2)</f>
        <v>0</v>
      </c>
      <c r="K323" s="273"/>
      <c r="L323" s="274"/>
      <c r="M323" s="275" t="s">
        <v>1</v>
      </c>
      <c r="N323" s="276" t="s">
        <v>41</v>
      </c>
      <c r="O323" s="91"/>
      <c r="P323" s="229">
        <f>O323*H323</f>
        <v>0</v>
      </c>
      <c r="Q323" s="229">
        <v>0.025440000000000001</v>
      </c>
      <c r="R323" s="229">
        <f>Q323*H323</f>
        <v>0.10176</v>
      </c>
      <c r="S323" s="229">
        <v>0</v>
      </c>
      <c r="T323" s="230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1" t="s">
        <v>316</v>
      </c>
      <c r="AT323" s="231" t="s">
        <v>289</v>
      </c>
      <c r="AU323" s="231" t="s">
        <v>86</v>
      </c>
      <c r="AY323" s="17" t="s">
        <v>148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7" t="s">
        <v>84</v>
      </c>
      <c r="BK323" s="232">
        <f>ROUND(I323*H323,2)</f>
        <v>0</v>
      </c>
      <c r="BL323" s="17" t="s">
        <v>237</v>
      </c>
      <c r="BM323" s="231" t="s">
        <v>591</v>
      </c>
    </row>
    <row r="324" s="13" customFormat="1">
      <c r="A324" s="13"/>
      <c r="B324" s="233"/>
      <c r="C324" s="234"/>
      <c r="D324" s="235" t="s">
        <v>157</v>
      </c>
      <c r="E324" s="236" t="s">
        <v>1</v>
      </c>
      <c r="F324" s="237" t="s">
        <v>340</v>
      </c>
      <c r="G324" s="234"/>
      <c r="H324" s="238">
        <v>2.2000000000000002</v>
      </c>
      <c r="I324" s="239"/>
      <c r="J324" s="234"/>
      <c r="K324" s="234"/>
      <c r="L324" s="240"/>
      <c r="M324" s="241"/>
      <c r="N324" s="242"/>
      <c r="O324" s="242"/>
      <c r="P324" s="242"/>
      <c r="Q324" s="242"/>
      <c r="R324" s="242"/>
      <c r="S324" s="242"/>
      <c r="T324" s="24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4" t="s">
        <v>157</v>
      </c>
      <c r="AU324" s="244" t="s">
        <v>86</v>
      </c>
      <c r="AV324" s="13" t="s">
        <v>86</v>
      </c>
      <c r="AW324" s="13" t="s">
        <v>32</v>
      </c>
      <c r="AX324" s="13" t="s">
        <v>76</v>
      </c>
      <c r="AY324" s="244" t="s">
        <v>148</v>
      </c>
    </row>
    <row r="325" s="13" customFormat="1">
      <c r="A325" s="13"/>
      <c r="B325" s="233"/>
      <c r="C325" s="234"/>
      <c r="D325" s="235" t="s">
        <v>157</v>
      </c>
      <c r="E325" s="236" t="s">
        <v>1</v>
      </c>
      <c r="F325" s="237" t="s">
        <v>341</v>
      </c>
      <c r="G325" s="234"/>
      <c r="H325" s="238">
        <v>1.8</v>
      </c>
      <c r="I325" s="239"/>
      <c r="J325" s="234"/>
      <c r="K325" s="234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157</v>
      </c>
      <c r="AU325" s="244" t="s">
        <v>86</v>
      </c>
      <c r="AV325" s="13" t="s">
        <v>86</v>
      </c>
      <c r="AW325" s="13" t="s">
        <v>32</v>
      </c>
      <c r="AX325" s="13" t="s">
        <v>76</v>
      </c>
      <c r="AY325" s="244" t="s">
        <v>148</v>
      </c>
    </row>
    <row r="326" s="14" customFormat="1">
      <c r="A326" s="14"/>
      <c r="B326" s="245"/>
      <c r="C326" s="246"/>
      <c r="D326" s="235" t="s">
        <v>157</v>
      </c>
      <c r="E326" s="247" t="s">
        <v>1</v>
      </c>
      <c r="F326" s="248" t="s">
        <v>184</v>
      </c>
      <c r="G326" s="246"/>
      <c r="H326" s="249">
        <v>4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157</v>
      </c>
      <c r="AU326" s="255" t="s">
        <v>86</v>
      </c>
      <c r="AV326" s="14" t="s">
        <v>155</v>
      </c>
      <c r="AW326" s="14" t="s">
        <v>32</v>
      </c>
      <c r="AX326" s="14" t="s">
        <v>84</v>
      </c>
      <c r="AY326" s="255" t="s">
        <v>148</v>
      </c>
    </row>
    <row r="327" s="2" customFormat="1" ht="14.4" customHeight="1">
      <c r="A327" s="38"/>
      <c r="B327" s="39"/>
      <c r="C327" s="219" t="s">
        <v>592</v>
      </c>
      <c r="D327" s="219" t="s">
        <v>151</v>
      </c>
      <c r="E327" s="220" t="s">
        <v>593</v>
      </c>
      <c r="F327" s="221" t="s">
        <v>594</v>
      </c>
      <c r="G327" s="222" t="s">
        <v>154</v>
      </c>
      <c r="H327" s="223">
        <v>9</v>
      </c>
      <c r="I327" s="224"/>
      <c r="J327" s="225">
        <f>ROUND(I327*H327,2)</f>
        <v>0</v>
      </c>
      <c r="K327" s="226"/>
      <c r="L327" s="44"/>
      <c r="M327" s="227" t="s">
        <v>1</v>
      </c>
      <c r="N327" s="228" t="s">
        <v>41</v>
      </c>
      <c r="O327" s="91"/>
      <c r="P327" s="229">
        <f>O327*H327</f>
        <v>0</v>
      </c>
      <c r="Q327" s="229">
        <v>0</v>
      </c>
      <c r="R327" s="229">
        <f>Q327*H327</f>
        <v>0</v>
      </c>
      <c r="S327" s="229">
        <v>0</v>
      </c>
      <c r="T327" s="230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1" t="s">
        <v>237</v>
      </c>
      <c r="AT327" s="231" t="s">
        <v>151</v>
      </c>
      <c r="AU327" s="231" t="s">
        <v>86</v>
      </c>
      <c r="AY327" s="17" t="s">
        <v>148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7" t="s">
        <v>84</v>
      </c>
      <c r="BK327" s="232">
        <f>ROUND(I327*H327,2)</f>
        <v>0</v>
      </c>
      <c r="BL327" s="17" t="s">
        <v>237</v>
      </c>
      <c r="BM327" s="231" t="s">
        <v>595</v>
      </c>
    </row>
    <row r="328" s="2" customFormat="1" ht="14.4" customHeight="1">
      <c r="A328" s="38"/>
      <c r="B328" s="39"/>
      <c r="C328" s="266" t="s">
        <v>596</v>
      </c>
      <c r="D328" s="266" t="s">
        <v>289</v>
      </c>
      <c r="E328" s="267" t="s">
        <v>597</v>
      </c>
      <c r="F328" s="268" t="s">
        <v>598</v>
      </c>
      <c r="G328" s="269" t="s">
        <v>154</v>
      </c>
      <c r="H328" s="270">
        <v>9</v>
      </c>
      <c r="I328" s="271"/>
      <c r="J328" s="272">
        <f>ROUND(I328*H328,2)</f>
        <v>0</v>
      </c>
      <c r="K328" s="273"/>
      <c r="L328" s="274"/>
      <c r="M328" s="275" t="s">
        <v>1</v>
      </c>
      <c r="N328" s="276" t="s">
        <v>41</v>
      </c>
      <c r="O328" s="91"/>
      <c r="P328" s="229">
        <f>O328*H328</f>
        <v>0</v>
      </c>
      <c r="Q328" s="229">
        <v>0.0022000000000000001</v>
      </c>
      <c r="R328" s="229">
        <f>Q328*H328</f>
        <v>0.019800000000000002</v>
      </c>
      <c r="S328" s="229">
        <v>0</v>
      </c>
      <c r="T328" s="230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1" t="s">
        <v>316</v>
      </c>
      <c r="AT328" s="231" t="s">
        <v>289</v>
      </c>
      <c r="AU328" s="231" t="s">
        <v>86</v>
      </c>
      <c r="AY328" s="17" t="s">
        <v>148</v>
      </c>
      <c r="BE328" s="232">
        <f>IF(N328="základní",J328,0)</f>
        <v>0</v>
      </c>
      <c r="BF328" s="232">
        <f>IF(N328="snížená",J328,0)</f>
        <v>0</v>
      </c>
      <c r="BG328" s="232">
        <f>IF(N328="zákl. přenesená",J328,0)</f>
        <v>0</v>
      </c>
      <c r="BH328" s="232">
        <f>IF(N328="sníž. přenesená",J328,0)</f>
        <v>0</v>
      </c>
      <c r="BI328" s="232">
        <f>IF(N328="nulová",J328,0)</f>
        <v>0</v>
      </c>
      <c r="BJ328" s="17" t="s">
        <v>84</v>
      </c>
      <c r="BK328" s="232">
        <f>ROUND(I328*H328,2)</f>
        <v>0</v>
      </c>
      <c r="BL328" s="17" t="s">
        <v>237</v>
      </c>
      <c r="BM328" s="231" t="s">
        <v>599</v>
      </c>
    </row>
    <row r="329" s="2" customFormat="1" ht="14.4" customHeight="1">
      <c r="A329" s="38"/>
      <c r="B329" s="39"/>
      <c r="C329" s="219" t="s">
        <v>600</v>
      </c>
      <c r="D329" s="219" t="s">
        <v>151</v>
      </c>
      <c r="E329" s="220" t="s">
        <v>601</v>
      </c>
      <c r="F329" s="221" t="s">
        <v>602</v>
      </c>
      <c r="G329" s="222" t="s">
        <v>154</v>
      </c>
      <c r="H329" s="223">
        <v>9</v>
      </c>
      <c r="I329" s="224"/>
      <c r="J329" s="225">
        <f>ROUND(I329*H329,2)</f>
        <v>0</v>
      </c>
      <c r="K329" s="226"/>
      <c r="L329" s="44"/>
      <c r="M329" s="227" t="s">
        <v>1</v>
      </c>
      <c r="N329" s="228" t="s">
        <v>41</v>
      </c>
      <c r="O329" s="91"/>
      <c r="P329" s="229">
        <f>O329*H329</f>
        <v>0</v>
      </c>
      <c r="Q329" s="229">
        <v>0</v>
      </c>
      <c r="R329" s="229">
        <f>Q329*H329</f>
        <v>0</v>
      </c>
      <c r="S329" s="229">
        <v>0</v>
      </c>
      <c r="T329" s="23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1" t="s">
        <v>237</v>
      </c>
      <c r="AT329" s="231" t="s">
        <v>151</v>
      </c>
      <c r="AU329" s="231" t="s">
        <v>86</v>
      </c>
      <c r="AY329" s="17" t="s">
        <v>148</v>
      </c>
      <c r="BE329" s="232">
        <f>IF(N329="základní",J329,0)</f>
        <v>0</v>
      </c>
      <c r="BF329" s="232">
        <f>IF(N329="snížená",J329,0)</f>
        <v>0</v>
      </c>
      <c r="BG329" s="232">
        <f>IF(N329="zákl. přenesená",J329,0)</f>
        <v>0</v>
      </c>
      <c r="BH329" s="232">
        <f>IF(N329="sníž. přenesená",J329,0)</f>
        <v>0</v>
      </c>
      <c r="BI329" s="232">
        <f>IF(N329="nulová",J329,0)</f>
        <v>0</v>
      </c>
      <c r="BJ329" s="17" t="s">
        <v>84</v>
      </c>
      <c r="BK329" s="232">
        <f>ROUND(I329*H329,2)</f>
        <v>0</v>
      </c>
      <c r="BL329" s="17" t="s">
        <v>237</v>
      </c>
      <c r="BM329" s="231" t="s">
        <v>603</v>
      </c>
    </row>
    <row r="330" s="2" customFormat="1" ht="14.4" customHeight="1">
      <c r="A330" s="38"/>
      <c r="B330" s="39"/>
      <c r="C330" s="266" t="s">
        <v>604</v>
      </c>
      <c r="D330" s="266" t="s">
        <v>289</v>
      </c>
      <c r="E330" s="267" t="s">
        <v>605</v>
      </c>
      <c r="F330" s="268" t="s">
        <v>606</v>
      </c>
      <c r="G330" s="269" t="s">
        <v>154</v>
      </c>
      <c r="H330" s="270">
        <v>9</v>
      </c>
      <c r="I330" s="271"/>
      <c r="J330" s="272">
        <f>ROUND(I330*H330,2)</f>
        <v>0</v>
      </c>
      <c r="K330" s="273"/>
      <c r="L330" s="274"/>
      <c r="M330" s="275" t="s">
        <v>1</v>
      </c>
      <c r="N330" s="276" t="s">
        <v>41</v>
      </c>
      <c r="O330" s="91"/>
      <c r="P330" s="229">
        <f>O330*H330</f>
        <v>0</v>
      </c>
      <c r="Q330" s="229">
        <v>0.00014999999999999999</v>
      </c>
      <c r="R330" s="229">
        <f>Q330*H330</f>
        <v>0.0013499999999999999</v>
      </c>
      <c r="S330" s="229">
        <v>0</v>
      </c>
      <c r="T330" s="23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1" t="s">
        <v>316</v>
      </c>
      <c r="AT330" s="231" t="s">
        <v>289</v>
      </c>
      <c r="AU330" s="231" t="s">
        <v>86</v>
      </c>
      <c r="AY330" s="17" t="s">
        <v>148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7" t="s">
        <v>84</v>
      </c>
      <c r="BK330" s="232">
        <f>ROUND(I330*H330,2)</f>
        <v>0</v>
      </c>
      <c r="BL330" s="17" t="s">
        <v>237</v>
      </c>
      <c r="BM330" s="231" t="s">
        <v>607</v>
      </c>
    </row>
    <row r="331" s="2" customFormat="1" ht="14.4" customHeight="1">
      <c r="A331" s="38"/>
      <c r="B331" s="39"/>
      <c r="C331" s="219" t="s">
        <v>608</v>
      </c>
      <c r="D331" s="219" t="s">
        <v>151</v>
      </c>
      <c r="E331" s="220" t="s">
        <v>609</v>
      </c>
      <c r="F331" s="221" t="s">
        <v>610</v>
      </c>
      <c r="G331" s="222" t="s">
        <v>154</v>
      </c>
      <c r="H331" s="223">
        <v>8</v>
      </c>
      <c r="I331" s="224"/>
      <c r="J331" s="225">
        <f>ROUND(I331*H331,2)</f>
        <v>0</v>
      </c>
      <c r="K331" s="226"/>
      <c r="L331" s="44"/>
      <c r="M331" s="227" t="s">
        <v>1</v>
      </c>
      <c r="N331" s="228" t="s">
        <v>41</v>
      </c>
      <c r="O331" s="91"/>
      <c r="P331" s="229">
        <f>O331*H331</f>
        <v>0</v>
      </c>
      <c r="Q331" s="229">
        <v>0.00044999999999999999</v>
      </c>
      <c r="R331" s="229">
        <f>Q331*H331</f>
        <v>0.0035999999999999999</v>
      </c>
      <c r="S331" s="229">
        <v>0</v>
      </c>
      <c r="T331" s="230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1" t="s">
        <v>237</v>
      </c>
      <c r="AT331" s="231" t="s">
        <v>151</v>
      </c>
      <c r="AU331" s="231" t="s">
        <v>86</v>
      </c>
      <c r="AY331" s="17" t="s">
        <v>148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7" t="s">
        <v>84</v>
      </c>
      <c r="BK331" s="232">
        <f>ROUND(I331*H331,2)</f>
        <v>0</v>
      </c>
      <c r="BL331" s="17" t="s">
        <v>237</v>
      </c>
      <c r="BM331" s="231" t="s">
        <v>611</v>
      </c>
    </row>
    <row r="332" s="2" customFormat="1" ht="19.8" customHeight="1">
      <c r="A332" s="38"/>
      <c r="B332" s="39"/>
      <c r="C332" s="266" t="s">
        <v>612</v>
      </c>
      <c r="D332" s="266" t="s">
        <v>289</v>
      </c>
      <c r="E332" s="267" t="s">
        <v>613</v>
      </c>
      <c r="F332" s="268" t="s">
        <v>614</v>
      </c>
      <c r="G332" s="269" t="s">
        <v>154</v>
      </c>
      <c r="H332" s="270">
        <v>8</v>
      </c>
      <c r="I332" s="271"/>
      <c r="J332" s="272">
        <f>ROUND(I332*H332,2)</f>
        <v>0</v>
      </c>
      <c r="K332" s="273"/>
      <c r="L332" s="274"/>
      <c r="M332" s="275" t="s">
        <v>1</v>
      </c>
      <c r="N332" s="276" t="s">
        <v>41</v>
      </c>
      <c r="O332" s="91"/>
      <c r="P332" s="229">
        <f>O332*H332</f>
        <v>0</v>
      </c>
      <c r="Q332" s="229">
        <v>0.016</v>
      </c>
      <c r="R332" s="229">
        <f>Q332*H332</f>
        <v>0.128</v>
      </c>
      <c r="S332" s="229">
        <v>0</v>
      </c>
      <c r="T332" s="230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1" t="s">
        <v>316</v>
      </c>
      <c r="AT332" s="231" t="s">
        <v>289</v>
      </c>
      <c r="AU332" s="231" t="s">
        <v>86</v>
      </c>
      <c r="AY332" s="17" t="s">
        <v>148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7" t="s">
        <v>84</v>
      </c>
      <c r="BK332" s="232">
        <f>ROUND(I332*H332,2)</f>
        <v>0</v>
      </c>
      <c r="BL332" s="17" t="s">
        <v>237</v>
      </c>
      <c r="BM332" s="231" t="s">
        <v>615</v>
      </c>
    </row>
    <row r="333" s="2" customFormat="1" ht="14.4" customHeight="1">
      <c r="A333" s="38"/>
      <c r="B333" s="39"/>
      <c r="C333" s="219" t="s">
        <v>616</v>
      </c>
      <c r="D333" s="219" t="s">
        <v>151</v>
      </c>
      <c r="E333" s="220" t="s">
        <v>617</v>
      </c>
      <c r="F333" s="221" t="s">
        <v>618</v>
      </c>
      <c r="G333" s="222" t="s">
        <v>154</v>
      </c>
      <c r="H333" s="223">
        <v>1</v>
      </c>
      <c r="I333" s="224"/>
      <c r="J333" s="225">
        <f>ROUND(I333*H333,2)</f>
        <v>0</v>
      </c>
      <c r="K333" s="226"/>
      <c r="L333" s="44"/>
      <c r="M333" s="227" t="s">
        <v>1</v>
      </c>
      <c r="N333" s="228" t="s">
        <v>41</v>
      </c>
      <c r="O333" s="91"/>
      <c r="P333" s="229">
        <f>O333*H333</f>
        <v>0</v>
      </c>
      <c r="Q333" s="229">
        <v>0.00046000000000000001</v>
      </c>
      <c r="R333" s="229">
        <f>Q333*H333</f>
        <v>0.00046000000000000001</v>
      </c>
      <c r="S333" s="229">
        <v>0</v>
      </c>
      <c r="T333" s="230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1" t="s">
        <v>237</v>
      </c>
      <c r="AT333" s="231" t="s">
        <v>151</v>
      </c>
      <c r="AU333" s="231" t="s">
        <v>86</v>
      </c>
      <c r="AY333" s="17" t="s">
        <v>148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7" t="s">
        <v>84</v>
      </c>
      <c r="BK333" s="232">
        <f>ROUND(I333*H333,2)</f>
        <v>0</v>
      </c>
      <c r="BL333" s="17" t="s">
        <v>237</v>
      </c>
      <c r="BM333" s="231" t="s">
        <v>619</v>
      </c>
    </row>
    <row r="334" s="2" customFormat="1" ht="19.8" customHeight="1">
      <c r="A334" s="38"/>
      <c r="B334" s="39"/>
      <c r="C334" s="266" t="s">
        <v>620</v>
      </c>
      <c r="D334" s="266" t="s">
        <v>289</v>
      </c>
      <c r="E334" s="267" t="s">
        <v>621</v>
      </c>
      <c r="F334" s="268" t="s">
        <v>622</v>
      </c>
      <c r="G334" s="269" t="s">
        <v>154</v>
      </c>
      <c r="H334" s="270">
        <v>1</v>
      </c>
      <c r="I334" s="271"/>
      <c r="J334" s="272">
        <f>ROUND(I334*H334,2)</f>
        <v>0</v>
      </c>
      <c r="K334" s="273"/>
      <c r="L334" s="274"/>
      <c r="M334" s="275" t="s">
        <v>1</v>
      </c>
      <c r="N334" s="276" t="s">
        <v>41</v>
      </c>
      <c r="O334" s="91"/>
      <c r="P334" s="229">
        <f>O334*H334</f>
        <v>0</v>
      </c>
      <c r="Q334" s="229">
        <v>0.025999999999999999</v>
      </c>
      <c r="R334" s="229">
        <f>Q334*H334</f>
        <v>0.025999999999999999</v>
      </c>
      <c r="S334" s="229">
        <v>0</v>
      </c>
      <c r="T334" s="230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1" t="s">
        <v>316</v>
      </c>
      <c r="AT334" s="231" t="s">
        <v>289</v>
      </c>
      <c r="AU334" s="231" t="s">
        <v>86</v>
      </c>
      <c r="AY334" s="17" t="s">
        <v>148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7" t="s">
        <v>84</v>
      </c>
      <c r="BK334" s="232">
        <f>ROUND(I334*H334,2)</f>
        <v>0</v>
      </c>
      <c r="BL334" s="17" t="s">
        <v>237</v>
      </c>
      <c r="BM334" s="231" t="s">
        <v>623</v>
      </c>
    </row>
    <row r="335" s="2" customFormat="1" ht="14.4" customHeight="1">
      <c r="A335" s="38"/>
      <c r="B335" s="39"/>
      <c r="C335" s="219" t="s">
        <v>624</v>
      </c>
      <c r="D335" s="219" t="s">
        <v>151</v>
      </c>
      <c r="E335" s="220" t="s">
        <v>625</v>
      </c>
      <c r="F335" s="221" t="s">
        <v>626</v>
      </c>
      <c r="G335" s="222" t="s">
        <v>154</v>
      </c>
      <c r="H335" s="223">
        <v>8</v>
      </c>
      <c r="I335" s="224"/>
      <c r="J335" s="225">
        <f>ROUND(I335*H335,2)</f>
        <v>0</v>
      </c>
      <c r="K335" s="226"/>
      <c r="L335" s="44"/>
      <c r="M335" s="227" t="s">
        <v>1</v>
      </c>
      <c r="N335" s="228" t="s">
        <v>41</v>
      </c>
      <c r="O335" s="91"/>
      <c r="P335" s="229">
        <f>O335*H335</f>
        <v>0</v>
      </c>
      <c r="Q335" s="229">
        <v>0</v>
      </c>
      <c r="R335" s="229">
        <f>Q335*H335</f>
        <v>0</v>
      </c>
      <c r="S335" s="229">
        <v>0.024</v>
      </c>
      <c r="T335" s="230">
        <f>S335*H335</f>
        <v>0.192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1" t="s">
        <v>237</v>
      </c>
      <c r="AT335" s="231" t="s">
        <v>151</v>
      </c>
      <c r="AU335" s="231" t="s">
        <v>86</v>
      </c>
      <c r="AY335" s="17" t="s">
        <v>148</v>
      </c>
      <c r="BE335" s="232">
        <f>IF(N335="základní",J335,0)</f>
        <v>0</v>
      </c>
      <c r="BF335" s="232">
        <f>IF(N335="snížená",J335,0)</f>
        <v>0</v>
      </c>
      <c r="BG335" s="232">
        <f>IF(N335="zákl. přenesená",J335,0)</f>
        <v>0</v>
      </c>
      <c r="BH335" s="232">
        <f>IF(N335="sníž. přenesená",J335,0)</f>
        <v>0</v>
      </c>
      <c r="BI335" s="232">
        <f>IF(N335="nulová",J335,0)</f>
        <v>0</v>
      </c>
      <c r="BJ335" s="17" t="s">
        <v>84</v>
      </c>
      <c r="BK335" s="232">
        <f>ROUND(I335*H335,2)</f>
        <v>0</v>
      </c>
      <c r="BL335" s="17" t="s">
        <v>237</v>
      </c>
      <c r="BM335" s="231" t="s">
        <v>627</v>
      </c>
    </row>
    <row r="336" s="13" customFormat="1">
      <c r="A336" s="13"/>
      <c r="B336" s="233"/>
      <c r="C336" s="234"/>
      <c r="D336" s="235" t="s">
        <v>157</v>
      </c>
      <c r="E336" s="236" t="s">
        <v>1</v>
      </c>
      <c r="F336" s="237" t="s">
        <v>628</v>
      </c>
      <c r="G336" s="234"/>
      <c r="H336" s="238">
        <v>8</v>
      </c>
      <c r="I336" s="239"/>
      <c r="J336" s="234"/>
      <c r="K336" s="234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157</v>
      </c>
      <c r="AU336" s="244" t="s">
        <v>86</v>
      </c>
      <c r="AV336" s="13" t="s">
        <v>86</v>
      </c>
      <c r="AW336" s="13" t="s">
        <v>32</v>
      </c>
      <c r="AX336" s="13" t="s">
        <v>84</v>
      </c>
      <c r="AY336" s="244" t="s">
        <v>148</v>
      </c>
    </row>
    <row r="337" s="2" customFormat="1" ht="14.4" customHeight="1">
      <c r="A337" s="38"/>
      <c r="B337" s="39"/>
      <c r="C337" s="219" t="s">
        <v>629</v>
      </c>
      <c r="D337" s="219" t="s">
        <v>151</v>
      </c>
      <c r="E337" s="220" t="s">
        <v>630</v>
      </c>
      <c r="F337" s="221" t="s">
        <v>631</v>
      </c>
      <c r="G337" s="222" t="s">
        <v>154</v>
      </c>
      <c r="H337" s="223">
        <v>1</v>
      </c>
      <c r="I337" s="224"/>
      <c r="J337" s="225">
        <f>ROUND(I337*H337,2)</f>
        <v>0</v>
      </c>
      <c r="K337" s="226"/>
      <c r="L337" s="44"/>
      <c r="M337" s="227" t="s">
        <v>1</v>
      </c>
      <c r="N337" s="228" t="s">
        <v>41</v>
      </c>
      <c r="O337" s="91"/>
      <c r="P337" s="229">
        <f>O337*H337</f>
        <v>0</v>
      </c>
      <c r="Q337" s="229">
        <v>0</v>
      </c>
      <c r="R337" s="229">
        <f>Q337*H337</f>
        <v>0</v>
      </c>
      <c r="S337" s="229">
        <v>0.028000000000000001</v>
      </c>
      <c r="T337" s="230">
        <f>S337*H337</f>
        <v>0.028000000000000001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1" t="s">
        <v>237</v>
      </c>
      <c r="AT337" s="231" t="s">
        <v>151</v>
      </c>
      <c r="AU337" s="231" t="s">
        <v>86</v>
      </c>
      <c r="AY337" s="17" t="s">
        <v>148</v>
      </c>
      <c r="BE337" s="232">
        <f>IF(N337="základní",J337,0)</f>
        <v>0</v>
      </c>
      <c r="BF337" s="232">
        <f>IF(N337="snížená",J337,0)</f>
        <v>0</v>
      </c>
      <c r="BG337" s="232">
        <f>IF(N337="zákl. přenesená",J337,0)</f>
        <v>0</v>
      </c>
      <c r="BH337" s="232">
        <f>IF(N337="sníž. přenesená",J337,0)</f>
        <v>0</v>
      </c>
      <c r="BI337" s="232">
        <f>IF(N337="nulová",J337,0)</f>
        <v>0</v>
      </c>
      <c r="BJ337" s="17" t="s">
        <v>84</v>
      </c>
      <c r="BK337" s="232">
        <f>ROUND(I337*H337,2)</f>
        <v>0</v>
      </c>
      <c r="BL337" s="17" t="s">
        <v>237</v>
      </c>
      <c r="BM337" s="231" t="s">
        <v>632</v>
      </c>
    </row>
    <row r="338" s="13" customFormat="1">
      <c r="A338" s="13"/>
      <c r="B338" s="233"/>
      <c r="C338" s="234"/>
      <c r="D338" s="235" t="s">
        <v>157</v>
      </c>
      <c r="E338" s="236" t="s">
        <v>1</v>
      </c>
      <c r="F338" s="237" t="s">
        <v>633</v>
      </c>
      <c r="G338" s="234"/>
      <c r="H338" s="238">
        <v>1</v>
      </c>
      <c r="I338" s="239"/>
      <c r="J338" s="234"/>
      <c r="K338" s="234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157</v>
      </c>
      <c r="AU338" s="244" t="s">
        <v>86</v>
      </c>
      <c r="AV338" s="13" t="s">
        <v>86</v>
      </c>
      <c r="AW338" s="13" t="s">
        <v>32</v>
      </c>
      <c r="AX338" s="13" t="s">
        <v>84</v>
      </c>
      <c r="AY338" s="244" t="s">
        <v>148</v>
      </c>
    </row>
    <row r="339" s="2" customFormat="1" ht="14.4" customHeight="1">
      <c r="A339" s="38"/>
      <c r="B339" s="39"/>
      <c r="C339" s="219" t="s">
        <v>634</v>
      </c>
      <c r="D339" s="219" t="s">
        <v>151</v>
      </c>
      <c r="E339" s="220" t="s">
        <v>635</v>
      </c>
      <c r="F339" s="221" t="s">
        <v>636</v>
      </c>
      <c r="G339" s="222" t="s">
        <v>154</v>
      </c>
      <c r="H339" s="223">
        <v>1</v>
      </c>
      <c r="I339" s="224"/>
      <c r="J339" s="225">
        <f>ROUND(I339*H339,2)</f>
        <v>0</v>
      </c>
      <c r="K339" s="226"/>
      <c r="L339" s="44"/>
      <c r="M339" s="227" t="s">
        <v>1</v>
      </c>
      <c r="N339" s="228" t="s">
        <v>41</v>
      </c>
      <c r="O339" s="91"/>
      <c r="P339" s="229">
        <f>O339*H339</f>
        <v>0</v>
      </c>
      <c r="Q339" s="229">
        <v>0</v>
      </c>
      <c r="R339" s="229">
        <f>Q339*H339</f>
        <v>0</v>
      </c>
      <c r="S339" s="229">
        <v>0.13100000000000001</v>
      </c>
      <c r="T339" s="230">
        <f>S339*H339</f>
        <v>0.13100000000000001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1" t="s">
        <v>237</v>
      </c>
      <c r="AT339" s="231" t="s">
        <v>151</v>
      </c>
      <c r="AU339" s="231" t="s">
        <v>86</v>
      </c>
      <c r="AY339" s="17" t="s">
        <v>148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7" t="s">
        <v>84</v>
      </c>
      <c r="BK339" s="232">
        <f>ROUND(I339*H339,2)</f>
        <v>0</v>
      </c>
      <c r="BL339" s="17" t="s">
        <v>237</v>
      </c>
      <c r="BM339" s="231" t="s">
        <v>637</v>
      </c>
    </row>
    <row r="340" s="2" customFormat="1" ht="14.4" customHeight="1">
      <c r="A340" s="38"/>
      <c r="B340" s="39"/>
      <c r="C340" s="219" t="s">
        <v>638</v>
      </c>
      <c r="D340" s="219" t="s">
        <v>151</v>
      </c>
      <c r="E340" s="220" t="s">
        <v>639</v>
      </c>
      <c r="F340" s="221" t="s">
        <v>640</v>
      </c>
      <c r="G340" s="222" t="s">
        <v>433</v>
      </c>
      <c r="H340" s="277"/>
      <c r="I340" s="224"/>
      <c r="J340" s="225">
        <f>ROUND(I340*H340,2)</f>
        <v>0</v>
      </c>
      <c r="K340" s="226"/>
      <c r="L340" s="44"/>
      <c r="M340" s="227" t="s">
        <v>1</v>
      </c>
      <c r="N340" s="228" t="s">
        <v>41</v>
      </c>
      <c r="O340" s="91"/>
      <c r="P340" s="229">
        <f>O340*H340</f>
        <v>0</v>
      </c>
      <c r="Q340" s="229">
        <v>0</v>
      </c>
      <c r="R340" s="229">
        <f>Q340*H340</f>
        <v>0</v>
      </c>
      <c r="S340" s="229">
        <v>0</v>
      </c>
      <c r="T340" s="230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1" t="s">
        <v>237</v>
      </c>
      <c r="AT340" s="231" t="s">
        <v>151</v>
      </c>
      <c r="AU340" s="231" t="s">
        <v>86</v>
      </c>
      <c r="AY340" s="17" t="s">
        <v>148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7" t="s">
        <v>84</v>
      </c>
      <c r="BK340" s="232">
        <f>ROUND(I340*H340,2)</f>
        <v>0</v>
      </c>
      <c r="BL340" s="17" t="s">
        <v>237</v>
      </c>
      <c r="BM340" s="231" t="s">
        <v>641</v>
      </c>
    </row>
    <row r="341" s="12" customFormat="1" ht="22.8" customHeight="1">
      <c r="A341" s="12"/>
      <c r="B341" s="203"/>
      <c r="C341" s="204"/>
      <c r="D341" s="205" t="s">
        <v>75</v>
      </c>
      <c r="E341" s="217" t="s">
        <v>642</v>
      </c>
      <c r="F341" s="217" t="s">
        <v>643</v>
      </c>
      <c r="G341" s="204"/>
      <c r="H341" s="204"/>
      <c r="I341" s="207"/>
      <c r="J341" s="218">
        <f>BK341</f>
        <v>0</v>
      </c>
      <c r="K341" s="204"/>
      <c r="L341" s="209"/>
      <c r="M341" s="210"/>
      <c r="N341" s="211"/>
      <c r="O341" s="211"/>
      <c r="P341" s="212">
        <f>SUM(P342:P354)</f>
        <v>0</v>
      </c>
      <c r="Q341" s="211"/>
      <c r="R341" s="212">
        <f>SUM(R342:R354)</f>
        <v>0.85553743999999987</v>
      </c>
      <c r="S341" s="211"/>
      <c r="T341" s="213">
        <f>SUM(T342:T354)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14" t="s">
        <v>86</v>
      </c>
      <c r="AT341" s="215" t="s">
        <v>75</v>
      </c>
      <c r="AU341" s="215" t="s">
        <v>84</v>
      </c>
      <c r="AY341" s="214" t="s">
        <v>148</v>
      </c>
      <c r="BK341" s="216">
        <f>SUM(BK342:BK354)</f>
        <v>0</v>
      </c>
    </row>
    <row r="342" s="2" customFormat="1" ht="14.4" customHeight="1">
      <c r="A342" s="38"/>
      <c r="B342" s="39"/>
      <c r="C342" s="219" t="s">
        <v>644</v>
      </c>
      <c r="D342" s="219" t="s">
        <v>151</v>
      </c>
      <c r="E342" s="220" t="s">
        <v>645</v>
      </c>
      <c r="F342" s="221" t="s">
        <v>646</v>
      </c>
      <c r="G342" s="222" t="s">
        <v>175</v>
      </c>
      <c r="H342" s="223">
        <v>0.752</v>
      </c>
      <c r="I342" s="224"/>
      <c r="J342" s="225">
        <f>ROUND(I342*H342,2)</f>
        <v>0</v>
      </c>
      <c r="K342" s="226"/>
      <c r="L342" s="44"/>
      <c r="M342" s="227" t="s">
        <v>1</v>
      </c>
      <c r="N342" s="228" t="s">
        <v>41</v>
      </c>
      <c r="O342" s="91"/>
      <c r="P342" s="229">
        <f>O342*H342</f>
        <v>0</v>
      </c>
      <c r="Q342" s="229">
        <v>0.00051999999999999995</v>
      </c>
      <c r="R342" s="229">
        <f>Q342*H342</f>
        <v>0.00039103999999999994</v>
      </c>
      <c r="S342" s="229">
        <v>0</v>
      </c>
      <c r="T342" s="230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1" t="s">
        <v>237</v>
      </c>
      <c r="AT342" s="231" t="s">
        <v>151</v>
      </c>
      <c r="AU342" s="231" t="s">
        <v>86</v>
      </c>
      <c r="AY342" s="17" t="s">
        <v>148</v>
      </c>
      <c r="BE342" s="232">
        <f>IF(N342="základní",J342,0)</f>
        <v>0</v>
      </c>
      <c r="BF342" s="232">
        <f>IF(N342="snížená",J342,0)</f>
        <v>0</v>
      </c>
      <c r="BG342" s="232">
        <f>IF(N342="zákl. přenesená",J342,0)</f>
        <v>0</v>
      </c>
      <c r="BH342" s="232">
        <f>IF(N342="sníž. přenesená",J342,0)</f>
        <v>0</v>
      </c>
      <c r="BI342" s="232">
        <f>IF(N342="nulová",J342,0)</f>
        <v>0</v>
      </c>
      <c r="BJ342" s="17" t="s">
        <v>84</v>
      </c>
      <c r="BK342" s="232">
        <f>ROUND(I342*H342,2)</f>
        <v>0</v>
      </c>
      <c r="BL342" s="17" t="s">
        <v>237</v>
      </c>
      <c r="BM342" s="231" t="s">
        <v>647</v>
      </c>
    </row>
    <row r="343" s="13" customFormat="1">
      <c r="A343" s="13"/>
      <c r="B343" s="233"/>
      <c r="C343" s="234"/>
      <c r="D343" s="235" t="s">
        <v>157</v>
      </c>
      <c r="E343" s="236" t="s">
        <v>1</v>
      </c>
      <c r="F343" s="237" t="s">
        <v>648</v>
      </c>
      <c r="G343" s="234"/>
      <c r="H343" s="238">
        <v>0.752</v>
      </c>
      <c r="I343" s="239"/>
      <c r="J343" s="234"/>
      <c r="K343" s="234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157</v>
      </c>
      <c r="AU343" s="244" t="s">
        <v>86</v>
      </c>
      <c r="AV343" s="13" t="s">
        <v>86</v>
      </c>
      <c r="AW343" s="13" t="s">
        <v>32</v>
      </c>
      <c r="AX343" s="13" t="s">
        <v>84</v>
      </c>
      <c r="AY343" s="244" t="s">
        <v>148</v>
      </c>
    </row>
    <row r="344" s="2" customFormat="1" ht="14.4" customHeight="1">
      <c r="A344" s="38"/>
      <c r="B344" s="39"/>
      <c r="C344" s="266" t="s">
        <v>649</v>
      </c>
      <c r="D344" s="266" t="s">
        <v>289</v>
      </c>
      <c r="E344" s="267" t="s">
        <v>650</v>
      </c>
      <c r="F344" s="268" t="s">
        <v>651</v>
      </c>
      <c r="G344" s="269" t="s">
        <v>175</v>
      </c>
      <c r="H344" s="270">
        <v>0.752</v>
      </c>
      <c r="I344" s="271"/>
      <c r="J344" s="272">
        <f>ROUND(I344*H344,2)</f>
        <v>0</v>
      </c>
      <c r="K344" s="273"/>
      <c r="L344" s="274"/>
      <c r="M344" s="275" t="s">
        <v>1</v>
      </c>
      <c r="N344" s="276" t="s">
        <v>41</v>
      </c>
      <c r="O344" s="91"/>
      <c r="P344" s="229">
        <f>O344*H344</f>
        <v>0</v>
      </c>
      <c r="Q344" s="229">
        <v>0.024029999999999999</v>
      </c>
      <c r="R344" s="229">
        <f>Q344*H344</f>
        <v>0.018070559999999999</v>
      </c>
      <c r="S344" s="229">
        <v>0</v>
      </c>
      <c r="T344" s="230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1" t="s">
        <v>316</v>
      </c>
      <c r="AT344" s="231" t="s">
        <v>289</v>
      </c>
      <c r="AU344" s="231" t="s">
        <v>86</v>
      </c>
      <c r="AY344" s="17" t="s">
        <v>148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7" t="s">
        <v>84</v>
      </c>
      <c r="BK344" s="232">
        <f>ROUND(I344*H344,2)</f>
        <v>0</v>
      </c>
      <c r="BL344" s="17" t="s">
        <v>237</v>
      </c>
      <c r="BM344" s="231" t="s">
        <v>652</v>
      </c>
    </row>
    <row r="345" s="2" customFormat="1" ht="14.4" customHeight="1">
      <c r="A345" s="38"/>
      <c r="B345" s="39"/>
      <c r="C345" s="219" t="s">
        <v>653</v>
      </c>
      <c r="D345" s="219" t="s">
        <v>151</v>
      </c>
      <c r="E345" s="220" t="s">
        <v>654</v>
      </c>
      <c r="F345" s="221" t="s">
        <v>655</v>
      </c>
      <c r="G345" s="222" t="s">
        <v>175</v>
      </c>
      <c r="H345" s="223">
        <v>23.231999999999999</v>
      </c>
      <c r="I345" s="224"/>
      <c r="J345" s="225">
        <f>ROUND(I345*H345,2)</f>
        <v>0</v>
      </c>
      <c r="K345" s="226"/>
      <c r="L345" s="44"/>
      <c r="M345" s="227" t="s">
        <v>1</v>
      </c>
      <c r="N345" s="228" t="s">
        <v>41</v>
      </c>
      <c r="O345" s="91"/>
      <c r="P345" s="229">
        <f>O345*H345</f>
        <v>0</v>
      </c>
      <c r="Q345" s="229">
        <v>0.00012</v>
      </c>
      <c r="R345" s="229">
        <f>Q345*H345</f>
        <v>0.0027878400000000002</v>
      </c>
      <c r="S345" s="229">
        <v>0</v>
      </c>
      <c r="T345" s="230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1" t="s">
        <v>237</v>
      </c>
      <c r="AT345" s="231" t="s">
        <v>151</v>
      </c>
      <c r="AU345" s="231" t="s">
        <v>86</v>
      </c>
      <c r="AY345" s="17" t="s">
        <v>148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7" t="s">
        <v>84</v>
      </c>
      <c r="BK345" s="232">
        <f>ROUND(I345*H345,2)</f>
        <v>0</v>
      </c>
      <c r="BL345" s="17" t="s">
        <v>237</v>
      </c>
      <c r="BM345" s="231" t="s">
        <v>656</v>
      </c>
    </row>
    <row r="346" s="13" customFormat="1">
      <c r="A346" s="13"/>
      <c r="B346" s="233"/>
      <c r="C346" s="234"/>
      <c r="D346" s="235" t="s">
        <v>157</v>
      </c>
      <c r="E346" s="236" t="s">
        <v>1</v>
      </c>
      <c r="F346" s="237" t="s">
        <v>657</v>
      </c>
      <c r="G346" s="234"/>
      <c r="H346" s="238">
        <v>23.231999999999999</v>
      </c>
      <c r="I346" s="239"/>
      <c r="J346" s="234"/>
      <c r="K346" s="234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157</v>
      </c>
      <c r="AU346" s="244" t="s">
        <v>86</v>
      </c>
      <c r="AV346" s="13" t="s">
        <v>86</v>
      </c>
      <c r="AW346" s="13" t="s">
        <v>32</v>
      </c>
      <c r="AX346" s="13" t="s">
        <v>84</v>
      </c>
      <c r="AY346" s="244" t="s">
        <v>148</v>
      </c>
    </row>
    <row r="347" s="2" customFormat="1" ht="14.4" customHeight="1">
      <c r="A347" s="38"/>
      <c r="B347" s="39"/>
      <c r="C347" s="266" t="s">
        <v>658</v>
      </c>
      <c r="D347" s="266" t="s">
        <v>289</v>
      </c>
      <c r="E347" s="267" t="s">
        <v>659</v>
      </c>
      <c r="F347" s="268" t="s">
        <v>660</v>
      </c>
      <c r="G347" s="269" t="s">
        <v>175</v>
      </c>
      <c r="H347" s="270">
        <v>23.231999999999999</v>
      </c>
      <c r="I347" s="271"/>
      <c r="J347" s="272">
        <f>ROUND(I347*H347,2)</f>
        <v>0</v>
      </c>
      <c r="K347" s="273"/>
      <c r="L347" s="274"/>
      <c r="M347" s="275" t="s">
        <v>1</v>
      </c>
      <c r="N347" s="276" t="s">
        <v>41</v>
      </c>
      <c r="O347" s="91"/>
      <c r="P347" s="229">
        <f>O347*H347</f>
        <v>0</v>
      </c>
      <c r="Q347" s="229">
        <v>0.028000000000000001</v>
      </c>
      <c r="R347" s="229">
        <f>Q347*H347</f>
        <v>0.65049599999999996</v>
      </c>
      <c r="S347" s="229">
        <v>0</v>
      </c>
      <c r="T347" s="230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1" t="s">
        <v>316</v>
      </c>
      <c r="AT347" s="231" t="s">
        <v>289</v>
      </c>
      <c r="AU347" s="231" t="s">
        <v>86</v>
      </c>
      <c r="AY347" s="17" t="s">
        <v>148</v>
      </c>
      <c r="BE347" s="232">
        <f>IF(N347="základní",J347,0)</f>
        <v>0</v>
      </c>
      <c r="BF347" s="232">
        <f>IF(N347="snížená",J347,0)</f>
        <v>0</v>
      </c>
      <c r="BG347" s="232">
        <f>IF(N347="zákl. přenesená",J347,0)</f>
        <v>0</v>
      </c>
      <c r="BH347" s="232">
        <f>IF(N347="sníž. přenesená",J347,0)</f>
        <v>0</v>
      </c>
      <c r="BI347" s="232">
        <f>IF(N347="nulová",J347,0)</f>
        <v>0</v>
      </c>
      <c r="BJ347" s="17" t="s">
        <v>84</v>
      </c>
      <c r="BK347" s="232">
        <f>ROUND(I347*H347,2)</f>
        <v>0</v>
      </c>
      <c r="BL347" s="17" t="s">
        <v>237</v>
      </c>
      <c r="BM347" s="231" t="s">
        <v>661</v>
      </c>
    </row>
    <row r="348" s="2" customFormat="1" ht="14.4" customHeight="1">
      <c r="A348" s="38"/>
      <c r="B348" s="39"/>
      <c r="C348" s="219" t="s">
        <v>662</v>
      </c>
      <c r="D348" s="219" t="s">
        <v>151</v>
      </c>
      <c r="E348" s="220" t="s">
        <v>663</v>
      </c>
      <c r="F348" s="221" t="s">
        <v>664</v>
      </c>
      <c r="G348" s="222" t="s">
        <v>154</v>
      </c>
      <c r="H348" s="223">
        <v>1</v>
      </c>
      <c r="I348" s="224"/>
      <c r="J348" s="225">
        <f>ROUND(I348*H348,2)</f>
        <v>0</v>
      </c>
      <c r="K348" s="226"/>
      <c r="L348" s="44"/>
      <c r="M348" s="227" t="s">
        <v>1</v>
      </c>
      <c r="N348" s="228" t="s">
        <v>41</v>
      </c>
      <c r="O348" s="91"/>
      <c r="P348" s="229">
        <f>O348*H348</f>
        <v>0</v>
      </c>
      <c r="Q348" s="229">
        <v>0</v>
      </c>
      <c r="R348" s="229">
        <f>Q348*H348</f>
        <v>0</v>
      </c>
      <c r="S348" s="229">
        <v>0</v>
      </c>
      <c r="T348" s="230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1" t="s">
        <v>237</v>
      </c>
      <c r="AT348" s="231" t="s">
        <v>151</v>
      </c>
      <c r="AU348" s="231" t="s">
        <v>86</v>
      </c>
      <c r="AY348" s="17" t="s">
        <v>148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7" t="s">
        <v>84</v>
      </c>
      <c r="BK348" s="232">
        <f>ROUND(I348*H348,2)</f>
        <v>0</v>
      </c>
      <c r="BL348" s="17" t="s">
        <v>237</v>
      </c>
      <c r="BM348" s="231" t="s">
        <v>665</v>
      </c>
    </row>
    <row r="349" s="13" customFormat="1">
      <c r="A349" s="13"/>
      <c r="B349" s="233"/>
      <c r="C349" s="234"/>
      <c r="D349" s="235" t="s">
        <v>157</v>
      </c>
      <c r="E349" s="236" t="s">
        <v>1</v>
      </c>
      <c r="F349" s="237" t="s">
        <v>666</v>
      </c>
      <c r="G349" s="234"/>
      <c r="H349" s="238">
        <v>1</v>
      </c>
      <c r="I349" s="239"/>
      <c r="J349" s="234"/>
      <c r="K349" s="234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157</v>
      </c>
      <c r="AU349" s="244" t="s">
        <v>86</v>
      </c>
      <c r="AV349" s="13" t="s">
        <v>86</v>
      </c>
      <c r="AW349" s="13" t="s">
        <v>32</v>
      </c>
      <c r="AX349" s="13" t="s">
        <v>84</v>
      </c>
      <c r="AY349" s="244" t="s">
        <v>148</v>
      </c>
    </row>
    <row r="350" s="2" customFormat="1" ht="22.2" customHeight="1">
      <c r="A350" s="38"/>
      <c r="B350" s="39"/>
      <c r="C350" s="266" t="s">
        <v>667</v>
      </c>
      <c r="D350" s="266" t="s">
        <v>289</v>
      </c>
      <c r="E350" s="267" t="s">
        <v>668</v>
      </c>
      <c r="F350" s="268" t="s">
        <v>669</v>
      </c>
      <c r="G350" s="269" t="s">
        <v>175</v>
      </c>
      <c r="H350" s="270">
        <v>4.7999999999999998</v>
      </c>
      <c r="I350" s="271"/>
      <c r="J350" s="272">
        <f>ROUND(I350*H350,2)</f>
        <v>0</v>
      </c>
      <c r="K350" s="273"/>
      <c r="L350" s="274"/>
      <c r="M350" s="275" t="s">
        <v>1</v>
      </c>
      <c r="N350" s="276" t="s">
        <v>41</v>
      </c>
      <c r="O350" s="91"/>
      <c r="P350" s="229">
        <f>O350*H350</f>
        <v>0</v>
      </c>
      <c r="Q350" s="229">
        <v>0.038289999999999998</v>
      </c>
      <c r="R350" s="229">
        <f>Q350*H350</f>
        <v>0.18379199999999998</v>
      </c>
      <c r="S350" s="229">
        <v>0</v>
      </c>
      <c r="T350" s="230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1" t="s">
        <v>316</v>
      </c>
      <c r="AT350" s="231" t="s">
        <v>289</v>
      </c>
      <c r="AU350" s="231" t="s">
        <v>86</v>
      </c>
      <c r="AY350" s="17" t="s">
        <v>148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7" t="s">
        <v>84</v>
      </c>
      <c r="BK350" s="232">
        <f>ROUND(I350*H350,2)</f>
        <v>0</v>
      </c>
      <c r="BL350" s="17" t="s">
        <v>237</v>
      </c>
      <c r="BM350" s="231" t="s">
        <v>670</v>
      </c>
    </row>
    <row r="351" s="13" customFormat="1">
      <c r="A351" s="13"/>
      <c r="B351" s="233"/>
      <c r="C351" s="234"/>
      <c r="D351" s="235" t="s">
        <v>157</v>
      </c>
      <c r="E351" s="236" t="s">
        <v>1</v>
      </c>
      <c r="F351" s="237" t="s">
        <v>671</v>
      </c>
      <c r="G351" s="234"/>
      <c r="H351" s="238">
        <v>4.7999999999999998</v>
      </c>
      <c r="I351" s="239"/>
      <c r="J351" s="234"/>
      <c r="K351" s="234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157</v>
      </c>
      <c r="AU351" s="244" t="s">
        <v>86</v>
      </c>
      <c r="AV351" s="13" t="s">
        <v>86</v>
      </c>
      <c r="AW351" s="13" t="s">
        <v>32</v>
      </c>
      <c r="AX351" s="13" t="s">
        <v>84</v>
      </c>
      <c r="AY351" s="244" t="s">
        <v>148</v>
      </c>
    </row>
    <row r="352" s="2" customFormat="1" ht="14.4" customHeight="1">
      <c r="A352" s="38"/>
      <c r="B352" s="39"/>
      <c r="C352" s="219" t="s">
        <v>672</v>
      </c>
      <c r="D352" s="219" t="s">
        <v>151</v>
      </c>
      <c r="E352" s="220" t="s">
        <v>673</v>
      </c>
      <c r="F352" s="221" t="s">
        <v>674</v>
      </c>
      <c r="G352" s="222" t="s">
        <v>154</v>
      </c>
      <c r="H352" s="223">
        <v>2</v>
      </c>
      <c r="I352" s="224"/>
      <c r="J352" s="225">
        <f>ROUND(I352*H352,2)</f>
        <v>0</v>
      </c>
      <c r="K352" s="226"/>
      <c r="L352" s="44"/>
      <c r="M352" s="227" t="s">
        <v>1</v>
      </c>
      <c r="N352" s="228" t="s">
        <v>41</v>
      </c>
      <c r="O352" s="91"/>
      <c r="P352" s="229">
        <f>O352*H352</f>
        <v>0</v>
      </c>
      <c r="Q352" s="229">
        <v>0</v>
      </c>
      <c r="R352" s="229">
        <f>Q352*H352</f>
        <v>0</v>
      </c>
      <c r="S352" s="229">
        <v>0</v>
      </c>
      <c r="T352" s="230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1" t="s">
        <v>237</v>
      </c>
      <c r="AT352" s="231" t="s">
        <v>151</v>
      </c>
      <c r="AU352" s="231" t="s">
        <v>86</v>
      </c>
      <c r="AY352" s="17" t="s">
        <v>148</v>
      </c>
      <c r="BE352" s="232">
        <f>IF(N352="základní",J352,0)</f>
        <v>0</v>
      </c>
      <c r="BF352" s="232">
        <f>IF(N352="snížená",J352,0)</f>
        <v>0</v>
      </c>
      <c r="BG352" s="232">
        <f>IF(N352="zákl. přenesená",J352,0)</f>
        <v>0</v>
      </c>
      <c r="BH352" s="232">
        <f>IF(N352="sníž. přenesená",J352,0)</f>
        <v>0</v>
      </c>
      <c r="BI352" s="232">
        <f>IF(N352="nulová",J352,0)</f>
        <v>0</v>
      </c>
      <c r="BJ352" s="17" t="s">
        <v>84</v>
      </c>
      <c r="BK352" s="232">
        <f>ROUND(I352*H352,2)</f>
        <v>0</v>
      </c>
      <c r="BL352" s="17" t="s">
        <v>237</v>
      </c>
      <c r="BM352" s="231" t="s">
        <v>675</v>
      </c>
    </row>
    <row r="353" s="13" customFormat="1">
      <c r="A353" s="13"/>
      <c r="B353" s="233"/>
      <c r="C353" s="234"/>
      <c r="D353" s="235" t="s">
        <v>157</v>
      </c>
      <c r="E353" s="236" t="s">
        <v>1</v>
      </c>
      <c r="F353" s="237" t="s">
        <v>676</v>
      </c>
      <c r="G353" s="234"/>
      <c r="H353" s="238">
        <v>2</v>
      </c>
      <c r="I353" s="239"/>
      <c r="J353" s="234"/>
      <c r="K353" s="234"/>
      <c r="L353" s="240"/>
      <c r="M353" s="241"/>
      <c r="N353" s="242"/>
      <c r="O353" s="242"/>
      <c r="P353" s="242"/>
      <c r="Q353" s="242"/>
      <c r="R353" s="242"/>
      <c r="S353" s="242"/>
      <c r="T353" s="24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157</v>
      </c>
      <c r="AU353" s="244" t="s">
        <v>86</v>
      </c>
      <c r="AV353" s="13" t="s">
        <v>86</v>
      </c>
      <c r="AW353" s="13" t="s">
        <v>32</v>
      </c>
      <c r="AX353" s="13" t="s">
        <v>84</v>
      </c>
      <c r="AY353" s="244" t="s">
        <v>148</v>
      </c>
    </row>
    <row r="354" s="2" customFormat="1" ht="14.4" customHeight="1">
      <c r="A354" s="38"/>
      <c r="B354" s="39"/>
      <c r="C354" s="219" t="s">
        <v>677</v>
      </c>
      <c r="D354" s="219" t="s">
        <v>151</v>
      </c>
      <c r="E354" s="220" t="s">
        <v>678</v>
      </c>
      <c r="F354" s="221" t="s">
        <v>679</v>
      </c>
      <c r="G354" s="222" t="s">
        <v>433</v>
      </c>
      <c r="H354" s="277"/>
      <c r="I354" s="224"/>
      <c r="J354" s="225">
        <f>ROUND(I354*H354,2)</f>
        <v>0</v>
      </c>
      <c r="K354" s="226"/>
      <c r="L354" s="44"/>
      <c r="M354" s="227" t="s">
        <v>1</v>
      </c>
      <c r="N354" s="228" t="s">
        <v>41</v>
      </c>
      <c r="O354" s="91"/>
      <c r="P354" s="229">
        <f>O354*H354</f>
        <v>0</v>
      </c>
      <c r="Q354" s="229">
        <v>0</v>
      </c>
      <c r="R354" s="229">
        <f>Q354*H354</f>
        <v>0</v>
      </c>
      <c r="S354" s="229">
        <v>0</v>
      </c>
      <c r="T354" s="230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1" t="s">
        <v>237</v>
      </c>
      <c r="AT354" s="231" t="s">
        <v>151</v>
      </c>
      <c r="AU354" s="231" t="s">
        <v>86</v>
      </c>
      <c r="AY354" s="17" t="s">
        <v>148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7" t="s">
        <v>84</v>
      </c>
      <c r="BK354" s="232">
        <f>ROUND(I354*H354,2)</f>
        <v>0</v>
      </c>
      <c r="BL354" s="17" t="s">
        <v>237</v>
      </c>
      <c r="BM354" s="231" t="s">
        <v>680</v>
      </c>
    </row>
    <row r="355" s="12" customFormat="1" ht="22.8" customHeight="1">
      <c r="A355" s="12"/>
      <c r="B355" s="203"/>
      <c r="C355" s="204"/>
      <c r="D355" s="205" t="s">
        <v>75</v>
      </c>
      <c r="E355" s="217" t="s">
        <v>681</v>
      </c>
      <c r="F355" s="217" t="s">
        <v>682</v>
      </c>
      <c r="G355" s="204"/>
      <c r="H355" s="204"/>
      <c r="I355" s="207"/>
      <c r="J355" s="218">
        <f>BK355</f>
        <v>0</v>
      </c>
      <c r="K355" s="204"/>
      <c r="L355" s="209"/>
      <c r="M355" s="210"/>
      <c r="N355" s="211"/>
      <c r="O355" s="211"/>
      <c r="P355" s="212">
        <f>SUM(P356:P383)</f>
        <v>0</v>
      </c>
      <c r="Q355" s="211"/>
      <c r="R355" s="212">
        <f>SUM(R356:R383)</f>
        <v>4.9016472999999996</v>
      </c>
      <c r="S355" s="211"/>
      <c r="T355" s="213">
        <f>SUM(T356:T383)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14" t="s">
        <v>86</v>
      </c>
      <c r="AT355" s="215" t="s">
        <v>75</v>
      </c>
      <c r="AU355" s="215" t="s">
        <v>84</v>
      </c>
      <c r="AY355" s="214" t="s">
        <v>148</v>
      </c>
      <c r="BK355" s="216">
        <f>SUM(BK356:BK383)</f>
        <v>0</v>
      </c>
    </row>
    <row r="356" s="2" customFormat="1" ht="14.4" customHeight="1">
      <c r="A356" s="38"/>
      <c r="B356" s="39"/>
      <c r="C356" s="219" t="s">
        <v>683</v>
      </c>
      <c r="D356" s="219" t="s">
        <v>151</v>
      </c>
      <c r="E356" s="220" t="s">
        <v>684</v>
      </c>
      <c r="F356" s="221" t="s">
        <v>685</v>
      </c>
      <c r="G356" s="222" t="s">
        <v>175</v>
      </c>
      <c r="H356" s="223">
        <v>111.81999999999999</v>
      </c>
      <c r="I356" s="224"/>
      <c r="J356" s="225">
        <f>ROUND(I356*H356,2)</f>
        <v>0</v>
      </c>
      <c r="K356" s="226"/>
      <c r="L356" s="44"/>
      <c r="M356" s="227" t="s">
        <v>1</v>
      </c>
      <c r="N356" s="228" t="s">
        <v>41</v>
      </c>
      <c r="O356" s="91"/>
      <c r="P356" s="229">
        <f>O356*H356</f>
        <v>0</v>
      </c>
      <c r="Q356" s="229">
        <v>0.00029999999999999997</v>
      </c>
      <c r="R356" s="229">
        <f>Q356*H356</f>
        <v>0.033545999999999992</v>
      </c>
      <c r="S356" s="229">
        <v>0</v>
      </c>
      <c r="T356" s="230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1" t="s">
        <v>237</v>
      </c>
      <c r="AT356" s="231" t="s">
        <v>151</v>
      </c>
      <c r="AU356" s="231" t="s">
        <v>86</v>
      </c>
      <c r="AY356" s="17" t="s">
        <v>148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7" t="s">
        <v>84</v>
      </c>
      <c r="BK356" s="232">
        <f>ROUND(I356*H356,2)</f>
        <v>0</v>
      </c>
      <c r="BL356" s="17" t="s">
        <v>237</v>
      </c>
      <c r="BM356" s="231" t="s">
        <v>686</v>
      </c>
    </row>
    <row r="357" s="13" customFormat="1">
      <c r="A357" s="13"/>
      <c r="B357" s="233"/>
      <c r="C357" s="234"/>
      <c r="D357" s="235" t="s">
        <v>157</v>
      </c>
      <c r="E357" s="236" t="s">
        <v>1</v>
      </c>
      <c r="F357" s="237" t="s">
        <v>687</v>
      </c>
      <c r="G357" s="234"/>
      <c r="H357" s="238">
        <v>111.81999999999999</v>
      </c>
      <c r="I357" s="239"/>
      <c r="J357" s="234"/>
      <c r="K357" s="234"/>
      <c r="L357" s="240"/>
      <c r="M357" s="241"/>
      <c r="N357" s="242"/>
      <c r="O357" s="242"/>
      <c r="P357" s="242"/>
      <c r="Q357" s="242"/>
      <c r="R357" s="242"/>
      <c r="S357" s="242"/>
      <c r="T357" s="24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4" t="s">
        <v>157</v>
      </c>
      <c r="AU357" s="244" t="s">
        <v>86</v>
      </c>
      <c r="AV357" s="13" t="s">
        <v>86</v>
      </c>
      <c r="AW357" s="13" t="s">
        <v>32</v>
      </c>
      <c r="AX357" s="13" t="s">
        <v>84</v>
      </c>
      <c r="AY357" s="244" t="s">
        <v>148</v>
      </c>
    </row>
    <row r="358" s="2" customFormat="1" ht="14.4" customHeight="1">
      <c r="A358" s="38"/>
      <c r="B358" s="39"/>
      <c r="C358" s="219" t="s">
        <v>688</v>
      </c>
      <c r="D358" s="219" t="s">
        <v>151</v>
      </c>
      <c r="E358" s="220" t="s">
        <v>689</v>
      </c>
      <c r="F358" s="221" t="s">
        <v>690</v>
      </c>
      <c r="G358" s="222" t="s">
        <v>175</v>
      </c>
      <c r="H358" s="223">
        <v>117.70999999999999</v>
      </c>
      <c r="I358" s="224"/>
      <c r="J358" s="225">
        <f>ROUND(I358*H358,2)</f>
        <v>0</v>
      </c>
      <c r="K358" s="226"/>
      <c r="L358" s="44"/>
      <c r="M358" s="227" t="s">
        <v>1</v>
      </c>
      <c r="N358" s="228" t="s">
        <v>41</v>
      </c>
      <c r="O358" s="91"/>
      <c r="P358" s="229">
        <f>O358*H358</f>
        <v>0</v>
      </c>
      <c r="Q358" s="229">
        <v>0.0075799999999999999</v>
      </c>
      <c r="R358" s="229">
        <f>Q358*H358</f>
        <v>0.89224179999999997</v>
      </c>
      <c r="S358" s="229">
        <v>0</v>
      </c>
      <c r="T358" s="230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1" t="s">
        <v>237</v>
      </c>
      <c r="AT358" s="231" t="s">
        <v>151</v>
      </c>
      <c r="AU358" s="231" t="s">
        <v>86</v>
      </c>
      <c r="AY358" s="17" t="s">
        <v>148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7" t="s">
        <v>84</v>
      </c>
      <c r="BK358" s="232">
        <f>ROUND(I358*H358,2)</f>
        <v>0</v>
      </c>
      <c r="BL358" s="17" t="s">
        <v>237</v>
      </c>
      <c r="BM358" s="231" t="s">
        <v>691</v>
      </c>
    </row>
    <row r="359" s="13" customFormat="1">
      <c r="A359" s="13"/>
      <c r="B359" s="233"/>
      <c r="C359" s="234"/>
      <c r="D359" s="235" t="s">
        <v>157</v>
      </c>
      <c r="E359" s="236" t="s">
        <v>1</v>
      </c>
      <c r="F359" s="237" t="s">
        <v>278</v>
      </c>
      <c r="G359" s="234"/>
      <c r="H359" s="238">
        <v>117.70999999999999</v>
      </c>
      <c r="I359" s="239"/>
      <c r="J359" s="234"/>
      <c r="K359" s="234"/>
      <c r="L359" s="240"/>
      <c r="M359" s="241"/>
      <c r="N359" s="242"/>
      <c r="O359" s="242"/>
      <c r="P359" s="242"/>
      <c r="Q359" s="242"/>
      <c r="R359" s="242"/>
      <c r="S359" s="242"/>
      <c r="T359" s="24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4" t="s">
        <v>157</v>
      </c>
      <c r="AU359" s="244" t="s">
        <v>86</v>
      </c>
      <c r="AV359" s="13" t="s">
        <v>86</v>
      </c>
      <c r="AW359" s="13" t="s">
        <v>32</v>
      </c>
      <c r="AX359" s="13" t="s">
        <v>84</v>
      </c>
      <c r="AY359" s="244" t="s">
        <v>148</v>
      </c>
    </row>
    <row r="360" s="2" customFormat="1" ht="19.8" customHeight="1">
      <c r="A360" s="38"/>
      <c r="B360" s="39"/>
      <c r="C360" s="219" t="s">
        <v>692</v>
      </c>
      <c r="D360" s="219" t="s">
        <v>151</v>
      </c>
      <c r="E360" s="220" t="s">
        <v>693</v>
      </c>
      <c r="F360" s="221" t="s">
        <v>694</v>
      </c>
      <c r="G360" s="222" t="s">
        <v>188</v>
      </c>
      <c r="H360" s="223">
        <v>98.200000000000003</v>
      </c>
      <c r="I360" s="224"/>
      <c r="J360" s="225">
        <f>ROUND(I360*H360,2)</f>
        <v>0</v>
      </c>
      <c r="K360" s="226"/>
      <c r="L360" s="44"/>
      <c r="M360" s="227" t="s">
        <v>1</v>
      </c>
      <c r="N360" s="228" t="s">
        <v>41</v>
      </c>
      <c r="O360" s="91"/>
      <c r="P360" s="229">
        <f>O360*H360</f>
        <v>0</v>
      </c>
      <c r="Q360" s="229">
        <v>0.00058</v>
      </c>
      <c r="R360" s="229">
        <f>Q360*H360</f>
        <v>0.056956</v>
      </c>
      <c r="S360" s="229">
        <v>0</v>
      </c>
      <c r="T360" s="230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1" t="s">
        <v>237</v>
      </c>
      <c r="AT360" s="231" t="s">
        <v>151</v>
      </c>
      <c r="AU360" s="231" t="s">
        <v>86</v>
      </c>
      <c r="AY360" s="17" t="s">
        <v>148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7" t="s">
        <v>84</v>
      </c>
      <c r="BK360" s="232">
        <f>ROUND(I360*H360,2)</f>
        <v>0</v>
      </c>
      <c r="BL360" s="17" t="s">
        <v>237</v>
      </c>
      <c r="BM360" s="231" t="s">
        <v>695</v>
      </c>
    </row>
    <row r="361" s="13" customFormat="1">
      <c r="A361" s="13"/>
      <c r="B361" s="233"/>
      <c r="C361" s="234"/>
      <c r="D361" s="235" t="s">
        <v>157</v>
      </c>
      <c r="E361" s="236" t="s">
        <v>1</v>
      </c>
      <c r="F361" s="237" t="s">
        <v>696</v>
      </c>
      <c r="G361" s="234"/>
      <c r="H361" s="238">
        <v>77.400000000000006</v>
      </c>
      <c r="I361" s="239"/>
      <c r="J361" s="234"/>
      <c r="K361" s="234"/>
      <c r="L361" s="240"/>
      <c r="M361" s="241"/>
      <c r="N361" s="242"/>
      <c r="O361" s="242"/>
      <c r="P361" s="242"/>
      <c r="Q361" s="242"/>
      <c r="R361" s="242"/>
      <c r="S361" s="242"/>
      <c r="T361" s="24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4" t="s">
        <v>157</v>
      </c>
      <c r="AU361" s="244" t="s">
        <v>86</v>
      </c>
      <c r="AV361" s="13" t="s">
        <v>86</v>
      </c>
      <c r="AW361" s="13" t="s">
        <v>32</v>
      </c>
      <c r="AX361" s="13" t="s">
        <v>76</v>
      </c>
      <c r="AY361" s="244" t="s">
        <v>148</v>
      </c>
    </row>
    <row r="362" s="13" customFormat="1">
      <c r="A362" s="13"/>
      <c r="B362" s="233"/>
      <c r="C362" s="234"/>
      <c r="D362" s="235" t="s">
        <v>157</v>
      </c>
      <c r="E362" s="236" t="s">
        <v>1</v>
      </c>
      <c r="F362" s="237" t="s">
        <v>697</v>
      </c>
      <c r="G362" s="234"/>
      <c r="H362" s="238">
        <v>32.799999999999997</v>
      </c>
      <c r="I362" s="239"/>
      <c r="J362" s="234"/>
      <c r="K362" s="234"/>
      <c r="L362" s="240"/>
      <c r="M362" s="241"/>
      <c r="N362" s="242"/>
      <c r="O362" s="242"/>
      <c r="P362" s="242"/>
      <c r="Q362" s="242"/>
      <c r="R362" s="242"/>
      <c r="S362" s="242"/>
      <c r="T362" s="24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4" t="s">
        <v>157</v>
      </c>
      <c r="AU362" s="244" t="s">
        <v>86</v>
      </c>
      <c r="AV362" s="13" t="s">
        <v>86</v>
      </c>
      <c r="AW362" s="13" t="s">
        <v>32</v>
      </c>
      <c r="AX362" s="13" t="s">
        <v>76</v>
      </c>
      <c r="AY362" s="244" t="s">
        <v>148</v>
      </c>
    </row>
    <row r="363" s="13" customFormat="1">
      <c r="A363" s="13"/>
      <c r="B363" s="233"/>
      <c r="C363" s="234"/>
      <c r="D363" s="235" t="s">
        <v>157</v>
      </c>
      <c r="E363" s="236" t="s">
        <v>1</v>
      </c>
      <c r="F363" s="237" t="s">
        <v>698</v>
      </c>
      <c r="G363" s="234"/>
      <c r="H363" s="238">
        <v>-12</v>
      </c>
      <c r="I363" s="239"/>
      <c r="J363" s="234"/>
      <c r="K363" s="234"/>
      <c r="L363" s="240"/>
      <c r="M363" s="241"/>
      <c r="N363" s="242"/>
      <c r="O363" s="242"/>
      <c r="P363" s="242"/>
      <c r="Q363" s="242"/>
      <c r="R363" s="242"/>
      <c r="S363" s="242"/>
      <c r="T363" s="24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4" t="s">
        <v>157</v>
      </c>
      <c r="AU363" s="244" t="s">
        <v>86</v>
      </c>
      <c r="AV363" s="13" t="s">
        <v>86</v>
      </c>
      <c r="AW363" s="13" t="s">
        <v>32</v>
      </c>
      <c r="AX363" s="13" t="s">
        <v>76</v>
      </c>
      <c r="AY363" s="244" t="s">
        <v>148</v>
      </c>
    </row>
    <row r="364" s="14" customFormat="1">
      <c r="A364" s="14"/>
      <c r="B364" s="245"/>
      <c r="C364" s="246"/>
      <c r="D364" s="235" t="s">
        <v>157</v>
      </c>
      <c r="E364" s="247" t="s">
        <v>1</v>
      </c>
      <c r="F364" s="248" t="s">
        <v>184</v>
      </c>
      <c r="G364" s="246"/>
      <c r="H364" s="249">
        <v>98.200000000000003</v>
      </c>
      <c r="I364" s="250"/>
      <c r="J364" s="246"/>
      <c r="K364" s="246"/>
      <c r="L364" s="251"/>
      <c r="M364" s="252"/>
      <c r="N364" s="253"/>
      <c r="O364" s="253"/>
      <c r="P364" s="253"/>
      <c r="Q364" s="253"/>
      <c r="R364" s="253"/>
      <c r="S364" s="253"/>
      <c r="T364" s="25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5" t="s">
        <v>157</v>
      </c>
      <c r="AU364" s="255" t="s">
        <v>86</v>
      </c>
      <c r="AV364" s="14" t="s">
        <v>155</v>
      </c>
      <c r="AW364" s="14" t="s">
        <v>32</v>
      </c>
      <c r="AX364" s="14" t="s">
        <v>84</v>
      </c>
      <c r="AY364" s="255" t="s">
        <v>148</v>
      </c>
    </row>
    <row r="365" s="2" customFormat="1" ht="14.4" customHeight="1">
      <c r="A365" s="38"/>
      <c r="B365" s="39"/>
      <c r="C365" s="219" t="s">
        <v>699</v>
      </c>
      <c r="D365" s="219" t="s">
        <v>151</v>
      </c>
      <c r="E365" s="220" t="s">
        <v>700</v>
      </c>
      <c r="F365" s="221" t="s">
        <v>701</v>
      </c>
      <c r="G365" s="222" t="s">
        <v>175</v>
      </c>
      <c r="H365" s="223">
        <v>117.70999999999999</v>
      </c>
      <c r="I365" s="224"/>
      <c r="J365" s="225">
        <f>ROUND(I365*H365,2)</f>
        <v>0</v>
      </c>
      <c r="K365" s="226"/>
      <c r="L365" s="44"/>
      <c r="M365" s="227" t="s">
        <v>1</v>
      </c>
      <c r="N365" s="228" t="s">
        <v>41</v>
      </c>
      <c r="O365" s="91"/>
      <c r="P365" s="229">
        <f>O365*H365</f>
        <v>0</v>
      </c>
      <c r="Q365" s="229">
        <v>0.0060000000000000001</v>
      </c>
      <c r="R365" s="229">
        <f>Q365*H365</f>
        <v>0.70626</v>
      </c>
      <c r="S365" s="229">
        <v>0</v>
      </c>
      <c r="T365" s="230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1" t="s">
        <v>237</v>
      </c>
      <c r="AT365" s="231" t="s">
        <v>151</v>
      </c>
      <c r="AU365" s="231" t="s">
        <v>86</v>
      </c>
      <c r="AY365" s="17" t="s">
        <v>148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7" t="s">
        <v>84</v>
      </c>
      <c r="BK365" s="232">
        <f>ROUND(I365*H365,2)</f>
        <v>0</v>
      </c>
      <c r="BL365" s="17" t="s">
        <v>237</v>
      </c>
      <c r="BM365" s="231" t="s">
        <v>702</v>
      </c>
    </row>
    <row r="366" s="13" customFormat="1">
      <c r="A366" s="13"/>
      <c r="B366" s="233"/>
      <c r="C366" s="234"/>
      <c r="D366" s="235" t="s">
        <v>157</v>
      </c>
      <c r="E366" s="236" t="s">
        <v>1</v>
      </c>
      <c r="F366" s="237" t="s">
        <v>278</v>
      </c>
      <c r="G366" s="234"/>
      <c r="H366" s="238">
        <v>117.70999999999999</v>
      </c>
      <c r="I366" s="239"/>
      <c r="J366" s="234"/>
      <c r="K366" s="234"/>
      <c r="L366" s="240"/>
      <c r="M366" s="241"/>
      <c r="N366" s="242"/>
      <c r="O366" s="242"/>
      <c r="P366" s="242"/>
      <c r="Q366" s="242"/>
      <c r="R366" s="242"/>
      <c r="S366" s="242"/>
      <c r="T366" s="24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4" t="s">
        <v>157</v>
      </c>
      <c r="AU366" s="244" t="s">
        <v>86</v>
      </c>
      <c r="AV366" s="13" t="s">
        <v>86</v>
      </c>
      <c r="AW366" s="13" t="s">
        <v>32</v>
      </c>
      <c r="AX366" s="13" t="s">
        <v>84</v>
      </c>
      <c r="AY366" s="244" t="s">
        <v>148</v>
      </c>
    </row>
    <row r="367" s="2" customFormat="1" ht="14.4" customHeight="1">
      <c r="A367" s="38"/>
      <c r="B367" s="39"/>
      <c r="C367" s="266" t="s">
        <v>703</v>
      </c>
      <c r="D367" s="266" t="s">
        <v>289</v>
      </c>
      <c r="E367" s="267" t="s">
        <v>704</v>
      </c>
      <c r="F367" s="268" t="s">
        <v>705</v>
      </c>
      <c r="G367" s="269" t="s">
        <v>175</v>
      </c>
      <c r="H367" s="270">
        <v>133.804</v>
      </c>
      <c r="I367" s="271"/>
      <c r="J367" s="272">
        <f>ROUND(I367*H367,2)</f>
        <v>0</v>
      </c>
      <c r="K367" s="273"/>
      <c r="L367" s="274"/>
      <c r="M367" s="275" t="s">
        <v>1</v>
      </c>
      <c r="N367" s="276" t="s">
        <v>41</v>
      </c>
      <c r="O367" s="91"/>
      <c r="P367" s="229">
        <f>O367*H367</f>
        <v>0</v>
      </c>
      <c r="Q367" s="229">
        <v>0.021999999999999999</v>
      </c>
      <c r="R367" s="229">
        <f>Q367*H367</f>
        <v>2.9436879999999999</v>
      </c>
      <c r="S367" s="229">
        <v>0</v>
      </c>
      <c r="T367" s="230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31" t="s">
        <v>316</v>
      </c>
      <c r="AT367" s="231" t="s">
        <v>289</v>
      </c>
      <c r="AU367" s="231" t="s">
        <v>86</v>
      </c>
      <c r="AY367" s="17" t="s">
        <v>148</v>
      </c>
      <c r="BE367" s="232">
        <f>IF(N367="základní",J367,0)</f>
        <v>0</v>
      </c>
      <c r="BF367" s="232">
        <f>IF(N367="snížená",J367,0)</f>
        <v>0</v>
      </c>
      <c r="BG367" s="232">
        <f>IF(N367="zákl. přenesená",J367,0)</f>
        <v>0</v>
      </c>
      <c r="BH367" s="232">
        <f>IF(N367="sníž. přenesená",J367,0)</f>
        <v>0</v>
      </c>
      <c r="BI367" s="232">
        <f>IF(N367="nulová",J367,0)</f>
        <v>0</v>
      </c>
      <c r="BJ367" s="17" t="s">
        <v>84</v>
      </c>
      <c r="BK367" s="232">
        <f>ROUND(I367*H367,2)</f>
        <v>0</v>
      </c>
      <c r="BL367" s="17" t="s">
        <v>237</v>
      </c>
      <c r="BM367" s="231" t="s">
        <v>706</v>
      </c>
    </row>
    <row r="368" s="13" customFormat="1">
      <c r="A368" s="13"/>
      <c r="B368" s="233"/>
      <c r="C368" s="234"/>
      <c r="D368" s="235" t="s">
        <v>157</v>
      </c>
      <c r="E368" s="236" t="s">
        <v>1</v>
      </c>
      <c r="F368" s="237" t="s">
        <v>707</v>
      </c>
      <c r="G368" s="234"/>
      <c r="H368" s="238">
        <v>111.81999999999999</v>
      </c>
      <c r="I368" s="239"/>
      <c r="J368" s="234"/>
      <c r="K368" s="234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157</v>
      </c>
      <c r="AU368" s="244" t="s">
        <v>86</v>
      </c>
      <c r="AV368" s="13" t="s">
        <v>86</v>
      </c>
      <c r="AW368" s="13" t="s">
        <v>32</v>
      </c>
      <c r="AX368" s="13" t="s">
        <v>76</v>
      </c>
      <c r="AY368" s="244" t="s">
        <v>148</v>
      </c>
    </row>
    <row r="369" s="13" customFormat="1">
      <c r="A369" s="13"/>
      <c r="B369" s="233"/>
      <c r="C369" s="234"/>
      <c r="D369" s="235" t="s">
        <v>157</v>
      </c>
      <c r="E369" s="236" t="s">
        <v>1</v>
      </c>
      <c r="F369" s="237" t="s">
        <v>708</v>
      </c>
      <c r="G369" s="234"/>
      <c r="H369" s="238">
        <v>9.8200000000000003</v>
      </c>
      <c r="I369" s="239"/>
      <c r="J369" s="234"/>
      <c r="K369" s="234"/>
      <c r="L369" s="240"/>
      <c r="M369" s="241"/>
      <c r="N369" s="242"/>
      <c r="O369" s="242"/>
      <c r="P369" s="242"/>
      <c r="Q369" s="242"/>
      <c r="R369" s="242"/>
      <c r="S369" s="242"/>
      <c r="T369" s="24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4" t="s">
        <v>157</v>
      </c>
      <c r="AU369" s="244" t="s">
        <v>86</v>
      </c>
      <c r="AV369" s="13" t="s">
        <v>86</v>
      </c>
      <c r="AW369" s="13" t="s">
        <v>32</v>
      </c>
      <c r="AX369" s="13" t="s">
        <v>76</v>
      </c>
      <c r="AY369" s="244" t="s">
        <v>148</v>
      </c>
    </row>
    <row r="370" s="14" customFormat="1">
      <c r="A370" s="14"/>
      <c r="B370" s="245"/>
      <c r="C370" s="246"/>
      <c r="D370" s="235" t="s">
        <v>157</v>
      </c>
      <c r="E370" s="247" t="s">
        <v>1</v>
      </c>
      <c r="F370" s="248" t="s">
        <v>184</v>
      </c>
      <c r="G370" s="246"/>
      <c r="H370" s="249">
        <v>121.63999999999999</v>
      </c>
      <c r="I370" s="250"/>
      <c r="J370" s="246"/>
      <c r="K370" s="246"/>
      <c r="L370" s="251"/>
      <c r="M370" s="252"/>
      <c r="N370" s="253"/>
      <c r="O370" s="253"/>
      <c r="P370" s="253"/>
      <c r="Q370" s="253"/>
      <c r="R370" s="253"/>
      <c r="S370" s="253"/>
      <c r="T370" s="25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5" t="s">
        <v>157</v>
      </c>
      <c r="AU370" s="255" t="s">
        <v>86</v>
      </c>
      <c r="AV370" s="14" t="s">
        <v>155</v>
      </c>
      <c r="AW370" s="14" t="s">
        <v>32</v>
      </c>
      <c r="AX370" s="14" t="s">
        <v>84</v>
      </c>
      <c r="AY370" s="255" t="s">
        <v>148</v>
      </c>
    </row>
    <row r="371" s="13" customFormat="1">
      <c r="A371" s="13"/>
      <c r="B371" s="233"/>
      <c r="C371" s="234"/>
      <c r="D371" s="235" t="s">
        <v>157</v>
      </c>
      <c r="E371" s="234"/>
      <c r="F371" s="237" t="s">
        <v>709</v>
      </c>
      <c r="G371" s="234"/>
      <c r="H371" s="238">
        <v>133.804</v>
      </c>
      <c r="I371" s="239"/>
      <c r="J371" s="234"/>
      <c r="K371" s="234"/>
      <c r="L371" s="240"/>
      <c r="M371" s="241"/>
      <c r="N371" s="242"/>
      <c r="O371" s="242"/>
      <c r="P371" s="242"/>
      <c r="Q371" s="242"/>
      <c r="R371" s="242"/>
      <c r="S371" s="242"/>
      <c r="T371" s="24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4" t="s">
        <v>157</v>
      </c>
      <c r="AU371" s="244" t="s">
        <v>86</v>
      </c>
      <c r="AV371" s="13" t="s">
        <v>86</v>
      </c>
      <c r="AW371" s="13" t="s">
        <v>4</v>
      </c>
      <c r="AX371" s="13" t="s">
        <v>84</v>
      </c>
      <c r="AY371" s="244" t="s">
        <v>148</v>
      </c>
    </row>
    <row r="372" s="2" customFormat="1" ht="14.4" customHeight="1">
      <c r="A372" s="38"/>
      <c r="B372" s="39"/>
      <c r="C372" s="266" t="s">
        <v>710</v>
      </c>
      <c r="D372" s="266" t="s">
        <v>289</v>
      </c>
      <c r="E372" s="267" t="s">
        <v>711</v>
      </c>
      <c r="F372" s="268" t="s">
        <v>712</v>
      </c>
      <c r="G372" s="269" t="s">
        <v>175</v>
      </c>
      <c r="H372" s="270">
        <v>6.4790000000000001</v>
      </c>
      <c r="I372" s="271"/>
      <c r="J372" s="272">
        <f>ROUND(I372*H372,2)</f>
        <v>0</v>
      </c>
      <c r="K372" s="273"/>
      <c r="L372" s="274"/>
      <c r="M372" s="275" t="s">
        <v>1</v>
      </c>
      <c r="N372" s="276" t="s">
        <v>41</v>
      </c>
      <c r="O372" s="91"/>
      <c r="P372" s="229">
        <f>O372*H372</f>
        <v>0</v>
      </c>
      <c r="Q372" s="229">
        <v>0.033000000000000002</v>
      </c>
      <c r="R372" s="229">
        <f>Q372*H372</f>
        <v>0.21380700000000003</v>
      </c>
      <c r="S372" s="229">
        <v>0</v>
      </c>
      <c r="T372" s="230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1" t="s">
        <v>316</v>
      </c>
      <c r="AT372" s="231" t="s">
        <v>289</v>
      </c>
      <c r="AU372" s="231" t="s">
        <v>86</v>
      </c>
      <c r="AY372" s="17" t="s">
        <v>148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7" t="s">
        <v>84</v>
      </c>
      <c r="BK372" s="232">
        <f>ROUND(I372*H372,2)</f>
        <v>0</v>
      </c>
      <c r="BL372" s="17" t="s">
        <v>237</v>
      </c>
      <c r="BM372" s="231" t="s">
        <v>713</v>
      </c>
    </row>
    <row r="373" s="13" customFormat="1">
      <c r="A373" s="13"/>
      <c r="B373" s="233"/>
      <c r="C373" s="234"/>
      <c r="D373" s="235" t="s">
        <v>157</v>
      </c>
      <c r="E373" s="236" t="s">
        <v>1</v>
      </c>
      <c r="F373" s="237" t="s">
        <v>714</v>
      </c>
      <c r="G373" s="234"/>
      <c r="H373" s="238">
        <v>5.8899999999999997</v>
      </c>
      <c r="I373" s="239"/>
      <c r="J373" s="234"/>
      <c r="K373" s="234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157</v>
      </c>
      <c r="AU373" s="244" t="s">
        <v>86</v>
      </c>
      <c r="AV373" s="13" t="s">
        <v>86</v>
      </c>
      <c r="AW373" s="13" t="s">
        <v>32</v>
      </c>
      <c r="AX373" s="13" t="s">
        <v>84</v>
      </c>
      <c r="AY373" s="244" t="s">
        <v>148</v>
      </c>
    </row>
    <row r="374" s="13" customFormat="1">
      <c r="A374" s="13"/>
      <c r="B374" s="233"/>
      <c r="C374" s="234"/>
      <c r="D374" s="235" t="s">
        <v>157</v>
      </c>
      <c r="E374" s="234"/>
      <c r="F374" s="237" t="s">
        <v>715</v>
      </c>
      <c r="G374" s="234"/>
      <c r="H374" s="238">
        <v>6.4790000000000001</v>
      </c>
      <c r="I374" s="239"/>
      <c r="J374" s="234"/>
      <c r="K374" s="234"/>
      <c r="L374" s="240"/>
      <c r="M374" s="241"/>
      <c r="N374" s="242"/>
      <c r="O374" s="242"/>
      <c r="P374" s="242"/>
      <c r="Q374" s="242"/>
      <c r="R374" s="242"/>
      <c r="S374" s="242"/>
      <c r="T374" s="24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4" t="s">
        <v>157</v>
      </c>
      <c r="AU374" s="244" t="s">
        <v>86</v>
      </c>
      <c r="AV374" s="13" t="s">
        <v>86</v>
      </c>
      <c r="AW374" s="13" t="s">
        <v>4</v>
      </c>
      <c r="AX374" s="13" t="s">
        <v>84</v>
      </c>
      <c r="AY374" s="244" t="s">
        <v>148</v>
      </c>
    </row>
    <row r="375" s="2" customFormat="1" ht="14.4" customHeight="1">
      <c r="A375" s="38"/>
      <c r="B375" s="39"/>
      <c r="C375" s="219" t="s">
        <v>716</v>
      </c>
      <c r="D375" s="219" t="s">
        <v>151</v>
      </c>
      <c r="E375" s="220" t="s">
        <v>717</v>
      </c>
      <c r="F375" s="221" t="s">
        <v>718</v>
      </c>
      <c r="G375" s="222" t="s">
        <v>175</v>
      </c>
      <c r="H375" s="223">
        <v>8.4730000000000008</v>
      </c>
      <c r="I375" s="224"/>
      <c r="J375" s="225">
        <f>ROUND(I375*H375,2)</f>
        <v>0</v>
      </c>
      <c r="K375" s="226"/>
      <c r="L375" s="44"/>
      <c r="M375" s="227" t="s">
        <v>1</v>
      </c>
      <c r="N375" s="228" t="s">
        <v>41</v>
      </c>
      <c r="O375" s="91"/>
      <c r="P375" s="229">
        <f>O375*H375</f>
        <v>0</v>
      </c>
      <c r="Q375" s="229">
        <v>0.0015</v>
      </c>
      <c r="R375" s="229">
        <f>Q375*H375</f>
        <v>0.012709500000000002</v>
      </c>
      <c r="S375" s="229">
        <v>0</v>
      </c>
      <c r="T375" s="230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1" t="s">
        <v>237</v>
      </c>
      <c r="AT375" s="231" t="s">
        <v>151</v>
      </c>
      <c r="AU375" s="231" t="s">
        <v>86</v>
      </c>
      <c r="AY375" s="17" t="s">
        <v>148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7" t="s">
        <v>84</v>
      </c>
      <c r="BK375" s="232">
        <f>ROUND(I375*H375,2)</f>
        <v>0</v>
      </c>
      <c r="BL375" s="17" t="s">
        <v>237</v>
      </c>
      <c r="BM375" s="231" t="s">
        <v>719</v>
      </c>
    </row>
    <row r="376" s="13" customFormat="1">
      <c r="A376" s="13"/>
      <c r="B376" s="233"/>
      <c r="C376" s="234"/>
      <c r="D376" s="235" t="s">
        <v>157</v>
      </c>
      <c r="E376" s="236" t="s">
        <v>1</v>
      </c>
      <c r="F376" s="237" t="s">
        <v>720</v>
      </c>
      <c r="G376" s="234"/>
      <c r="H376" s="238">
        <v>2.5830000000000002</v>
      </c>
      <c r="I376" s="239"/>
      <c r="J376" s="234"/>
      <c r="K376" s="234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157</v>
      </c>
      <c r="AU376" s="244" t="s">
        <v>86</v>
      </c>
      <c r="AV376" s="13" t="s">
        <v>86</v>
      </c>
      <c r="AW376" s="13" t="s">
        <v>32</v>
      </c>
      <c r="AX376" s="13" t="s">
        <v>76</v>
      </c>
      <c r="AY376" s="244" t="s">
        <v>148</v>
      </c>
    </row>
    <row r="377" s="13" customFormat="1">
      <c r="A377" s="13"/>
      <c r="B377" s="233"/>
      <c r="C377" s="234"/>
      <c r="D377" s="235" t="s">
        <v>157</v>
      </c>
      <c r="E377" s="236" t="s">
        <v>1</v>
      </c>
      <c r="F377" s="237" t="s">
        <v>721</v>
      </c>
      <c r="G377" s="234"/>
      <c r="H377" s="238">
        <v>5.8899999999999997</v>
      </c>
      <c r="I377" s="239"/>
      <c r="J377" s="234"/>
      <c r="K377" s="234"/>
      <c r="L377" s="240"/>
      <c r="M377" s="241"/>
      <c r="N377" s="242"/>
      <c r="O377" s="242"/>
      <c r="P377" s="242"/>
      <c r="Q377" s="242"/>
      <c r="R377" s="242"/>
      <c r="S377" s="242"/>
      <c r="T377" s="24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4" t="s">
        <v>157</v>
      </c>
      <c r="AU377" s="244" t="s">
        <v>86</v>
      </c>
      <c r="AV377" s="13" t="s">
        <v>86</v>
      </c>
      <c r="AW377" s="13" t="s">
        <v>32</v>
      </c>
      <c r="AX377" s="13" t="s">
        <v>76</v>
      </c>
      <c r="AY377" s="244" t="s">
        <v>148</v>
      </c>
    </row>
    <row r="378" s="14" customFormat="1">
      <c r="A378" s="14"/>
      <c r="B378" s="245"/>
      <c r="C378" s="246"/>
      <c r="D378" s="235" t="s">
        <v>157</v>
      </c>
      <c r="E378" s="247" t="s">
        <v>1</v>
      </c>
      <c r="F378" s="248" t="s">
        <v>184</v>
      </c>
      <c r="G378" s="246"/>
      <c r="H378" s="249">
        <v>8.472999999999999</v>
      </c>
      <c r="I378" s="250"/>
      <c r="J378" s="246"/>
      <c r="K378" s="246"/>
      <c r="L378" s="251"/>
      <c r="M378" s="252"/>
      <c r="N378" s="253"/>
      <c r="O378" s="253"/>
      <c r="P378" s="253"/>
      <c r="Q378" s="253"/>
      <c r="R378" s="253"/>
      <c r="S378" s="253"/>
      <c r="T378" s="25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5" t="s">
        <v>157</v>
      </c>
      <c r="AU378" s="255" t="s">
        <v>86</v>
      </c>
      <c r="AV378" s="14" t="s">
        <v>155</v>
      </c>
      <c r="AW378" s="14" t="s">
        <v>32</v>
      </c>
      <c r="AX378" s="14" t="s">
        <v>84</v>
      </c>
      <c r="AY378" s="255" t="s">
        <v>148</v>
      </c>
    </row>
    <row r="379" s="2" customFormat="1" ht="14.4" customHeight="1">
      <c r="A379" s="38"/>
      <c r="B379" s="39"/>
      <c r="C379" s="219" t="s">
        <v>722</v>
      </c>
      <c r="D379" s="219" t="s">
        <v>151</v>
      </c>
      <c r="E379" s="220" t="s">
        <v>723</v>
      </c>
      <c r="F379" s="221" t="s">
        <v>724</v>
      </c>
      <c r="G379" s="222" t="s">
        <v>188</v>
      </c>
      <c r="H379" s="223">
        <v>17.699999999999999</v>
      </c>
      <c r="I379" s="224"/>
      <c r="J379" s="225">
        <f>ROUND(I379*H379,2)</f>
        <v>0</v>
      </c>
      <c r="K379" s="226"/>
      <c r="L379" s="44"/>
      <c r="M379" s="227" t="s">
        <v>1</v>
      </c>
      <c r="N379" s="228" t="s">
        <v>41</v>
      </c>
      <c r="O379" s="91"/>
      <c r="P379" s="229">
        <f>O379*H379</f>
        <v>0</v>
      </c>
      <c r="Q379" s="229">
        <v>9.0000000000000006E-05</v>
      </c>
      <c r="R379" s="229">
        <f>Q379*H379</f>
        <v>0.001593</v>
      </c>
      <c r="S379" s="229">
        <v>0</v>
      </c>
      <c r="T379" s="230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1" t="s">
        <v>237</v>
      </c>
      <c r="AT379" s="231" t="s">
        <v>151</v>
      </c>
      <c r="AU379" s="231" t="s">
        <v>86</v>
      </c>
      <c r="AY379" s="17" t="s">
        <v>148</v>
      </c>
      <c r="BE379" s="232">
        <f>IF(N379="základní",J379,0)</f>
        <v>0</v>
      </c>
      <c r="BF379" s="232">
        <f>IF(N379="snížená",J379,0)</f>
        <v>0</v>
      </c>
      <c r="BG379" s="232">
        <f>IF(N379="zákl. přenesená",J379,0)</f>
        <v>0</v>
      </c>
      <c r="BH379" s="232">
        <f>IF(N379="sníž. přenesená",J379,0)</f>
        <v>0</v>
      </c>
      <c r="BI379" s="232">
        <f>IF(N379="nulová",J379,0)</f>
        <v>0</v>
      </c>
      <c r="BJ379" s="17" t="s">
        <v>84</v>
      </c>
      <c r="BK379" s="232">
        <f>ROUND(I379*H379,2)</f>
        <v>0</v>
      </c>
      <c r="BL379" s="17" t="s">
        <v>237</v>
      </c>
      <c r="BM379" s="231" t="s">
        <v>725</v>
      </c>
    </row>
    <row r="380" s="2" customFormat="1" ht="14.4" customHeight="1">
      <c r="A380" s="38"/>
      <c r="B380" s="39"/>
      <c r="C380" s="219" t="s">
        <v>726</v>
      </c>
      <c r="D380" s="219" t="s">
        <v>151</v>
      </c>
      <c r="E380" s="220" t="s">
        <v>727</v>
      </c>
      <c r="F380" s="221" t="s">
        <v>728</v>
      </c>
      <c r="G380" s="222" t="s">
        <v>188</v>
      </c>
      <c r="H380" s="223">
        <v>98.200000000000003</v>
      </c>
      <c r="I380" s="224"/>
      <c r="J380" s="225">
        <f>ROUND(I380*H380,2)</f>
        <v>0</v>
      </c>
      <c r="K380" s="226"/>
      <c r="L380" s="44"/>
      <c r="M380" s="227" t="s">
        <v>1</v>
      </c>
      <c r="N380" s="228" t="s">
        <v>41</v>
      </c>
      <c r="O380" s="91"/>
      <c r="P380" s="229">
        <f>O380*H380</f>
        <v>0</v>
      </c>
      <c r="Q380" s="229">
        <v>0.00016000000000000001</v>
      </c>
      <c r="R380" s="229">
        <f>Q380*H380</f>
        <v>0.015712</v>
      </c>
      <c r="S380" s="229">
        <v>0</v>
      </c>
      <c r="T380" s="230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1" t="s">
        <v>237</v>
      </c>
      <c r="AT380" s="231" t="s">
        <v>151</v>
      </c>
      <c r="AU380" s="231" t="s">
        <v>86</v>
      </c>
      <c r="AY380" s="17" t="s">
        <v>148</v>
      </c>
      <c r="BE380" s="232">
        <f>IF(N380="základní",J380,0)</f>
        <v>0</v>
      </c>
      <c r="BF380" s="232">
        <f>IF(N380="snížená",J380,0)</f>
        <v>0</v>
      </c>
      <c r="BG380" s="232">
        <f>IF(N380="zákl. přenesená",J380,0)</f>
        <v>0</v>
      </c>
      <c r="BH380" s="232">
        <f>IF(N380="sníž. přenesená",J380,0)</f>
        <v>0</v>
      </c>
      <c r="BI380" s="232">
        <f>IF(N380="nulová",J380,0)</f>
        <v>0</v>
      </c>
      <c r="BJ380" s="17" t="s">
        <v>84</v>
      </c>
      <c r="BK380" s="232">
        <f>ROUND(I380*H380,2)</f>
        <v>0</v>
      </c>
      <c r="BL380" s="17" t="s">
        <v>237</v>
      </c>
      <c r="BM380" s="231" t="s">
        <v>729</v>
      </c>
    </row>
    <row r="381" s="2" customFormat="1" ht="14.4" customHeight="1">
      <c r="A381" s="38"/>
      <c r="B381" s="39"/>
      <c r="C381" s="219" t="s">
        <v>730</v>
      </c>
      <c r="D381" s="219" t="s">
        <v>151</v>
      </c>
      <c r="E381" s="220" t="s">
        <v>731</v>
      </c>
      <c r="F381" s="221" t="s">
        <v>732</v>
      </c>
      <c r="G381" s="222" t="s">
        <v>188</v>
      </c>
      <c r="H381" s="223">
        <v>17.699999999999999</v>
      </c>
      <c r="I381" s="224"/>
      <c r="J381" s="225">
        <f>ROUND(I381*H381,2)</f>
        <v>0</v>
      </c>
      <c r="K381" s="226"/>
      <c r="L381" s="44"/>
      <c r="M381" s="227" t="s">
        <v>1</v>
      </c>
      <c r="N381" s="228" t="s">
        <v>41</v>
      </c>
      <c r="O381" s="91"/>
      <c r="P381" s="229">
        <f>O381*H381</f>
        <v>0</v>
      </c>
      <c r="Q381" s="229">
        <v>0.00142</v>
      </c>
      <c r="R381" s="229">
        <f>Q381*H381</f>
        <v>0.025134</v>
      </c>
      <c r="S381" s="229">
        <v>0</v>
      </c>
      <c r="T381" s="230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1" t="s">
        <v>237</v>
      </c>
      <c r="AT381" s="231" t="s">
        <v>151</v>
      </c>
      <c r="AU381" s="231" t="s">
        <v>86</v>
      </c>
      <c r="AY381" s="17" t="s">
        <v>148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7" t="s">
        <v>84</v>
      </c>
      <c r="BK381" s="232">
        <f>ROUND(I381*H381,2)</f>
        <v>0</v>
      </c>
      <c r="BL381" s="17" t="s">
        <v>237</v>
      </c>
      <c r="BM381" s="231" t="s">
        <v>733</v>
      </c>
    </row>
    <row r="382" s="13" customFormat="1">
      <c r="A382" s="13"/>
      <c r="B382" s="233"/>
      <c r="C382" s="234"/>
      <c r="D382" s="235" t="s">
        <v>157</v>
      </c>
      <c r="E382" s="236" t="s">
        <v>1</v>
      </c>
      <c r="F382" s="237" t="s">
        <v>734</v>
      </c>
      <c r="G382" s="234"/>
      <c r="H382" s="238">
        <v>17.699999999999999</v>
      </c>
      <c r="I382" s="239"/>
      <c r="J382" s="234"/>
      <c r="K382" s="234"/>
      <c r="L382" s="240"/>
      <c r="M382" s="241"/>
      <c r="N382" s="242"/>
      <c r="O382" s="242"/>
      <c r="P382" s="242"/>
      <c r="Q382" s="242"/>
      <c r="R382" s="242"/>
      <c r="S382" s="242"/>
      <c r="T382" s="24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4" t="s">
        <v>157</v>
      </c>
      <c r="AU382" s="244" t="s">
        <v>86</v>
      </c>
      <c r="AV382" s="13" t="s">
        <v>86</v>
      </c>
      <c r="AW382" s="13" t="s">
        <v>32</v>
      </c>
      <c r="AX382" s="13" t="s">
        <v>84</v>
      </c>
      <c r="AY382" s="244" t="s">
        <v>148</v>
      </c>
    </row>
    <row r="383" s="2" customFormat="1" ht="14.4" customHeight="1">
      <c r="A383" s="38"/>
      <c r="B383" s="39"/>
      <c r="C383" s="219" t="s">
        <v>735</v>
      </c>
      <c r="D383" s="219" t="s">
        <v>151</v>
      </c>
      <c r="E383" s="220" t="s">
        <v>736</v>
      </c>
      <c r="F383" s="221" t="s">
        <v>737</v>
      </c>
      <c r="G383" s="222" t="s">
        <v>433</v>
      </c>
      <c r="H383" s="277"/>
      <c r="I383" s="224"/>
      <c r="J383" s="225">
        <f>ROUND(I383*H383,2)</f>
        <v>0</v>
      </c>
      <c r="K383" s="226"/>
      <c r="L383" s="44"/>
      <c r="M383" s="227" t="s">
        <v>1</v>
      </c>
      <c r="N383" s="228" t="s">
        <v>41</v>
      </c>
      <c r="O383" s="91"/>
      <c r="P383" s="229">
        <f>O383*H383</f>
        <v>0</v>
      </c>
      <c r="Q383" s="229">
        <v>0</v>
      </c>
      <c r="R383" s="229">
        <f>Q383*H383</f>
        <v>0</v>
      </c>
      <c r="S383" s="229">
        <v>0</v>
      </c>
      <c r="T383" s="230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31" t="s">
        <v>237</v>
      </c>
      <c r="AT383" s="231" t="s">
        <v>151</v>
      </c>
      <c r="AU383" s="231" t="s">
        <v>86</v>
      </c>
      <c r="AY383" s="17" t="s">
        <v>148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7" t="s">
        <v>84</v>
      </c>
      <c r="BK383" s="232">
        <f>ROUND(I383*H383,2)</f>
        <v>0</v>
      </c>
      <c r="BL383" s="17" t="s">
        <v>237</v>
      </c>
      <c r="BM383" s="231" t="s">
        <v>738</v>
      </c>
    </row>
    <row r="384" s="12" customFormat="1" ht="22.8" customHeight="1">
      <c r="A384" s="12"/>
      <c r="B384" s="203"/>
      <c r="C384" s="204"/>
      <c r="D384" s="205" t="s">
        <v>75</v>
      </c>
      <c r="E384" s="217" t="s">
        <v>739</v>
      </c>
      <c r="F384" s="217" t="s">
        <v>740</v>
      </c>
      <c r="G384" s="204"/>
      <c r="H384" s="204"/>
      <c r="I384" s="207"/>
      <c r="J384" s="218">
        <f>BK384</f>
        <v>0</v>
      </c>
      <c r="K384" s="204"/>
      <c r="L384" s="209"/>
      <c r="M384" s="210"/>
      <c r="N384" s="211"/>
      <c r="O384" s="211"/>
      <c r="P384" s="212">
        <f>SUM(P385:P407)</f>
        <v>0</v>
      </c>
      <c r="Q384" s="211"/>
      <c r="R384" s="212">
        <f>SUM(R385:R407)</f>
        <v>1.0795176099999999</v>
      </c>
      <c r="S384" s="211"/>
      <c r="T384" s="213">
        <f>SUM(T385:T407)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14" t="s">
        <v>86</v>
      </c>
      <c r="AT384" s="215" t="s">
        <v>75</v>
      </c>
      <c r="AU384" s="215" t="s">
        <v>84</v>
      </c>
      <c r="AY384" s="214" t="s">
        <v>148</v>
      </c>
      <c r="BK384" s="216">
        <f>SUM(BK385:BK407)</f>
        <v>0</v>
      </c>
    </row>
    <row r="385" s="2" customFormat="1" ht="14.4" customHeight="1">
      <c r="A385" s="38"/>
      <c r="B385" s="39"/>
      <c r="C385" s="219" t="s">
        <v>741</v>
      </c>
      <c r="D385" s="219" t="s">
        <v>151</v>
      </c>
      <c r="E385" s="220" t="s">
        <v>742</v>
      </c>
      <c r="F385" s="221" t="s">
        <v>743</v>
      </c>
      <c r="G385" s="222" t="s">
        <v>175</v>
      </c>
      <c r="H385" s="223">
        <v>29.399999999999999</v>
      </c>
      <c r="I385" s="224"/>
      <c r="J385" s="225">
        <f>ROUND(I385*H385,2)</f>
        <v>0</v>
      </c>
      <c r="K385" s="226"/>
      <c r="L385" s="44"/>
      <c r="M385" s="227" t="s">
        <v>1</v>
      </c>
      <c r="N385" s="228" t="s">
        <v>41</v>
      </c>
      <c r="O385" s="91"/>
      <c r="P385" s="229">
        <f>O385*H385</f>
        <v>0</v>
      </c>
      <c r="Q385" s="229">
        <v>0.00029999999999999997</v>
      </c>
      <c r="R385" s="229">
        <f>Q385*H385</f>
        <v>0.008819999999999998</v>
      </c>
      <c r="S385" s="229">
        <v>0</v>
      </c>
      <c r="T385" s="230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1" t="s">
        <v>237</v>
      </c>
      <c r="AT385" s="231" t="s">
        <v>151</v>
      </c>
      <c r="AU385" s="231" t="s">
        <v>86</v>
      </c>
      <c r="AY385" s="17" t="s">
        <v>148</v>
      </c>
      <c r="BE385" s="232">
        <f>IF(N385="základní",J385,0)</f>
        <v>0</v>
      </c>
      <c r="BF385" s="232">
        <f>IF(N385="snížená",J385,0)</f>
        <v>0</v>
      </c>
      <c r="BG385" s="232">
        <f>IF(N385="zákl. přenesená",J385,0)</f>
        <v>0</v>
      </c>
      <c r="BH385" s="232">
        <f>IF(N385="sníž. přenesená",J385,0)</f>
        <v>0</v>
      </c>
      <c r="BI385" s="232">
        <f>IF(N385="nulová",J385,0)</f>
        <v>0</v>
      </c>
      <c r="BJ385" s="17" t="s">
        <v>84</v>
      </c>
      <c r="BK385" s="232">
        <f>ROUND(I385*H385,2)</f>
        <v>0</v>
      </c>
      <c r="BL385" s="17" t="s">
        <v>237</v>
      </c>
      <c r="BM385" s="231" t="s">
        <v>744</v>
      </c>
    </row>
    <row r="386" s="13" customFormat="1">
      <c r="A386" s="13"/>
      <c r="B386" s="233"/>
      <c r="C386" s="234"/>
      <c r="D386" s="235" t="s">
        <v>157</v>
      </c>
      <c r="E386" s="236" t="s">
        <v>1</v>
      </c>
      <c r="F386" s="237" t="s">
        <v>745</v>
      </c>
      <c r="G386" s="234"/>
      <c r="H386" s="238">
        <v>29.399999999999999</v>
      </c>
      <c r="I386" s="239"/>
      <c r="J386" s="234"/>
      <c r="K386" s="234"/>
      <c r="L386" s="240"/>
      <c r="M386" s="241"/>
      <c r="N386" s="242"/>
      <c r="O386" s="242"/>
      <c r="P386" s="242"/>
      <c r="Q386" s="242"/>
      <c r="R386" s="242"/>
      <c r="S386" s="242"/>
      <c r="T386" s="24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4" t="s">
        <v>157</v>
      </c>
      <c r="AU386" s="244" t="s">
        <v>86</v>
      </c>
      <c r="AV386" s="13" t="s">
        <v>86</v>
      </c>
      <c r="AW386" s="13" t="s">
        <v>32</v>
      </c>
      <c r="AX386" s="13" t="s">
        <v>84</v>
      </c>
      <c r="AY386" s="244" t="s">
        <v>148</v>
      </c>
    </row>
    <row r="387" s="2" customFormat="1" ht="14.4" customHeight="1">
      <c r="A387" s="38"/>
      <c r="B387" s="39"/>
      <c r="C387" s="219" t="s">
        <v>746</v>
      </c>
      <c r="D387" s="219" t="s">
        <v>151</v>
      </c>
      <c r="E387" s="220" t="s">
        <v>747</v>
      </c>
      <c r="F387" s="221" t="s">
        <v>748</v>
      </c>
      <c r="G387" s="222" t="s">
        <v>175</v>
      </c>
      <c r="H387" s="223">
        <v>10.91</v>
      </c>
      <c r="I387" s="224"/>
      <c r="J387" s="225">
        <f>ROUND(I387*H387,2)</f>
        <v>0</v>
      </c>
      <c r="K387" s="226"/>
      <c r="L387" s="44"/>
      <c r="M387" s="227" t="s">
        <v>1</v>
      </c>
      <c r="N387" s="228" t="s">
        <v>41</v>
      </c>
      <c r="O387" s="91"/>
      <c r="P387" s="229">
        <f>O387*H387</f>
        <v>0</v>
      </c>
      <c r="Q387" s="229">
        <v>0.0015</v>
      </c>
      <c r="R387" s="229">
        <f>Q387*H387</f>
        <v>0.016365000000000001</v>
      </c>
      <c r="S387" s="229">
        <v>0</v>
      </c>
      <c r="T387" s="230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1" t="s">
        <v>237</v>
      </c>
      <c r="AT387" s="231" t="s">
        <v>151</v>
      </c>
      <c r="AU387" s="231" t="s">
        <v>86</v>
      </c>
      <c r="AY387" s="17" t="s">
        <v>148</v>
      </c>
      <c r="BE387" s="232">
        <f>IF(N387="základní",J387,0)</f>
        <v>0</v>
      </c>
      <c r="BF387" s="232">
        <f>IF(N387="snížená",J387,0)</f>
        <v>0</v>
      </c>
      <c r="BG387" s="232">
        <f>IF(N387="zákl. přenesená",J387,0)</f>
        <v>0</v>
      </c>
      <c r="BH387" s="232">
        <f>IF(N387="sníž. přenesená",J387,0)</f>
        <v>0</v>
      </c>
      <c r="BI387" s="232">
        <f>IF(N387="nulová",J387,0)</f>
        <v>0</v>
      </c>
      <c r="BJ387" s="17" t="s">
        <v>84</v>
      </c>
      <c r="BK387" s="232">
        <f>ROUND(I387*H387,2)</f>
        <v>0</v>
      </c>
      <c r="BL387" s="17" t="s">
        <v>237</v>
      </c>
      <c r="BM387" s="231" t="s">
        <v>749</v>
      </c>
    </row>
    <row r="388" s="13" customFormat="1">
      <c r="A388" s="13"/>
      <c r="B388" s="233"/>
      <c r="C388" s="234"/>
      <c r="D388" s="235" t="s">
        <v>157</v>
      </c>
      <c r="E388" s="236" t="s">
        <v>1</v>
      </c>
      <c r="F388" s="237" t="s">
        <v>750</v>
      </c>
      <c r="G388" s="234"/>
      <c r="H388" s="238">
        <v>5.3099999999999996</v>
      </c>
      <c r="I388" s="239"/>
      <c r="J388" s="234"/>
      <c r="K388" s="234"/>
      <c r="L388" s="240"/>
      <c r="M388" s="241"/>
      <c r="N388" s="242"/>
      <c r="O388" s="242"/>
      <c r="P388" s="242"/>
      <c r="Q388" s="242"/>
      <c r="R388" s="242"/>
      <c r="S388" s="242"/>
      <c r="T388" s="24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4" t="s">
        <v>157</v>
      </c>
      <c r="AU388" s="244" t="s">
        <v>86</v>
      </c>
      <c r="AV388" s="13" t="s">
        <v>86</v>
      </c>
      <c r="AW388" s="13" t="s">
        <v>32</v>
      </c>
      <c r="AX388" s="13" t="s">
        <v>76</v>
      </c>
      <c r="AY388" s="244" t="s">
        <v>148</v>
      </c>
    </row>
    <row r="389" s="13" customFormat="1">
      <c r="A389" s="13"/>
      <c r="B389" s="233"/>
      <c r="C389" s="234"/>
      <c r="D389" s="235" t="s">
        <v>157</v>
      </c>
      <c r="E389" s="236" t="s">
        <v>1</v>
      </c>
      <c r="F389" s="237" t="s">
        <v>751</v>
      </c>
      <c r="G389" s="234"/>
      <c r="H389" s="238">
        <v>5.5999999999999996</v>
      </c>
      <c r="I389" s="239"/>
      <c r="J389" s="234"/>
      <c r="K389" s="234"/>
      <c r="L389" s="240"/>
      <c r="M389" s="241"/>
      <c r="N389" s="242"/>
      <c r="O389" s="242"/>
      <c r="P389" s="242"/>
      <c r="Q389" s="242"/>
      <c r="R389" s="242"/>
      <c r="S389" s="242"/>
      <c r="T389" s="24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4" t="s">
        <v>157</v>
      </c>
      <c r="AU389" s="244" t="s">
        <v>86</v>
      </c>
      <c r="AV389" s="13" t="s">
        <v>86</v>
      </c>
      <c r="AW389" s="13" t="s">
        <v>32</v>
      </c>
      <c r="AX389" s="13" t="s">
        <v>76</v>
      </c>
      <c r="AY389" s="244" t="s">
        <v>148</v>
      </c>
    </row>
    <row r="390" s="14" customFormat="1">
      <c r="A390" s="14"/>
      <c r="B390" s="245"/>
      <c r="C390" s="246"/>
      <c r="D390" s="235" t="s">
        <v>157</v>
      </c>
      <c r="E390" s="247" t="s">
        <v>1</v>
      </c>
      <c r="F390" s="248" t="s">
        <v>184</v>
      </c>
      <c r="G390" s="246"/>
      <c r="H390" s="249">
        <v>10.91</v>
      </c>
      <c r="I390" s="250"/>
      <c r="J390" s="246"/>
      <c r="K390" s="246"/>
      <c r="L390" s="251"/>
      <c r="M390" s="252"/>
      <c r="N390" s="253"/>
      <c r="O390" s="253"/>
      <c r="P390" s="253"/>
      <c r="Q390" s="253"/>
      <c r="R390" s="253"/>
      <c r="S390" s="253"/>
      <c r="T390" s="25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5" t="s">
        <v>157</v>
      </c>
      <c r="AU390" s="255" t="s">
        <v>86</v>
      </c>
      <c r="AV390" s="14" t="s">
        <v>155</v>
      </c>
      <c r="AW390" s="14" t="s">
        <v>32</v>
      </c>
      <c r="AX390" s="14" t="s">
        <v>84</v>
      </c>
      <c r="AY390" s="255" t="s">
        <v>148</v>
      </c>
    </row>
    <row r="391" s="2" customFormat="1" ht="14.4" customHeight="1">
      <c r="A391" s="38"/>
      <c r="B391" s="39"/>
      <c r="C391" s="219" t="s">
        <v>752</v>
      </c>
      <c r="D391" s="219" t="s">
        <v>151</v>
      </c>
      <c r="E391" s="220" t="s">
        <v>753</v>
      </c>
      <c r="F391" s="221" t="s">
        <v>754</v>
      </c>
      <c r="G391" s="222" t="s">
        <v>175</v>
      </c>
      <c r="H391" s="223">
        <v>40.310000000000002</v>
      </c>
      <c r="I391" s="224"/>
      <c r="J391" s="225">
        <f>ROUND(I391*H391,2)</f>
        <v>0</v>
      </c>
      <c r="K391" s="226"/>
      <c r="L391" s="44"/>
      <c r="M391" s="227" t="s">
        <v>1</v>
      </c>
      <c r="N391" s="228" t="s">
        <v>41</v>
      </c>
      <c r="O391" s="91"/>
      <c r="P391" s="229">
        <f>O391*H391</f>
        <v>0</v>
      </c>
      <c r="Q391" s="229">
        <v>0.0060000000000000001</v>
      </c>
      <c r="R391" s="229">
        <f>Q391*H391</f>
        <v>0.24186000000000002</v>
      </c>
      <c r="S391" s="229">
        <v>0</v>
      </c>
      <c r="T391" s="230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31" t="s">
        <v>237</v>
      </c>
      <c r="AT391" s="231" t="s">
        <v>151</v>
      </c>
      <c r="AU391" s="231" t="s">
        <v>86</v>
      </c>
      <c r="AY391" s="17" t="s">
        <v>148</v>
      </c>
      <c r="BE391" s="232">
        <f>IF(N391="základní",J391,0)</f>
        <v>0</v>
      </c>
      <c r="BF391" s="232">
        <f>IF(N391="snížená",J391,0)</f>
        <v>0</v>
      </c>
      <c r="BG391" s="232">
        <f>IF(N391="zákl. přenesená",J391,0)</f>
        <v>0</v>
      </c>
      <c r="BH391" s="232">
        <f>IF(N391="sníž. přenesená",J391,0)</f>
        <v>0</v>
      </c>
      <c r="BI391" s="232">
        <f>IF(N391="nulová",J391,0)</f>
        <v>0</v>
      </c>
      <c r="BJ391" s="17" t="s">
        <v>84</v>
      </c>
      <c r="BK391" s="232">
        <f>ROUND(I391*H391,2)</f>
        <v>0</v>
      </c>
      <c r="BL391" s="17" t="s">
        <v>237</v>
      </c>
      <c r="BM391" s="231" t="s">
        <v>755</v>
      </c>
    </row>
    <row r="392" s="13" customFormat="1">
      <c r="A392" s="13"/>
      <c r="B392" s="233"/>
      <c r="C392" s="234"/>
      <c r="D392" s="235" t="s">
        <v>157</v>
      </c>
      <c r="E392" s="236" t="s">
        <v>1</v>
      </c>
      <c r="F392" s="237" t="s">
        <v>756</v>
      </c>
      <c r="G392" s="234"/>
      <c r="H392" s="238">
        <v>0.81000000000000005</v>
      </c>
      <c r="I392" s="239"/>
      <c r="J392" s="234"/>
      <c r="K392" s="234"/>
      <c r="L392" s="240"/>
      <c r="M392" s="241"/>
      <c r="N392" s="242"/>
      <c r="O392" s="242"/>
      <c r="P392" s="242"/>
      <c r="Q392" s="242"/>
      <c r="R392" s="242"/>
      <c r="S392" s="242"/>
      <c r="T392" s="24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4" t="s">
        <v>157</v>
      </c>
      <c r="AU392" s="244" t="s">
        <v>86</v>
      </c>
      <c r="AV392" s="13" t="s">
        <v>86</v>
      </c>
      <c r="AW392" s="13" t="s">
        <v>32</v>
      </c>
      <c r="AX392" s="13" t="s">
        <v>76</v>
      </c>
      <c r="AY392" s="244" t="s">
        <v>148</v>
      </c>
    </row>
    <row r="393" s="15" customFormat="1">
      <c r="A393" s="15"/>
      <c r="B393" s="256"/>
      <c r="C393" s="257"/>
      <c r="D393" s="235" t="s">
        <v>157</v>
      </c>
      <c r="E393" s="258" t="s">
        <v>1</v>
      </c>
      <c r="F393" s="259" t="s">
        <v>757</v>
      </c>
      <c r="G393" s="257"/>
      <c r="H393" s="258" t="s">
        <v>1</v>
      </c>
      <c r="I393" s="260"/>
      <c r="J393" s="257"/>
      <c r="K393" s="257"/>
      <c r="L393" s="261"/>
      <c r="M393" s="262"/>
      <c r="N393" s="263"/>
      <c r="O393" s="263"/>
      <c r="P393" s="263"/>
      <c r="Q393" s="263"/>
      <c r="R393" s="263"/>
      <c r="S393" s="263"/>
      <c r="T393" s="264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5" t="s">
        <v>157</v>
      </c>
      <c r="AU393" s="265" t="s">
        <v>86</v>
      </c>
      <c r="AV393" s="15" t="s">
        <v>84</v>
      </c>
      <c r="AW393" s="15" t="s">
        <v>32</v>
      </c>
      <c r="AX393" s="15" t="s">
        <v>76</v>
      </c>
      <c r="AY393" s="265" t="s">
        <v>148</v>
      </c>
    </row>
    <row r="394" s="13" customFormat="1">
      <c r="A394" s="13"/>
      <c r="B394" s="233"/>
      <c r="C394" s="234"/>
      <c r="D394" s="235" t="s">
        <v>157</v>
      </c>
      <c r="E394" s="236" t="s">
        <v>1</v>
      </c>
      <c r="F394" s="237" t="s">
        <v>758</v>
      </c>
      <c r="G394" s="234"/>
      <c r="H394" s="238">
        <v>10.5</v>
      </c>
      <c r="I394" s="239"/>
      <c r="J394" s="234"/>
      <c r="K394" s="234"/>
      <c r="L394" s="240"/>
      <c r="M394" s="241"/>
      <c r="N394" s="242"/>
      <c r="O394" s="242"/>
      <c r="P394" s="242"/>
      <c r="Q394" s="242"/>
      <c r="R394" s="242"/>
      <c r="S394" s="242"/>
      <c r="T394" s="24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4" t="s">
        <v>157</v>
      </c>
      <c r="AU394" s="244" t="s">
        <v>86</v>
      </c>
      <c r="AV394" s="13" t="s">
        <v>86</v>
      </c>
      <c r="AW394" s="13" t="s">
        <v>32</v>
      </c>
      <c r="AX394" s="13" t="s">
        <v>76</v>
      </c>
      <c r="AY394" s="244" t="s">
        <v>148</v>
      </c>
    </row>
    <row r="395" s="13" customFormat="1">
      <c r="A395" s="13"/>
      <c r="B395" s="233"/>
      <c r="C395" s="234"/>
      <c r="D395" s="235" t="s">
        <v>157</v>
      </c>
      <c r="E395" s="236" t="s">
        <v>1</v>
      </c>
      <c r="F395" s="237" t="s">
        <v>759</v>
      </c>
      <c r="G395" s="234"/>
      <c r="H395" s="238">
        <v>35.399999999999999</v>
      </c>
      <c r="I395" s="239"/>
      <c r="J395" s="234"/>
      <c r="K395" s="234"/>
      <c r="L395" s="240"/>
      <c r="M395" s="241"/>
      <c r="N395" s="242"/>
      <c r="O395" s="242"/>
      <c r="P395" s="242"/>
      <c r="Q395" s="242"/>
      <c r="R395" s="242"/>
      <c r="S395" s="242"/>
      <c r="T395" s="24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4" t="s">
        <v>157</v>
      </c>
      <c r="AU395" s="244" t="s">
        <v>86</v>
      </c>
      <c r="AV395" s="13" t="s">
        <v>86</v>
      </c>
      <c r="AW395" s="13" t="s">
        <v>32</v>
      </c>
      <c r="AX395" s="13" t="s">
        <v>76</v>
      </c>
      <c r="AY395" s="244" t="s">
        <v>148</v>
      </c>
    </row>
    <row r="396" s="13" customFormat="1">
      <c r="A396" s="13"/>
      <c r="B396" s="233"/>
      <c r="C396" s="234"/>
      <c r="D396" s="235" t="s">
        <v>157</v>
      </c>
      <c r="E396" s="236" t="s">
        <v>1</v>
      </c>
      <c r="F396" s="237" t="s">
        <v>386</v>
      </c>
      <c r="G396" s="234"/>
      <c r="H396" s="238">
        <v>-4.7999999999999998</v>
      </c>
      <c r="I396" s="239"/>
      <c r="J396" s="234"/>
      <c r="K396" s="234"/>
      <c r="L396" s="240"/>
      <c r="M396" s="241"/>
      <c r="N396" s="242"/>
      <c r="O396" s="242"/>
      <c r="P396" s="242"/>
      <c r="Q396" s="242"/>
      <c r="R396" s="242"/>
      <c r="S396" s="242"/>
      <c r="T396" s="24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4" t="s">
        <v>157</v>
      </c>
      <c r="AU396" s="244" t="s">
        <v>86</v>
      </c>
      <c r="AV396" s="13" t="s">
        <v>86</v>
      </c>
      <c r="AW396" s="13" t="s">
        <v>32</v>
      </c>
      <c r="AX396" s="13" t="s">
        <v>76</v>
      </c>
      <c r="AY396" s="244" t="s">
        <v>148</v>
      </c>
    </row>
    <row r="397" s="13" customFormat="1">
      <c r="A397" s="13"/>
      <c r="B397" s="233"/>
      <c r="C397" s="234"/>
      <c r="D397" s="235" t="s">
        <v>157</v>
      </c>
      <c r="E397" s="236" t="s">
        <v>1</v>
      </c>
      <c r="F397" s="237" t="s">
        <v>760</v>
      </c>
      <c r="G397" s="234"/>
      <c r="H397" s="238">
        <v>-1.6000000000000001</v>
      </c>
      <c r="I397" s="239"/>
      <c r="J397" s="234"/>
      <c r="K397" s="234"/>
      <c r="L397" s="240"/>
      <c r="M397" s="241"/>
      <c r="N397" s="242"/>
      <c r="O397" s="242"/>
      <c r="P397" s="242"/>
      <c r="Q397" s="242"/>
      <c r="R397" s="242"/>
      <c r="S397" s="242"/>
      <c r="T397" s="24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4" t="s">
        <v>157</v>
      </c>
      <c r="AU397" s="244" t="s">
        <v>86</v>
      </c>
      <c r="AV397" s="13" t="s">
        <v>86</v>
      </c>
      <c r="AW397" s="13" t="s">
        <v>32</v>
      </c>
      <c r="AX397" s="13" t="s">
        <v>76</v>
      </c>
      <c r="AY397" s="244" t="s">
        <v>148</v>
      </c>
    </row>
    <row r="398" s="14" customFormat="1">
      <c r="A398" s="14"/>
      <c r="B398" s="245"/>
      <c r="C398" s="246"/>
      <c r="D398" s="235" t="s">
        <v>157</v>
      </c>
      <c r="E398" s="247" t="s">
        <v>1</v>
      </c>
      <c r="F398" s="248" t="s">
        <v>184</v>
      </c>
      <c r="G398" s="246"/>
      <c r="H398" s="249">
        <v>40.310000000000002</v>
      </c>
      <c r="I398" s="250"/>
      <c r="J398" s="246"/>
      <c r="K398" s="246"/>
      <c r="L398" s="251"/>
      <c r="M398" s="252"/>
      <c r="N398" s="253"/>
      <c r="O398" s="253"/>
      <c r="P398" s="253"/>
      <c r="Q398" s="253"/>
      <c r="R398" s="253"/>
      <c r="S398" s="253"/>
      <c r="T398" s="25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5" t="s">
        <v>157</v>
      </c>
      <c r="AU398" s="255" t="s">
        <v>86</v>
      </c>
      <c r="AV398" s="14" t="s">
        <v>155</v>
      </c>
      <c r="AW398" s="14" t="s">
        <v>32</v>
      </c>
      <c r="AX398" s="14" t="s">
        <v>84</v>
      </c>
      <c r="AY398" s="255" t="s">
        <v>148</v>
      </c>
    </row>
    <row r="399" s="2" customFormat="1" ht="14.4" customHeight="1">
      <c r="A399" s="38"/>
      <c r="B399" s="39"/>
      <c r="C399" s="266" t="s">
        <v>761</v>
      </c>
      <c r="D399" s="266" t="s">
        <v>289</v>
      </c>
      <c r="E399" s="267" t="s">
        <v>762</v>
      </c>
      <c r="F399" s="268" t="s">
        <v>763</v>
      </c>
      <c r="G399" s="269" t="s">
        <v>175</v>
      </c>
      <c r="H399" s="270">
        <v>44.341000000000001</v>
      </c>
      <c r="I399" s="271"/>
      <c r="J399" s="272">
        <f>ROUND(I399*H399,2)</f>
        <v>0</v>
      </c>
      <c r="K399" s="273"/>
      <c r="L399" s="274"/>
      <c r="M399" s="275" t="s">
        <v>1</v>
      </c>
      <c r="N399" s="276" t="s">
        <v>41</v>
      </c>
      <c r="O399" s="91"/>
      <c r="P399" s="229">
        <f>O399*H399</f>
        <v>0</v>
      </c>
      <c r="Q399" s="229">
        <v>0.01771</v>
      </c>
      <c r="R399" s="229">
        <f>Q399*H399</f>
        <v>0.78527911000000006</v>
      </c>
      <c r="S399" s="229">
        <v>0</v>
      </c>
      <c r="T399" s="230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1" t="s">
        <v>316</v>
      </c>
      <c r="AT399" s="231" t="s">
        <v>289</v>
      </c>
      <c r="AU399" s="231" t="s">
        <v>86</v>
      </c>
      <c r="AY399" s="17" t="s">
        <v>148</v>
      </c>
      <c r="BE399" s="232">
        <f>IF(N399="základní",J399,0)</f>
        <v>0</v>
      </c>
      <c r="BF399" s="232">
        <f>IF(N399="snížená",J399,0)</f>
        <v>0</v>
      </c>
      <c r="BG399" s="232">
        <f>IF(N399="zákl. přenesená",J399,0)</f>
        <v>0</v>
      </c>
      <c r="BH399" s="232">
        <f>IF(N399="sníž. přenesená",J399,0)</f>
        <v>0</v>
      </c>
      <c r="BI399" s="232">
        <f>IF(N399="nulová",J399,0)</f>
        <v>0</v>
      </c>
      <c r="BJ399" s="17" t="s">
        <v>84</v>
      </c>
      <c r="BK399" s="232">
        <f>ROUND(I399*H399,2)</f>
        <v>0</v>
      </c>
      <c r="BL399" s="17" t="s">
        <v>237</v>
      </c>
      <c r="BM399" s="231" t="s">
        <v>764</v>
      </c>
    </row>
    <row r="400" s="13" customFormat="1">
      <c r="A400" s="13"/>
      <c r="B400" s="233"/>
      <c r="C400" s="234"/>
      <c r="D400" s="235" t="s">
        <v>157</v>
      </c>
      <c r="E400" s="234"/>
      <c r="F400" s="237" t="s">
        <v>765</v>
      </c>
      <c r="G400" s="234"/>
      <c r="H400" s="238">
        <v>44.341000000000001</v>
      </c>
      <c r="I400" s="239"/>
      <c r="J400" s="234"/>
      <c r="K400" s="234"/>
      <c r="L400" s="240"/>
      <c r="M400" s="241"/>
      <c r="N400" s="242"/>
      <c r="O400" s="242"/>
      <c r="P400" s="242"/>
      <c r="Q400" s="242"/>
      <c r="R400" s="242"/>
      <c r="S400" s="242"/>
      <c r="T400" s="24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4" t="s">
        <v>157</v>
      </c>
      <c r="AU400" s="244" t="s">
        <v>86</v>
      </c>
      <c r="AV400" s="13" t="s">
        <v>86</v>
      </c>
      <c r="AW400" s="13" t="s">
        <v>4</v>
      </c>
      <c r="AX400" s="13" t="s">
        <v>84</v>
      </c>
      <c r="AY400" s="244" t="s">
        <v>148</v>
      </c>
    </row>
    <row r="401" s="2" customFormat="1" ht="14.4" customHeight="1">
      <c r="A401" s="38"/>
      <c r="B401" s="39"/>
      <c r="C401" s="219" t="s">
        <v>766</v>
      </c>
      <c r="D401" s="219" t="s">
        <v>151</v>
      </c>
      <c r="E401" s="220" t="s">
        <v>767</v>
      </c>
      <c r="F401" s="221" t="s">
        <v>768</v>
      </c>
      <c r="G401" s="222" t="s">
        <v>188</v>
      </c>
      <c r="H401" s="223">
        <v>41.299999999999997</v>
      </c>
      <c r="I401" s="224"/>
      <c r="J401" s="225">
        <f>ROUND(I401*H401,2)</f>
        <v>0</v>
      </c>
      <c r="K401" s="226"/>
      <c r="L401" s="44"/>
      <c r="M401" s="227" t="s">
        <v>1</v>
      </c>
      <c r="N401" s="228" t="s">
        <v>41</v>
      </c>
      <c r="O401" s="91"/>
      <c r="P401" s="229">
        <f>O401*H401</f>
        <v>0</v>
      </c>
      <c r="Q401" s="229">
        <v>0.00018000000000000001</v>
      </c>
      <c r="R401" s="229">
        <f>Q401*H401</f>
        <v>0.0074339999999999996</v>
      </c>
      <c r="S401" s="229">
        <v>0</v>
      </c>
      <c r="T401" s="230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1" t="s">
        <v>237</v>
      </c>
      <c r="AT401" s="231" t="s">
        <v>151</v>
      </c>
      <c r="AU401" s="231" t="s">
        <v>86</v>
      </c>
      <c r="AY401" s="17" t="s">
        <v>148</v>
      </c>
      <c r="BE401" s="232">
        <f>IF(N401="základní",J401,0)</f>
        <v>0</v>
      </c>
      <c r="BF401" s="232">
        <f>IF(N401="snížená",J401,0)</f>
        <v>0</v>
      </c>
      <c r="BG401" s="232">
        <f>IF(N401="zákl. přenesená",J401,0)</f>
        <v>0</v>
      </c>
      <c r="BH401" s="232">
        <f>IF(N401="sníž. přenesená",J401,0)</f>
        <v>0</v>
      </c>
      <c r="BI401" s="232">
        <f>IF(N401="nulová",J401,0)</f>
        <v>0</v>
      </c>
      <c r="BJ401" s="17" t="s">
        <v>84</v>
      </c>
      <c r="BK401" s="232">
        <f>ROUND(I401*H401,2)</f>
        <v>0</v>
      </c>
      <c r="BL401" s="17" t="s">
        <v>237</v>
      </c>
      <c r="BM401" s="231" t="s">
        <v>769</v>
      </c>
    </row>
    <row r="402" s="13" customFormat="1">
      <c r="A402" s="13"/>
      <c r="B402" s="233"/>
      <c r="C402" s="234"/>
      <c r="D402" s="235" t="s">
        <v>157</v>
      </c>
      <c r="E402" s="236" t="s">
        <v>1</v>
      </c>
      <c r="F402" s="237" t="s">
        <v>770</v>
      </c>
      <c r="G402" s="234"/>
      <c r="H402" s="238">
        <v>41.299999999999997</v>
      </c>
      <c r="I402" s="239"/>
      <c r="J402" s="234"/>
      <c r="K402" s="234"/>
      <c r="L402" s="240"/>
      <c r="M402" s="241"/>
      <c r="N402" s="242"/>
      <c r="O402" s="242"/>
      <c r="P402" s="242"/>
      <c r="Q402" s="242"/>
      <c r="R402" s="242"/>
      <c r="S402" s="242"/>
      <c r="T402" s="24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4" t="s">
        <v>157</v>
      </c>
      <c r="AU402" s="244" t="s">
        <v>86</v>
      </c>
      <c r="AV402" s="13" t="s">
        <v>86</v>
      </c>
      <c r="AW402" s="13" t="s">
        <v>32</v>
      </c>
      <c r="AX402" s="13" t="s">
        <v>84</v>
      </c>
      <c r="AY402" s="244" t="s">
        <v>148</v>
      </c>
    </row>
    <row r="403" s="2" customFormat="1" ht="14.4" customHeight="1">
      <c r="A403" s="38"/>
      <c r="B403" s="39"/>
      <c r="C403" s="266" t="s">
        <v>771</v>
      </c>
      <c r="D403" s="266" t="s">
        <v>289</v>
      </c>
      <c r="E403" s="267" t="s">
        <v>772</v>
      </c>
      <c r="F403" s="268" t="s">
        <v>773</v>
      </c>
      <c r="G403" s="269" t="s">
        <v>188</v>
      </c>
      <c r="H403" s="270">
        <v>43.365000000000002</v>
      </c>
      <c r="I403" s="271"/>
      <c r="J403" s="272">
        <f>ROUND(I403*H403,2)</f>
        <v>0</v>
      </c>
      <c r="K403" s="273"/>
      <c r="L403" s="274"/>
      <c r="M403" s="275" t="s">
        <v>1</v>
      </c>
      <c r="N403" s="276" t="s">
        <v>41</v>
      </c>
      <c r="O403" s="91"/>
      <c r="P403" s="229">
        <f>O403*H403</f>
        <v>0</v>
      </c>
      <c r="Q403" s="229">
        <v>0.00029999999999999997</v>
      </c>
      <c r="R403" s="229">
        <f>Q403*H403</f>
        <v>0.0130095</v>
      </c>
      <c r="S403" s="229">
        <v>0</v>
      </c>
      <c r="T403" s="230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1" t="s">
        <v>316</v>
      </c>
      <c r="AT403" s="231" t="s">
        <v>289</v>
      </c>
      <c r="AU403" s="231" t="s">
        <v>86</v>
      </c>
      <c r="AY403" s="17" t="s">
        <v>148</v>
      </c>
      <c r="BE403" s="232">
        <f>IF(N403="základní",J403,0)</f>
        <v>0</v>
      </c>
      <c r="BF403" s="232">
        <f>IF(N403="snížená",J403,0)</f>
        <v>0</v>
      </c>
      <c r="BG403" s="232">
        <f>IF(N403="zákl. přenesená",J403,0)</f>
        <v>0</v>
      </c>
      <c r="BH403" s="232">
        <f>IF(N403="sníž. přenesená",J403,0)</f>
        <v>0</v>
      </c>
      <c r="BI403" s="232">
        <f>IF(N403="nulová",J403,0)</f>
        <v>0</v>
      </c>
      <c r="BJ403" s="17" t="s">
        <v>84</v>
      </c>
      <c r="BK403" s="232">
        <f>ROUND(I403*H403,2)</f>
        <v>0</v>
      </c>
      <c r="BL403" s="17" t="s">
        <v>237</v>
      </c>
      <c r="BM403" s="231" t="s">
        <v>774</v>
      </c>
    </row>
    <row r="404" s="13" customFormat="1">
      <c r="A404" s="13"/>
      <c r="B404" s="233"/>
      <c r="C404" s="234"/>
      <c r="D404" s="235" t="s">
        <v>157</v>
      </c>
      <c r="E404" s="234"/>
      <c r="F404" s="237" t="s">
        <v>775</v>
      </c>
      <c r="G404" s="234"/>
      <c r="H404" s="238">
        <v>43.365000000000002</v>
      </c>
      <c r="I404" s="239"/>
      <c r="J404" s="234"/>
      <c r="K404" s="234"/>
      <c r="L404" s="240"/>
      <c r="M404" s="241"/>
      <c r="N404" s="242"/>
      <c r="O404" s="242"/>
      <c r="P404" s="242"/>
      <c r="Q404" s="242"/>
      <c r="R404" s="242"/>
      <c r="S404" s="242"/>
      <c r="T404" s="24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4" t="s">
        <v>157</v>
      </c>
      <c r="AU404" s="244" t="s">
        <v>86</v>
      </c>
      <c r="AV404" s="13" t="s">
        <v>86</v>
      </c>
      <c r="AW404" s="13" t="s">
        <v>4</v>
      </c>
      <c r="AX404" s="13" t="s">
        <v>84</v>
      </c>
      <c r="AY404" s="244" t="s">
        <v>148</v>
      </c>
    </row>
    <row r="405" s="2" customFormat="1" ht="14.4" customHeight="1">
      <c r="A405" s="38"/>
      <c r="B405" s="39"/>
      <c r="C405" s="219" t="s">
        <v>776</v>
      </c>
      <c r="D405" s="219" t="s">
        <v>151</v>
      </c>
      <c r="E405" s="220" t="s">
        <v>777</v>
      </c>
      <c r="F405" s="221" t="s">
        <v>778</v>
      </c>
      <c r="G405" s="222" t="s">
        <v>188</v>
      </c>
      <c r="H405" s="223">
        <v>75</v>
      </c>
      <c r="I405" s="224"/>
      <c r="J405" s="225">
        <f>ROUND(I405*H405,2)</f>
        <v>0</v>
      </c>
      <c r="K405" s="226"/>
      <c r="L405" s="44"/>
      <c r="M405" s="227" t="s">
        <v>1</v>
      </c>
      <c r="N405" s="228" t="s">
        <v>41</v>
      </c>
      <c r="O405" s="91"/>
      <c r="P405" s="229">
        <f>O405*H405</f>
        <v>0</v>
      </c>
      <c r="Q405" s="229">
        <v>9.0000000000000006E-05</v>
      </c>
      <c r="R405" s="229">
        <f>Q405*H405</f>
        <v>0.0067500000000000008</v>
      </c>
      <c r="S405" s="229">
        <v>0</v>
      </c>
      <c r="T405" s="230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31" t="s">
        <v>237</v>
      </c>
      <c r="AT405" s="231" t="s">
        <v>151</v>
      </c>
      <c r="AU405" s="231" t="s">
        <v>86</v>
      </c>
      <c r="AY405" s="17" t="s">
        <v>148</v>
      </c>
      <c r="BE405" s="232">
        <f>IF(N405="základní",J405,0)</f>
        <v>0</v>
      </c>
      <c r="BF405" s="232">
        <f>IF(N405="snížená",J405,0)</f>
        <v>0</v>
      </c>
      <c r="BG405" s="232">
        <f>IF(N405="zákl. přenesená",J405,0)</f>
        <v>0</v>
      </c>
      <c r="BH405" s="232">
        <f>IF(N405="sníž. přenesená",J405,0)</f>
        <v>0</v>
      </c>
      <c r="BI405" s="232">
        <f>IF(N405="nulová",J405,0)</f>
        <v>0</v>
      </c>
      <c r="BJ405" s="17" t="s">
        <v>84</v>
      </c>
      <c r="BK405" s="232">
        <f>ROUND(I405*H405,2)</f>
        <v>0</v>
      </c>
      <c r="BL405" s="17" t="s">
        <v>237</v>
      </c>
      <c r="BM405" s="231" t="s">
        <v>779</v>
      </c>
    </row>
    <row r="406" s="13" customFormat="1">
      <c r="A406" s="13"/>
      <c r="B406" s="233"/>
      <c r="C406" s="234"/>
      <c r="D406" s="235" t="s">
        <v>157</v>
      </c>
      <c r="E406" s="236" t="s">
        <v>1</v>
      </c>
      <c r="F406" s="237" t="s">
        <v>780</v>
      </c>
      <c r="G406" s="234"/>
      <c r="H406" s="238">
        <v>75</v>
      </c>
      <c r="I406" s="239"/>
      <c r="J406" s="234"/>
      <c r="K406" s="234"/>
      <c r="L406" s="240"/>
      <c r="M406" s="241"/>
      <c r="N406" s="242"/>
      <c r="O406" s="242"/>
      <c r="P406" s="242"/>
      <c r="Q406" s="242"/>
      <c r="R406" s="242"/>
      <c r="S406" s="242"/>
      <c r="T406" s="24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4" t="s">
        <v>157</v>
      </c>
      <c r="AU406" s="244" t="s">
        <v>86</v>
      </c>
      <c r="AV406" s="13" t="s">
        <v>86</v>
      </c>
      <c r="AW406" s="13" t="s">
        <v>32</v>
      </c>
      <c r="AX406" s="13" t="s">
        <v>84</v>
      </c>
      <c r="AY406" s="244" t="s">
        <v>148</v>
      </c>
    </row>
    <row r="407" s="2" customFormat="1" ht="14.4" customHeight="1">
      <c r="A407" s="38"/>
      <c r="B407" s="39"/>
      <c r="C407" s="219" t="s">
        <v>781</v>
      </c>
      <c r="D407" s="219" t="s">
        <v>151</v>
      </c>
      <c r="E407" s="220" t="s">
        <v>782</v>
      </c>
      <c r="F407" s="221" t="s">
        <v>783</v>
      </c>
      <c r="G407" s="222" t="s">
        <v>433</v>
      </c>
      <c r="H407" s="277"/>
      <c r="I407" s="224"/>
      <c r="J407" s="225">
        <f>ROUND(I407*H407,2)</f>
        <v>0</v>
      </c>
      <c r="K407" s="226"/>
      <c r="L407" s="44"/>
      <c r="M407" s="227" t="s">
        <v>1</v>
      </c>
      <c r="N407" s="228" t="s">
        <v>41</v>
      </c>
      <c r="O407" s="91"/>
      <c r="P407" s="229">
        <f>O407*H407</f>
        <v>0</v>
      </c>
      <c r="Q407" s="229">
        <v>0</v>
      </c>
      <c r="R407" s="229">
        <f>Q407*H407</f>
        <v>0</v>
      </c>
      <c r="S407" s="229">
        <v>0</v>
      </c>
      <c r="T407" s="230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1" t="s">
        <v>237</v>
      </c>
      <c r="AT407" s="231" t="s">
        <v>151</v>
      </c>
      <c r="AU407" s="231" t="s">
        <v>86</v>
      </c>
      <c r="AY407" s="17" t="s">
        <v>148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7" t="s">
        <v>84</v>
      </c>
      <c r="BK407" s="232">
        <f>ROUND(I407*H407,2)</f>
        <v>0</v>
      </c>
      <c r="BL407" s="17" t="s">
        <v>237</v>
      </c>
      <c r="BM407" s="231" t="s">
        <v>784</v>
      </c>
    </row>
    <row r="408" s="12" customFormat="1" ht="22.8" customHeight="1">
      <c r="A408" s="12"/>
      <c r="B408" s="203"/>
      <c r="C408" s="204"/>
      <c r="D408" s="205" t="s">
        <v>75</v>
      </c>
      <c r="E408" s="217" t="s">
        <v>785</v>
      </c>
      <c r="F408" s="217" t="s">
        <v>786</v>
      </c>
      <c r="G408" s="204"/>
      <c r="H408" s="204"/>
      <c r="I408" s="207"/>
      <c r="J408" s="218">
        <f>BK408</f>
        <v>0</v>
      </c>
      <c r="K408" s="204"/>
      <c r="L408" s="209"/>
      <c r="M408" s="210"/>
      <c r="N408" s="211"/>
      <c r="O408" s="211"/>
      <c r="P408" s="212">
        <f>SUM(P409:P424)</f>
        <v>0</v>
      </c>
      <c r="Q408" s="211"/>
      <c r="R408" s="212">
        <f>SUM(R409:R424)</f>
        <v>0.55595742000000004</v>
      </c>
      <c r="S408" s="211"/>
      <c r="T408" s="213">
        <f>SUM(T409:T424)</f>
        <v>0.1093928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14" t="s">
        <v>86</v>
      </c>
      <c r="AT408" s="215" t="s">
        <v>75</v>
      </c>
      <c r="AU408" s="215" t="s">
        <v>84</v>
      </c>
      <c r="AY408" s="214" t="s">
        <v>148</v>
      </c>
      <c r="BK408" s="216">
        <f>SUM(BK409:BK424)</f>
        <v>0</v>
      </c>
    </row>
    <row r="409" s="2" customFormat="1" ht="14.4" customHeight="1">
      <c r="A409" s="38"/>
      <c r="B409" s="39"/>
      <c r="C409" s="219" t="s">
        <v>787</v>
      </c>
      <c r="D409" s="219" t="s">
        <v>151</v>
      </c>
      <c r="E409" s="220" t="s">
        <v>788</v>
      </c>
      <c r="F409" s="221" t="s">
        <v>789</v>
      </c>
      <c r="G409" s="222" t="s">
        <v>175</v>
      </c>
      <c r="H409" s="223">
        <v>352.88</v>
      </c>
      <c r="I409" s="224"/>
      <c r="J409" s="225">
        <f>ROUND(I409*H409,2)</f>
        <v>0</v>
      </c>
      <c r="K409" s="226"/>
      <c r="L409" s="44"/>
      <c r="M409" s="227" t="s">
        <v>1</v>
      </c>
      <c r="N409" s="228" t="s">
        <v>41</v>
      </c>
      <c r="O409" s="91"/>
      <c r="P409" s="229">
        <f>O409*H409</f>
        <v>0</v>
      </c>
      <c r="Q409" s="229">
        <v>0.001</v>
      </c>
      <c r="R409" s="229">
        <f>Q409*H409</f>
        <v>0.35288000000000003</v>
      </c>
      <c r="S409" s="229">
        <v>0.00031</v>
      </c>
      <c r="T409" s="230">
        <f>S409*H409</f>
        <v>0.1093928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31" t="s">
        <v>237</v>
      </c>
      <c r="AT409" s="231" t="s">
        <v>151</v>
      </c>
      <c r="AU409" s="231" t="s">
        <v>86</v>
      </c>
      <c r="AY409" s="17" t="s">
        <v>148</v>
      </c>
      <c r="BE409" s="232">
        <f>IF(N409="základní",J409,0)</f>
        <v>0</v>
      </c>
      <c r="BF409" s="232">
        <f>IF(N409="snížená",J409,0)</f>
        <v>0</v>
      </c>
      <c r="BG409" s="232">
        <f>IF(N409="zákl. přenesená",J409,0)</f>
        <v>0</v>
      </c>
      <c r="BH409" s="232">
        <f>IF(N409="sníž. přenesená",J409,0)</f>
        <v>0</v>
      </c>
      <c r="BI409" s="232">
        <f>IF(N409="nulová",J409,0)</f>
        <v>0</v>
      </c>
      <c r="BJ409" s="17" t="s">
        <v>84</v>
      </c>
      <c r="BK409" s="232">
        <f>ROUND(I409*H409,2)</f>
        <v>0</v>
      </c>
      <c r="BL409" s="17" t="s">
        <v>237</v>
      </c>
      <c r="BM409" s="231" t="s">
        <v>790</v>
      </c>
    </row>
    <row r="410" s="13" customFormat="1">
      <c r="A410" s="13"/>
      <c r="B410" s="233"/>
      <c r="C410" s="234"/>
      <c r="D410" s="235" t="s">
        <v>157</v>
      </c>
      <c r="E410" s="236" t="s">
        <v>1</v>
      </c>
      <c r="F410" s="237" t="s">
        <v>206</v>
      </c>
      <c r="G410" s="234"/>
      <c r="H410" s="238">
        <v>113.26000000000001</v>
      </c>
      <c r="I410" s="239"/>
      <c r="J410" s="234"/>
      <c r="K410" s="234"/>
      <c r="L410" s="240"/>
      <c r="M410" s="241"/>
      <c r="N410" s="242"/>
      <c r="O410" s="242"/>
      <c r="P410" s="242"/>
      <c r="Q410" s="242"/>
      <c r="R410" s="242"/>
      <c r="S410" s="242"/>
      <c r="T410" s="24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4" t="s">
        <v>157</v>
      </c>
      <c r="AU410" s="244" t="s">
        <v>86</v>
      </c>
      <c r="AV410" s="13" t="s">
        <v>86</v>
      </c>
      <c r="AW410" s="13" t="s">
        <v>32</v>
      </c>
      <c r="AX410" s="13" t="s">
        <v>76</v>
      </c>
      <c r="AY410" s="244" t="s">
        <v>148</v>
      </c>
    </row>
    <row r="411" s="13" customFormat="1">
      <c r="A411" s="13"/>
      <c r="B411" s="233"/>
      <c r="C411" s="234"/>
      <c r="D411" s="235" t="s">
        <v>157</v>
      </c>
      <c r="E411" s="236" t="s">
        <v>1</v>
      </c>
      <c r="F411" s="237" t="s">
        <v>241</v>
      </c>
      <c r="G411" s="234"/>
      <c r="H411" s="238">
        <v>239.62000000000001</v>
      </c>
      <c r="I411" s="239"/>
      <c r="J411" s="234"/>
      <c r="K411" s="234"/>
      <c r="L411" s="240"/>
      <c r="M411" s="241"/>
      <c r="N411" s="242"/>
      <c r="O411" s="242"/>
      <c r="P411" s="242"/>
      <c r="Q411" s="242"/>
      <c r="R411" s="242"/>
      <c r="S411" s="242"/>
      <c r="T411" s="24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4" t="s">
        <v>157</v>
      </c>
      <c r="AU411" s="244" t="s">
        <v>86</v>
      </c>
      <c r="AV411" s="13" t="s">
        <v>86</v>
      </c>
      <c r="AW411" s="13" t="s">
        <v>32</v>
      </c>
      <c r="AX411" s="13" t="s">
        <v>76</v>
      </c>
      <c r="AY411" s="244" t="s">
        <v>148</v>
      </c>
    </row>
    <row r="412" s="14" customFormat="1">
      <c r="A412" s="14"/>
      <c r="B412" s="245"/>
      <c r="C412" s="246"/>
      <c r="D412" s="235" t="s">
        <v>157</v>
      </c>
      <c r="E412" s="247" t="s">
        <v>1</v>
      </c>
      <c r="F412" s="248" t="s">
        <v>184</v>
      </c>
      <c r="G412" s="246"/>
      <c r="H412" s="249">
        <v>352.88</v>
      </c>
      <c r="I412" s="250"/>
      <c r="J412" s="246"/>
      <c r="K412" s="246"/>
      <c r="L412" s="251"/>
      <c r="M412" s="252"/>
      <c r="N412" s="253"/>
      <c r="O412" s="253"/>
      <c r="P412" s="253"/>
      <c r="Q412" s="253"/>
      <c r="R412" s="253"/>
      <c r="S412" s="253"/>
      <c r="T412" s="25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5" t="s">
        <v>157</v>
      </c>
      <c r="AU412" s="255" t="s">
        <v>86</v>
      </c>
      <c r="AV412" s="14" t="s">
        <v>155</v>
      </c>
      <c r="AW412" s="14" t="s">
        <v>32</v>
      </c>
      <c r="AX412" s="14" t="s">
        <v>84</v>
      </c>
      <c r="AY412" s="255" t="s">
        <v>148</v>
      </c>
    </row>
    <row r="413" s="2" customFormat="1" ht="14.4" customHeight="1">
      <c r="A413" s="38"/>
      <c r="B413" s="39"/>
      <c r="C413" s="219" t="s">
        <v>791</v>
      </c>
      <c r="D413" s="219" t="s">
        <v>151</v>
      </c>
      <c r="E413" s="220" t="s">
        <v>792</v>
      </c>
      <c r="F413" s="221" t="s">
        <v>793</v>
      </c>
      <c r="G413" s="222" t="s">
        <v>175</v>
      </c>
      <c r="H413" s="223">
        <v>403.77999999999997</v>
      </c>
      <c r="I413" s="224"/>
      <c r="J413" s="225">
        <f>ROUND(I413*H413,2)</f>
        <v>0</v>
      </c>
      <c r="K413" s="226"/>
      <c r="L413" s="44"/>
      <c r="M413" s="227" t="s">
        <v>1</v>
      </c>
      <c r="N413" s="228" t="s">
        <v>41</v>
      </c>
      <c r="O413" s="91"/>
      <c r="P413" s="229">
        <f>O413*H413</f>
        <v>0</v>
      </c>
      <c r="Q413" s="229">
        <v>0.00020000000000000001</v>
      </c>
      <c r="R413" s="229">
        <f>Q413*H413</f>
        <v>0.080755999999999994</v>
      </c>
      <c r="S413" s="229">
        <v>0</v>
      </c>
      <c r="T413" s="230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1" t="s">
        <v>237</v>
      </c>
      <c r="AT413" s="231" t="s">
        <v>151</v>
      </c>
      <c r="AU413" s="231" t="s">
        <v>86</v>
      </c>
      <c r="AY413" s="17" t="s">
        <v>148</v>
      </c>
      <c r="BE413" s="232">
        <f>IF(N413="základní",J413,0)</f>
        <v>0</v>
      </c>
      <c r="BF413" s="232">
        <f>IF(N413="snížená",J413,0)</f>
        <v>0</v>
      </c>
      <c r="BG413" s="232">
        <f>IF(N413="zákl. přenesená",J413,0)</f>
        <v>0</v>
      </c>
      <c r="BH413" s="232">
        <f>IF(N413="sníž. přenesená",J413,0)</f>
        <v>0</v>
      </c>
      <c r="BI413" s="232">
        <f>IF(N413="nulová",J413,0)</f>
        <v>0</v>
      </c>
      <c r="BJ413" s="17" t="s">
        <v>84</v>
      </c>
      <c r="BK413" s="232">
        <f>ROUND(I413*H413,2)</f>
        <v>0</v>
      </c>
      <c r="BL413" s="17" t="s">
        <v>237</v>
      </c>
      <c r="BM413" s="231" t="s">
        <v>794</v>
      </c>
    </row>
    <row r="414" s="13" customFormat="1">
      <c r="A414" s="13"/>
      <c r="B414" s="233"/>
      <c r="C414" s="234"/>
      <c r="D414" s="235" t="s">
        <v>157</v>
      </c>
      <c r="E414" s="236" t="s">
        <v>1</v>
      </c>
      <c r="F414" s="237" t="s">
        <v>206</v>
      </c>
      <c r="G414" s="234"/>
      <c r="H414" s="238">
        <v>113.26000000000001</v>
      </c>
      <c r="I414" s="239"/>
      <c r="J414" s="234"/>
      <c r="K414" s="234"/>
      <c r="L414" s="240"/>
      <c r="M414" s="241"/>
      <c r="N414" s="242"/>
      <c r="O414" s="242"/>
      <c r="P414" s="242"/>
      <c r="Q414" s="242"/>
      <c r="R414" s="242"/>
      <c r="S414" s="242"/>
      <c r="T414" s="24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4" t="s">
        <v>157</v>
      </c>
      <c r="AU414" s="244" t="s">
        <v>86</v>
      </c>
      <c r="AV414" s="13" t="s">
        <v>86</v>
      </c>
      <c r="AW414" s="13" t="s">
        <v>32</v>
      </c>
      <c r="AX414" s="13" t="s">
        <v>76</v>
      </c>
      <c r="AY414" s="244" t="s">
        <v>148</v>
      </c>
    </row>
    <row r="415" s="13" customFormat="1">
      <c r="A415" s="13"/>
      <c r="B415" s="233"/>
      <c r="C415" s="234"/>
      <c r="D415" s="235" t="s">
        <v>157</v>
      </c>
      <c r="E415" s="236" t="s">
        <v>1</v>
      </c>
      <c r="F415" s="237" t="s">
        <v>241</v>
      </c>
      <c r="G415" s="234"/>
      <c r="H415" s="238">
        <v>239.62000000000001</v>
      </c>
      <c r="I415" s="239"/>
      <c r="J415" s="234"/>
      <c r="K415" s="234"/>
      <c r="L415" s="240"/>
      <c r="M415" s="241"/>
      <c r="N415" s="242"/>
      <c r="O415" s="242"/>
      <c r="P415" s="242"/>
      <c r="Q415" s="242"/>
      <c r="R415" s="242"/>
      <c r="S415" s="242"/>
      <c r="T415" s="24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4" t="s">
        <v>157</v>
      </c>
      <c r="AU415" s="244" t="s">
        <v>86</v>
      </c>
      <c r="AV415" s="13" t="s">
        <v>86</v>
      </c>
      <c r="AW415" s="13" t="s">
        <v>32</v>
      </c>
      <c r="AX415" s="13" t="s">
        <v>76</v>
      </c>
      <c r="AY415" s="244" t="s">
        <v>148</v>
      </c>
    </row>
    <row r="416" s="13" customFormat="1">
      <c r="A416" s="13"/>
      <c r="B416" s="233"/>
      <c r="C416" s="234"/>
      <c r="D416" s="235" t="s">
        <v>157</v>
      </c>
      <c r="E416" s="236" t="s">
        <v>1</v>
      </c>
      <c r="F416" s="237" t="s">
        <v>795</v>
      </c>
      <c r="G416" s="234"/>
      <c r="H416" s="238">
        <v>50.899999999999999</v>
      </c>
      <c r="I416" s="239"/>
      <c r="J416" s="234"/>
      <c r="K416" s="234"/>
      <c r="L416" s="240"/>
      <c r="M416" s="241"/>
      <c r="N416" s="242"/>
      <c r="O416" s="242"/>
      <c r="P416" s="242"/>
      <c r="Q416" s="242"/>
      <c r="R416" s="242"/>
      <c r="S416" s="242"/>
      <c r="T416" s="24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4" t="s">
        <v>157</v>
      </c>
      <c r="AU416" s="244" t="s">
        <v>86</v>
      </c>
      <c r="AV416" s="13" t="s">
        <v>86</v>
      </c>
      <c r="AW416" s="13" t="s">
        <v>32</v>
      </c>
      <c r="AX416" s="13" t="s">
        <v>76</v>
      </c>
      <c r="AY416" s="244" t="s">
        <v>148</v>
      </c>
    </row>
    <row r="417" s="14" customFormat="1">
      <c r="A417" s="14"/>
      <c r="B417" s="245"/>
      <c r="C417" s="246"/>
      <c r="D417" s="235" t="s">
        <v>157</v>
      </c>
      <c r="E417" s="247" t="s">
        <v>1</v>
      </c>
      <c r="F417" s="248" t="s">
        <v>184</v>
      </c>
      <c r="G417" s="246"/>
      <c r="H417" s="249">
        <v>403.77999999999997</v>
      </c>
      <c r="I417" s="250"/>
      <c r="J417" s="246"/>
      <c r="K417" s="246"/>
      <c r="L417" s="251"/>
      <c r="M417" s="252"/>
      <c r="N417" s="253"/>
      <c r="O417" s="253"/>
      <c r="P417" s="253"/>
      <c r="Q417" s="253"/>
      <c r="R417" s="253"/>
      <c r="S417" s="253"/>
      <c r="T417" s="25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5" t="s">
        <v>157</v>
      </c>
      <c r="AU417" s="255" t="s">
        <v>86</v>
      </c>
      <c r="AV417" s="14" t="s">
        <v>155</v>
      </c>
      <c r="AW417" s="14" t="s">
        <v>32</v>
      </c>
      <c r="AX417" s="14" t="s">
        <v>84</v>
      </c>
      <c r="AY417" s="255" t="s">
        <v>148</v>
      </c>
    </row>
    <row r="418" s="2" customFormat="1" ht="14.4" customHeight="1">
      <c r="A418" s="38"/>
      <c r="B418" s="39"/>
      <c r="C418" s="219" t="s">
        <v>796</v>
      </c>
      <c r="D418" s="219" t="s">
        <v>151</v>
      </c>
      <c r="E418" s="220" t="s">
        <v>797</v>
      </c>
      <c r="F418" s="221" t="s">
        <v>798</v>
      </c>
      <c r="G418" s="222" t="s">
        <v>175</v>
      </c>
      <c r="H418" s="223">
        <v>421.798</v>
      </c>
      <c r="I418" s="224"/>
      <c r="J418" s="225">
        <f>ROUND(I418*H418,2)</f>
        <v>0</v>
      </c>
      <c r="K418" s="226"/>
      <c r="L418" s="44"/>
      <c r="M418" s="227" t="s">
        <v>1</v>
      </c>
      <c r="N418" s="228" t="s">
        <v>41</v>
      </c>
      <c r="O418" s="91"/>
      <c r="P418" s="229">
        <f>O418*H418</f>
        <v>0</v>
      </c>
      <c r="Q418" s="229">
        <v>0.00029</v>
      </c>
      <c r="R418" s="229">
        <f>Q418*H418</f>
        <v>0.12232142</v>
      </c>
      <c r="S418" s="229">
        <v>0</v>
      </c>
      <c r="T418" s="230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31" t="s">
        <v>237</v>
      </c>
      <c r="AT418" s="231" t="s">
        <v>151</v>
      </c>
      <c r="AU418" s="231" t="s">
        <v>86</v>
      </c>
      <c r="AY418" s="17" t="s">
        <v>148</v>
      </c>
      <c r="BE418" s="232">
        <f>IF(N418="základní",J418,0)</f>
        <v>0</v>
      </c>
      <c r="BF418" s="232">
        <f>IF(N418="snížená",J418,0)</f>
        <v>0</v>
      </c>
      <c r="BG418" s="232">
        <f>IF(N418="zákl. přenesená",J418,0)</f>
        <v>0</v>
      </c>
      <c r="BH418" s="232">
        <f>IF(N418="sníž. přenesená",J418,0)</f>
        <v>0</v>
      </c>
      <c r="BI418" s="232">
        <f>IF(N418="nulová",J418,0)</f>
        <v>0</v>
      </c>
      <c r="BJ418" s="17" t="s">
        <v>84</v>
      </c>
      <c r="BK418" s="232">
        <f>ROUND(I418*H418,2)</f>
        <v>0</v>
      </c>
      <c r="BL418" s="17" t="s">
        <v>237</v>
      </c>
      <c r="BM418" s="231" t="s">
        <v>799</v>
      </c>
    </row>
    <row r="419" s="13" customFormat="1">
      <c r="A419" s="13"/>
      <c r="B419" s="233"/>
      <c r="C419" s="234"/>
      <c r="D419" s="235" t="s">
        <v>157</v>
      </c>
      <c r="E419" s="236" t="s">
        <v>1</v>
      </c>
      <c r="F419" s="237" t="s">
        <v>800</v>
      </c>
      <c r="G419" s="234"/>
      <c r="H419" s="238">
        <v>4.4500000000000002</v>
      </c>
      <c r="I419" s="239"/>
      <c r="J419" s="234"/>
      <c r="K419" s="234"/>
      <c r="L419" s="240"/>
      <c r="M419" s="241"/>
      <c r="N419" s="242"/>
      <c r="O419" s="242"/>
      <c r="P419" s="242"/>
      <c r="Q419" s="242"/>
      <c r="R419" s="242"/>
      <c r="S419" s="242"/>
      <c r="T419" s="24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4" t="s">
        <v>157</v>
      </c>
      <c r="AU419" s="244" t="s">
        <v>86</v>
      </c>
      <c r="AV419" s="13" t="s">
        <v>86</v>
      </c>
      <c r="AW419" s="13" t="s">
        <v>32</v>
      </c>
      <c r="AX419" s="13" t="s">
        <v>76</v>
      </c>
      <c r="AY419" s="244" t="s">
        <v>148</v>
      </c>
    </row>
    <row r="420" s="13" customFormat="1">
      <c r="A420" s="13"/>
      <c r="B420" s="233"/>
      <c r="C420" s="234"/>
      <c r="D420" s="235" t="s">
        <v>157</v>
      </c>
      <c r="E420" s="236" t="s">
        <v>1</v>
      </c>
      <c r="F420" s="237" t="s">
        <v>206</v>
      </c>
      <c r="G420" s="234"/>
      <c r="H420" s="238">
        <v>113.26000000000001</v>
      </c>
      <c r="I420" s="239"/>
      <c r="J420" s="234"/>
      <c r="K420" s="234"/>
      <c r="L420" s="240"/>
      <c r="M420" s="241"/>
      <c r="N420" s="242"/>
      <c r="O420" s="242"/>
      <c r="P420" s="242"/>
      <c r="Q420" s="242"/>
      <c r="R420" s="242"/>
      <c r="S420" s="242"/>
      <c r="T420" s="24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4" t="s">
        <v>157</v>
      </c>
      <c r="AU420" s="244" t="s">
        <v>86</v>
      </c>
      <c r="AV420" s="13" t="s">
        <v>86</v>
      </c>
      <c r="AW420" s="13" t="s">
        <v>32</v>
      </c>
      <c r="AX420" s="13" t="s">
        <v>76</v>
      </c>
      <c r="AY420" s="244" t="s">
        <v>148</v>
      </c>
    </row>
    <row r="421" s="13" customFormat="1">
      <c r="A421" s="13"/>
      <c r="B421" s="233"/>
      <c r="C421" s="234"/>
      <c r="D421" s="235" t="s">
        <v>157</v>
      </c>
      <c r="E421" s="236" t="s">
        <v>1</v>
      </c>
      <c r="F421" s="237" t="s">
        <v>241</v>
      </c>
      <c r="G421" s="234"/>
      <c r="H421" s="238">
        <v>239.62000000000001</v>
      </c>
      <c r="I421" s="239"/>
      <c r="J421" s="234"/>
      <c r="K421" s="234"/>
      <c r="L421" s="240"/>
      <c r="M421" s="241"/>
      <c r="N421" s="242"/>
      <c r="O421" s="242"/>
      <c r="P421" s="242"/>
      <c r="Q421" s="242"/>
      <c r="R421" s="242"/>
      <c r="S421" s="242"/>
      <c r="T421" s="24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4" t="s">
        <v>157</v>
      </c>
      <c r="AU421" s="244" t="s">
        <v>86</v>
      </c>
      <c r="AV421" s="13" t="s">
        <v>86</v>
      </c>
      <c r="AW421" s="13" t="s">
        <v>32</v>
      </c>
      <c r="AX421" s="13" t="s">
        <v>76</v>
      </c>
      <c r="AY421" s="244" t="s">
        <v>148</v>
      </c>
    </row>
    <row r="422" s="13" customFormat="1">
      <c r="A422" s="13"/>
      <c r="B422" s="233"/>
      <c r="C422" s="234"/>
      <c r="D422" s="235" t="s">
        <v>157</v>
      </c>
      <c r="E422" s="236" t="s">
        <v>1</v>
      </c>
      <c r="F422" s="237" t="s">
        <v>795</v>
      </c>
      <c r="G422" s="234"/>
      <c r="H422" s="238">
        <v>50.899999999999999</v>
      </c>
      <c r="I422" s="239"/>
      <c r="J422" s="234"/>
      <c r="K422" s="234"/>
      <c r="L422" s="240"/>
      <c r="M422" s="241"/>
      <c r="N422" s="242"/>
      <c r="O422" s="242"/>
      <c r="P422" s="242"/>
      <c r="Q422" s="242"/>
      <c r="R422" s="242"/>
      <c r="S422" s="242"/>
      <c r="T422" s="24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4" t="s">
        <v>157</v>
      </c>
      <c r="AU422" s="244" t="s">
        <v>86</v>
      </c>
      <c r="AV422" s="13" t="s">
        <v>86</v>
      </c>
      <c r="AW422" s="13" t="s">
        <v>32</v>
      </c>
      <c r="AX422" s="13" t="s">
        <v>76</v>
      </c>
      <c r="AY422" s="244" t="s">
        <v>148</v>
      </c>
    </row>
    <row r="423" s="13" customFormat="1">
      <c r="A423" s="13"/>
      <c r="B423" s="233"/>
      <c r="C423" s="234"/>
      <c r="D423" s="235" t="s">
        <v>157</v>
      </c>
      <c r="E423" s="236" t="s">
        <v>1</v>
      </c>
      <c r="F423" s="237" t="s">
        <v>801</v>
      </c>
      <c r="G423" s="234"/>
      <c r="H423" s="238">
        <v>13.568</v>
      </c>
      <c r="I423" s="239"/>
      <c r="J423" s="234"/>
      <c r="K423" s="234"/>
      <c r="L423" s="240"/>
      <c r="M423" s="241"/>
      <c r="N423" s="242"/>
      <c r="O423" s="242"/>
      <c r="P423" s="242"/>
      <c r="Q423" s="242"/>
      <c r="R423" s="242"/>
      <c r="S423" s="242"/>
      <c r="T423" s="24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4" t="s">
        <v>157</v>
      </c>
      <c r="AU423" s="244" t="s">
        <v>86</v>
      </c>
      <c r="AV423" s="13" t="s">
        <v>86</v>
      </c>
      <c r="AW423" s="13" t="s">
        <v>32</v>
      </c>
      <c r="AX423" s="13" t="s">
        <v>76</v>
      </c>
      <c r="AY423" s="244" t="s">
        <v>148</v>
      </c>
    </row>
    <row r="424" s="14" customFormat="1">
      <c r="A424" s="14"/>
      <c r="B424" s="245"/>
      <c r="C424" s="246"/>
      <c r="D424" s="235" t="s">
        <v>157</v>
      </c>
      <c r="E424" s="247" t="s">
        <v>1</v>
      </c>
      <c r="F424" s="248" t="s">
        <v>184</v>
      </c>
      <c r="G424" s="246"/>
      <c r="H424" s="249">
        <v>421.798</v>
      </c>
      <c r="I424" s="250"/>
      <c r="J424" s="246"/>
      <c r="K424" s="246"/>
      <c r="L424" s="251"/>
      <c r="M424" s="278"/>
      <c r="N424" s="279"/>
      <c r="O424" s="279"/>
      <c r="P424" s="279"/>
      <c r="Q424" s="279"/>
      <c r="R424" s="279"/>
      <c r="S424" s="279"/>
      <c r="T424" s="280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5" t="s">
        <v>157</v>
      </c>
      <c r="AU424" s="255" t="s">
        <v>86</v>
      </c>
      <c r="AV424" s="14" t="s">
        <v>155</v>
      </c>
      <c r="AW424" s="14" t="s">
        <v>32</v>
      </c>
      <c r="AX424" s="14" t="s">
        <v>84</v>
      </c>
      <c r="AY424" s="255" t="s">
        <v>148</v>
      </c>
    </row>
    <row r="425" s="2" customFormat="1" ht="6.96" customHeight="1">
      <c r="A425" s="38"/>
      <c r="B425" s="66"/>
      <c r="C425" s="67"/>
      <c r="D425" s="67"/>
      <c r="E425" s="67"/>
      <c r="F425" s="67"/>
      <c r="G425" s="67"/>
      <c r="H425" s="67"/>
      <c r="I425" s="67"/>
      <c r="J425" s="67"/>
      <c r="K425" s="67"/>
      <c r="L425" s="44"/>
      <c r="M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</row>
  </sheetData>
  <sheetProtection sheet="1" autoFilter="0" formatColumns="0" formatRows="0" objects="1" scenarios="1" spinCount="100000" saltValue="nG9Wg+bAl5YwKJk1Qg8G6ww42AHTDJ/Ma3k2X+qXv0jIKIOihxivO75xq6X6PUSEjVZNXtKNRE5KWH9MDfsTjw==" hashValue="2H04NXh7eUdwzi7jAscnofyFy7iwJI9q/9eobjr0s18ZX6nchUPiXenoJo7+KevuX6i8BEmZNzJJZQ+hT5kC6g==" algorithmName="SHA-512" password="CC35"/>
  <autoFilter ref="C135:K424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Lékárna ve Školní ulici č.p.587, Kynšperk nad Ohří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802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ROUND((SUM(BE122:BE215)),  2)</f>
        <v>0</v>
      </c>
      <c r="G33" s="38"/>
      <c r="H33" s="38"/>
      <c r="I33" s="155">
        <v>0.20999999999999999</v>
      </c>
      <c r="J33" s="154">
        <f>ROUND(((SUM(BE122:BE215))*I33),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ROUND((SUM(BF122:BF215)),  2)</f>
        <v>0</v>
      </c>
      <c r="G34" s="38"/>
      <c r="H34" s="38"/>
      <c r="I34" s="155">
        <v>0.12</v>
      </c>
      <c r="J34" s="154">
        <f>ROUND(((SUM(BF122:BF215))*I34),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ROUND((SUM(BG122:BG215)),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ROUND((SUM(BH122:BH215)),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ROUND((SUM(BI122:BI215)),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Lékárna ve Školní ulici č.p.587, Kynšperk nad Ohří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02 - Silnoproud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Město Kynšperk nad Ohří</v>
      </c>
      <c r="G91" s="40"/>
      <c r="H91" s="40"/>
      <c r="I91" s="32" t="s">
        <v>30</v>
      </c>
      <c r="J91" s="36" t="str">
        <f>E21</f>
        <v>Jiří Nováček, Fr.Lázně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Šimková Dita, K.Vary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803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804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805</v>
      </c>
      <c r="E99" s="188"/>
      <c r="F99" s="188"/>
      <c r="G99" s="188"/>
      <c r="H99" s="188"/>
      <c r="I99" s="188"/>
      <c r="J99" s="189">
        <f>J160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806</v>
      </c>
      <c r="E100" s="188"/>
      <c r="F100" s="188"/>
      <c r="G100" s="188"/>
      <c r="H100" s="188"/>
      <c r="I100" s="188"/>
      <c r="J100" s="189">
        <f>J188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9"/>
      <c r="C101" s="180"/>
      <c r="D101" s="181" t="s">
        <v>120</v>
      </c>
      <c r="E101" s="182"/>
      <c r="F101" s="182"/>
      <c r="G101" s="182"/>
      <c r="H101" s="182"/>
      <c r="I101" s="182"/>
      <c r="J101" s="183">
        <f>J213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5"/>
      <c r="C102" s="186"/>
      <c r="D102" s="187" t="s">
        <v>124</v>
      </c>
      <c r="E102" s="188"/>
      <c r="F102" s="188"/>
      <c r="G102" s="188"/>
      <c r="H102" s="188"/>
      <c r="I102" s="188"/>
      <c r="J102" s="189">
        <f>J214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133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4.4" customHeight="1">
      <c r="A112" s="38"/>
      <c r="B112" s="39"/>
      <c r="C112" s="40"/>
      <c r="D112" s="40"/>
      <c r="E112" s="174" t="str">
        <f>E7</f>
        <v>Lékárna ve Školní ulici č.p.587, Kynšperk nad Ohří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6" customHeight="1">
      <c r="A114" s="38"/>
      <c r="B114" s="39"/>
      <c r="C114" s="40"/>
      <c r="D114" s="40"/>
      <c r="E114" s="76" t="str">
        <f>E9</f>
        <v>02 - Silnoproud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18. 2. 2025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4" customHeight="1">
      <c r="A118" s="38"/>
      <c r="B118" s="39"/>
      <c r="C118" s="32" t="s">
        <v>24</v>
      </c>
      <c r="D118" s="40"/>
      <c r="E118" s="40"/>
      <c r="F118" s="27" t="str">
        <f>E15</f>
        <v>Město Kynšperk nad Ohří</v>
      </c>
      <c r="G118" s="40"/>
      <c r="H118" s="40"/>
      <c r="I118" s="32" t="s">
        <v>30</v>
      </c>
      <c r="J118" s="36" t="str">
        <f>E21</f>
        <v>Jiří Nováček, Fr.Lázně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6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Šimková Dita, K.Vary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134</v>
      </c>
      <c r="D121" s="194" t="s">
        <v>61</v>
      </c>
      <c r="E121" s="194" t="s">
        <v>57</v>
      </c>
      <c r="F121" s="194" t="s">
        <v>58</v>
      </c>
      <c r="G121" s="194" t="s">
        <v>135</v>
      </c>
      <c r="H121" s="194" t="s">
        <v>136</v>
      </c>
      <c r="I121" s="194" t="s">
        <v>137</v>
      </c>
      <c r="J121" s="195" t="s">
        <v>110</v>
      </c>
      <c r="K121" s="196" t="s">
        <v>138</v>
      </c>
      <c r="L121" s="197"/>
      <c r="M121" s="100" t="s">
        <v>1</v>
      </c>
      <c r="N121" s="101" t="s">
        <v>40</v>
      </c>
      <c r="O121" s="101" t="s">
        <v>139</v>
      </c>
      <c r="P121" s="101" t="s">
        <v>140</v>
      </c>
      <c r="Q121" s="101" t="s">
        <v>141</v>
      </c>
      <c r="R121" s="101" t="s">
        <v>142</v>
      </c>
      <c r="S121" s="101" t="s">
        <v>143</v>
      </c>
      <c r="T121" s="102" t="s">
        <v>144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145</v>
      </c>
      <c r="D122" s="40"/>
      <c r="E122" s="40"/>
      <c r="F122" s="40"/>
      <c r="G122" s="40"/>
      <c r="H122" s="40"/>
      <c r="I122" s="40"/>
      <c r="J122" s="198">
        <f>BK122</f>
        <v>0</v>
      </c>
      <c r="K122" s="40"/>
      <c r="L122" s="44"/>
      <c r="M122" s="103"/>
      <c r="N122" s="199"/>
      <c r="O122" s="104"/>
      <c r="P122" s="200">
        <f>P123+P213</f>
        <v>0</v>
      </c>
      <c r="Q122" s="104"/>
      <c r="R122" s="200">
        <f>R123+R213</f>
        <v>0</v>
      </c>
      <c r="S122" s="104"/>
      <c r="T122" s="201">
        <f>T123+T213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112</v>
      </c>
      <c r="BK122" s="202">
        <f>BK123+BK213</f>
        <v>0</v>
      </c>
    </row>
    <row r="123" s="12" customFormat="1" ht="25.92" customHeight="1">
      <c r="A123" s="12"/>
      <c r="B123" s="203"/>
      <c r="C123" s="204"/>
      <c r="D123" s="205" t="s">
        <v>75</v>
      </c>
      <c r="E123" s="206" t="s">
        <v>146</v>
      </c>
      <c r="F123" s="206" t="s">
        <v>146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P124+P160+P188</f>
        <v>0</v>
      </c>
      <c r="Q123" s="211"/>
      <c r="R123" s="212">
        <f>R124+R160+R188</f>
        <v>0</v>
      </c>
      <c r="S123" s="211"/>
      <c r="T123" s="213">
        <f>T124+T160+T188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84</v>
      </c>
      <c r="AT123" s="215" t="s">
        <v>75</v>
      </c>
      <c r="AU123" s="215" t="s">
        <v>76</v>
      </c>
      <c r="AY123" s="214" t="s">
        <v>148</v>
      </c>
      <c r="BK123" s="216">
        <f>BK124+BK160+BK188</f>
        <v>0</v>
      </c>
    </row>
    <row r="124" s="12" customFormat="1" ht="22.8" customHeight="1">
      <c r="A124" s="12"/>
      <c r="B124" s="203"/>
      <c r="C124" s="204"/>
      <c r="D124" s="205" t="s">
        <v>75</v>
      </c>
      <c r="E124" s="217" t="s">
        <v>81</v>
      </c>
      <c r="F124" s="217" t="s">
        <v>807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SUM(P125:P159)</f>
        <v>0</v>
      </c>
      <c r="Q124" s="211"/>
      <c r="R124" s="212">
        <f>SUM(R125:R159)</f>
        <v>0</v>
      </c>
      <c r="S124" s="211"/>
      <c r="T124" s="213">
        <f>SUM(T125:T159)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84</v>
      </c>
      <c r="AT124" s="215" t="s">
        <v>75</v>
      </c>
      <c r="AU124" s="215" t="s">
        <v>84</v>
      </c>
      <c r="AY124" s="214" t="s">
        <v>148</v>
      </c>
      <c r="BK124" s="216">
        <f>SUM(BK125:BK159)</f>
        <v>0</v>
      </c>
    </row>
    <row r="125" s="2" customFormat="1" ht="14.4" customHeight="1">
      <c r="A125" s="38"/>
      <c r="B125" s="39"/>
      <c r="C125" s="219" t="s">
        <v>84</v>
      </c>
      <c r="D125" s="219" t="s">
        <v>151</v>
      </c>
      <c r="E125" s="220" t="s">
        <v>808</v>
      </c>
      <c r="F125" s="221" t="s">
        <v>809</v>
      </c>
      <c r="G125" s="222" t="s">
        <v>188</v>
      </c>
      <c r="H125" s="223">
        <v>34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41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155</v>
      </c>
      <c r="AT125" s="231" t="s">
        <v>151</v>
      </c>
      <c r="AU125" s="231" t="s">
        <v>86</v>
      </c>
      <c r="AY125" s="17" t="s">
        <v>148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84</v>
      </c>
      <c r="BK125" s="232">
        <f>ROUND(I125*H125,2)</f>
        <v>0</v>
      </c>
      <c r="BL125" s="17" t="s">
        <v>155</v>
      </c>
      <c r="BM125" s="231" t="s">
        <v>810</v>
      </c>
    </row>
    <row r="126" s="2" customFormat="1" ht="14.4" customHeight="1">
      <c r="A126" s="38"/>
      <c r="B126" s="39"/>
      <c r="C126" s="266" t="s">
        <v>86</v>
      </c>
      <c r="D126" s="266" t="s">
        <v>289</v>
      </c>
      <c r="E126" s="267" t="s">
        <v>811</v>
      </c>
      <c r="F126" s="268" t="s">
        <v>812</v>
      </c>
      <c r="G126" s="269" t="s">
        <v>188</v>
      </c>
      <c r="H126" s="270">
        <v>12.1</v>
      </c>
      <c r="I126" s="271"/>
      <c r="J126" s="272">
        <f>ROUND(I126*H126,2)</f>
        <v>0</v>
      </c>
      <c r="K126" s="273"/>
      <c r="L126" s="274"/>
      <c r="M126" s="275" t="s">
        <v>1</v>
      </c>
      <c r="N126" s="276" t="s">
        <v>41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191</v>
      </c>
      <c r="AT126" s="231" t="s">
        <v>289</v>
      </c>
      <c r="AU126" s="231" t="s">
        <v>86</v>
      </c>
      <c r="AY126" s="17" t="s">
        <v>148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84</v>
      </c>
      <c r="BK126" s="232">
        <f>ROUND(I126*H126,2)</f>
        <v>0</v>
      </c>
      <c r="BL126" s="17" t="s">
        <v>155</v>
      </c>
      <c r="BM126" s="231" t="s">
        <v>813</v>
      </c>
    </row>
    <row r="127" s="13" customFormat="1">
      <c r="A127" s="13"/>
      <c r="B127" s="233"/>
      <c r="C127" s="234"/>
      <c r="D127" s="235" t="s">
        <v>157</v>
      </c>
      <c r="E127" s="236" t="s">
        <v>1</v>
      </c>
      <c r="F127" s="237" t="s">
        <v>814</v>
      </c>
      <c r="G127" s="234"/>
      <c r="H127" s="238">
        <v>12.1</v>
      </c>
      <c r="I127" s="239"/>
      <c r="J127" s="234"/>
      <c r="K127" s="234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157</v>
      </c>
      <c r="AU127" s="244" t="s">
        <v>86</v>
      </c>
      <c r="AV127" s="13" t="s">
        <v>86</v>
      </c>
      <c r="AW127" s="13" t="s">
        <v>32</v>
      </c>
      <c r="AX127" s="13" t="s">
        <v>76</v>
      </c>
      <c r="AY127" s="244" t="s">
        <v>148</v>
      </c>
    </row>
    <row r="128" s="14" customFormat="1">
      <c r="A128" s="14"/>
      <c r="B128" s="245"/>
      <c r="C128" s="246"/>
      <c r="D128" s="235" t="s">
        <v>157</v>
      </c>
      <c r="E128" s="247" t="s">
        <v>1</v>
      </c>
      <c r="F128" s="248" t="s">
        <v>184</v>
      </c>
      <c r="G128" s="246"/>
      <c r="H128" s="249">
        <v>12.1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5" t="s">
        <v>157</v>
      </c>
      <c r="AU128" s="255" t="s">
        <v>86</v>
      </c>
      <c r="AV128" s="14" t="s">
        <v>155</v>
      </c>
      <c r="AW128" s="14" t="s">
        <v>32</v>
      </c>
      <c r="AX128" s="14" t="s">
        <v>84</v>
      </c>
      <c r="AY128" s="255" t="s">
        <v>148</v>
      </c>
    </row>
    <row r="129" s="2" customFormat="1" ht="14.4" customHeight="1">
      <c r="A129" s="38"/>
      <c r="B129" s="39"/>
      <c r="C129" s="266" t="s">
        <v>149</v>
      </c>
      <c r="D129" s="266" t="s">
        <v>289</v>
      </c>
      <c r="E129" s="267" t="s">
        <v>815</v>
      </c>
      <c r="F129" s="268" t="s">
        <v>816</v>
      </c>
      <c r="G129" s="269" t="s">
        <v>188</v>
      </c>
      <c r="H129" s="270">
        <v>25.300000000000001</v>
      </c>
      <c r="I129" s="271"/>
      <c r="J129" s="272">
        <f>ROUND(I129*H129,2)</f>
        <v>0</v>
      </c>
      <c r="K129" s="273"/>
      <c r="L129" s="274"/>
      <c r="M129" s="275" t="s">
        <v>1</v>
      </c>
      <c r="N129" s="276" t="s">
        <v>41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191</v>
      </c>
      <c r="AT129" s="231" t="s">
        <v>289</v>
      </c>
      <c r="AU129" s="231" t="s">
        <v>86</v>
      </c>
      <c r="AY129" s="17" t="s">
        <v>148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84</v>
      </c>
      <c r="BK129" s="232">
        <f>ROUND(I129*H129,2)</f>
        <v>0</v>
      </c>
      <c r="BL129" s="17" t="s">
        <v>155</v>
      </c>
      <c r="BM129" s="231" t="s">
        <v>817</v>
      </c>
    </row>
    <row r="130" s="13" customFormat="1">
      <c r="A130" s="13"/>
      <c r="B130" s="233"/>
      <c r="C130" s="234"/>
      <c r="D130" s="235" t="s">
        <v>157</v>
      </c>
      <c r="E130" s="236" t="s">
        <v>1</v>
      </c>
      <c r="F130" s="237" t="s">
        <v>818</v>
      </c>
      <c r="G130" s="234"/>
      <c r="H130" s="238">
        <v>25.300000000000001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157</v>
      </c>
      <c r="AU130" s="244" t="s">
        <v>86</v>
      </c>
      <c r="AV130" s="13" t="s">
        <v>86</v>
      </c>
      <c r="AW130" s="13" t="s">
        <v>32</v>
      </c>
      <c r="AX130" s="13" t="s">
        <v>76</v>
      </c>
      <c r="AY130" s="244" t="s">
        <v>148</v>
      </c>
    </row>
    <row r="131" s="14" customFormat="1">
      <c r="A131" s="14"/>
      <c r="B131" s="245"/>
      <c r="C131" s="246"/>
      <c r="D131" s="235" t="s">
        <v>157</v>
      </c>
      <c r="E131" s="247" t="s">
        <v>1</v>
      </c>
      <c r="F131" s="248" t="s">
        <v>184</v>
      </c>
      <c r="G131" s="246"/>
      <c r="H131" s="249">
        <v>25.300000000000001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157</v>
      </c>
      <c r="AU131" s="255" t="s">
        <v>86</v>
      </c>
      <c r="AV131" s="14" t="s">
        <v>155</v>
      </c>
      <c r="AW131" s="14" t="s">
        <v>32</v>
      </c>
      <c r="AX131" s="14" t="s">
        <v>84</v>
      </c>
      <c r="AY131" s="255" t="s">
        <v>148</v>
      </c>
    </row>
    <row r="132" s="2" customFormat="1" ht="14.4" customHeight="1">
      <c r="A132" s="38"/>
      <c r="B132" s="39"/>
      <c r="C132" s="219" t="s">
        <v>155</v>
      </c>
      <c r="D132" s="219" t="s">
        <v>151</v>
      </c>
      <c r="E132" s="220" t="s">
        <v>819</v>
      </c>
      <c r="F132" s="221" t="s">
        <v>820</v>
      </c>
      <c r="G132" s="222" t="s">
        <v>188</v>
      </c>
      <c r="H132" s="223">
        <v>25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41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155</v>
      </c>
      <c r="AT132" s="231" t="s">
        <v>151</v>
      </c>
      <c r="AU132" s="231" t="s">
        <v>86</v>
      </c>
      <c r="AY132" s="17" t="s">
        <v>148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84</v>
      </c>
      <c r="BK132" s="232">
        <f>ROUND(I132*H132,2)</f>
        <v>0</v>
      </c>
      <c r="BL132" s="17" t="s">
        <v>155</v>
      </c>
      <c r="BM132" s="231" t="s">
        <v>821</v>
      </c>
    </row>
    <row r="133" s="2" customFormat="1" ht="14.4" customHeight="1">
      <c r="A133" s="38"/>
      <c r="B133" s="39"/>
      <c r="C133" s="266" t="s">
        <v>172</v>
      </c>
      <c r="D133" s="266" t="s">
        <v>289</v>
      </c>
      <c r="E133" s="267" t="s">
        <v>822</v>
      </c>
      <c r="F133" s="268" t="s">
        <v>823</v>
      </c>
      <c r="G133" s="269" t="s">
        <v>188</v>
      </c>
      <c r="H133" s="270">
        <v>27.5</v>
      </c>
      <c r="I133" s="271"/>
      <c r="J133" s="272">
        <f>ROUND(I133*H133,2)</f>
        <v>0</v>
      </c>
      <c r="K133" s="273"/>
      <c r="L133" s="274"/>
      <c r="M133" s="275" t="s">
        <v>1</v>
      </c>
      <c r="N133" s="276" t="s">
        <v>41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191</v>
      </c>
      <c r="AT133" s="231" t="s">
        <v>289</v>
      </c>
      <c r="AU133" s="231" t="s">
        <v>86</v>
      </c>
      <c r="AY133" s="17" t="s">
        <v>148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84</v>
      </c>
      <c r="BK133" s="232">
        <f>ROUND(I133*H133,2)</f>
        <v>0</v>
      </c>
      <c r="BL133" s="17" t="s">
        <v>155</v>
      </c>
      <c r="BM133" s="231" t="s">
        <v>824</v>
      </c>
    </row>
    <row r="134" s="13" customFormat="1">
      <c r="A134" s="13"/>
      <c r="B134" s="233"/>
      <c r="C134" s="234"/>
      <c r="D134" s="235" t="s">
        <v>157</v>
      </c>
      <c r="E134" s="236" t="s">
        <v>1</v>
      </c>
      <c r="F134" s="237" t="s">
        <v>825</v>
      </c>
      <c r="G134" s="234"/>
      <c r="H134" s="238">
        <v>27.5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157</v>
      </c>
      <c r="AU134" s="244" t="s">
        <v>86</v>
      </c>
      <c r="AV134" s="13" t="s">
        <v>86</v>
      </c>
      <c r="AW134" s="13" t="s">
        <v>32</v>
      </c>
      <c r="AX134" s="13" t="s">
        <v>76</v>
      </c>
      <c r="AY134" s="244" t="s">
        <v>148</v>
      </c>
    </row>
    <row r="135" s="14" customFormat="1">
      <c r="A135" s="14"/>
      <c r="B135" s="245"/>
      <c r="C135" s="246"/>
      <c r="D135" s="235" t="s">
        <v>157</v>
      </c>
      <c r="E135" s="247" t="s">
        <v>1</v>
      </c>
      <c r="F135" s="248" t="s">
        <v>184</v>
      </c>
      <c r="G135" s="246"/>
      <c r="H135" s="249">
        <v>27.5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157</v>
      </c>
      <c r="AU135" s="255" t="s">
        <v>86</v>
      </c>
      <c r="AV135" s="14" t="s">
        <v>155</v>
      </c>
      <c r="AW135" s="14" t="s">
        <v>32</v>
      </c>
      <c r="AX135" s="14" t="s">
        <v>84</v>
      </c>
      <c r="AY135" s="255" t="s">
        <v>148</v>
      </c>
    </row>
    <row r="136" s="2" customFormat="1" ht="14.4" customHeight="1">
      <c r="A136" s="38"/>
      <c r="B136" s="39"/>
      <c r="C136" s="219" t="s">
        <v>178</v>
      </c>
      <c r="D136" s="219" t="s">
        <v>151</v>
      </c>
      <c r="E136" s="220" t="s">
        <v>826</v>
      </c>
      <c r="F136" s="221" t="s">
        <v>827</v>
      </c>
      <c r="G136" s="222" t="s">
        <v>188</v>
      </c>
      <c r="H136" s="223">
        <v>20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41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155</v>
      </c>
      <c r="AT136" s="231" t="s">
        <v>151</v>
      </c>
      <c r="AU136" s="231" t="s">
        <v>86</v>
      </c>
      <c r="AY136" s="17" t="s">
        <v>148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84</v>
      </c>
      <c r="BK136" s="232">
        <f>ROUND(I136*H136,2)</f>
        <v>0</v>
      </c>
      <c r="BL136" s="17" t="s">
        <v>155</v>
      </c>
      <c r="BM136" s="231" t="s">
        <v>828</v>
      </c>
    </row>
    <row r="137" s="2" customFormat="1" ht="14.4" customHeight="1">
      <c r="A137" s="38"/>
      <c r="B137" s="39"/>
      <c r="C137" s="266" t="s">
        <v>185</v>
      </c>
      <c r="D137" s="266" t="s">
        <v>289</v>
      </c>
      <c r="E137" s="267" t="s">
        <v>829</v>
      </c>
      <c r="F137" s="268" t="s">
        <v>830</v>
      </c>
      <c r="G137" s="269" t="s">
        <v>188</v>
      </c>
      <c r="H137" s="270">
        <v>22</v>
      </c>
      <c r="I137" s="271"/>
      <c r="J137" s="272">
        <f>ROUND(I137*H137,2)</f>
        <v>0</v>
      </c>
      <c r="K137" s="273"/>
      <c r="L137" s="274"/>
      <c r="M137" s="275" t="s">
        <v>1</v>
      </c>
      <c r="N137" s="276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191</v>
      </c>
      <c r="AT137" s="231" t="s">
        <v>289</v>
      </c>
      <c r="AU137" s="231" t="s">
        <v>86</v>
      </c>
      <c r="AY137" s="17" t="s">
        <v>148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155</v>
      </c>
      <c r="BM137" s="231" t="s">
        <v>831</v>
      </c>
    </row>
    <row r="138" s="13" customFormat="1">
      <c r="A138" s="13"/>
      <c r="B138" s="233"/>
      <c r="C138" s="234"/>
      <c r="D138" s="235" t="s">
        <v>157</v>
      </c>
      <c r="E138" s="236" t="s">
        <v>1</v>
      </c>
      <c r="F138" s="237" t="s">
        <v>832</v>
      </c>
      <c r="G138" s="234"/>
      <c r="H138" s="238">
        <v>22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157</v>
      </c>
      <c r="AU138" s="244" t="s">
        <v>86</v>
      </c>
      <c r="AV138" s="13" t="s">
        <v>86</v>
      </c>
      <c r="AW138" s="13" t="s">
        <v>32</v>
      </c>
      <c r="AX138" s="13" t="s">
        <v>76</v>
      </c>
      <c r="AY138" s="244" t="s">
        <v>148</v>
      </c>
    </row>
    <row r="139" s="14" customFormat="1">
      <c r="A139" s="14"/>
      <c r="B139" s="245"/>
      <c r="C139" s="246"/>
      <c r="D139" s="235" t="s">
        <v>157</v>
      </c>
      <c r="E139" s="247" t="s">
        <v>1</v>
      </c>
      <c r="F139" s="248" t="s">
        <v>184</v>
      </c>
      <c r="G139" s="246"/>
      <c r="H139" s="249">
        <v>22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157</v>
      </c>
      <c r="AU139" s="255" t="s">
        <v>86</v>
      </c>
      <c r="AV139" s="14" t="s">
        <v>155</v>
      </c>
      <c r="AW139" s="14" t="s">
        <v>32</v>
      </c>
      <c r="AX139" s="14" t="s">
        <v>84</v>
      </c>
      <c r="AY139" s="255" t="s">
        <v>148</v>
      </c>
    </row>
    <row r="140" s="2" customFormat="1" ht="14.4" customHeight="1">
      <c r="A140" s="38"/>
      <c r="B140" s="39"/>
      <c r="C140" s="219" t="s">
        <v>191</v>
      </c>
      <c r="D140" s="219" t="s">
        <v>151</v>
      </c>
      <c r="E140" s="220" t="s">
        <v>833</v>
      </c>
      <c r="F140" s="221" t="s">
        <v>834</v>
      </c>
      <c r="G140" s="222" t="s">
        <v>188</v>
      </c>
      <c r="H140" s="223">
        <v>100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41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155</v>
      </c>
      <c r="AT140" s="231" t="s">
        <v>151</v>
      </c>
      <c r="AU140" s="231" t="s">
        <v>86</v>
      </c>
      <c r="AY140" s="17" t="s">
        <v>148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84</v>
      </c>
      <c r="BK140" s="232">
        <f>ROUND(I140*H140,2)</f>
        <v>0</v>
      </c>
      <c r="BL140" s="17" t="s">
        <v>155</v>
      </c>
      <c r="BM140" s="231" t="s">
        <v>835</v>
      </c>
    </row>
    <row r="141" s="2" customFormat="1" ht="14.4" customHeight="1">
      <c r="A141" s="38"/>
      <c r="B141" s="39"/>
      <c r="C141" s="266" t="s">
        <v>196</v>
      </c>
      <c r="D141" s="266" t="s">
        <v>289</v>
      </c>
      <c r="E141" s="267" t="s">
        <v>836</v>
      </c>
      <c r="F141" s="268" t="s">
        <v>837</v>
      </c>
      <c r="G141" s="269" t="s">
        <v>188</v>
      </c>
      <c r="H141" s="270">
        <v>110</v>
      </c>
      <c r="I141" s="271"/>
      <c r="J141" s="272">
        <f>ROUND(I141*H141,2)</f>
        <v>0</v>
      </c>
      <c r="K141" s="273"/>
      <c r="L141" s="274"/>
      <c r="M141" s="275" t="s">
        <v>1</v>
      </c>
      <c r="N141" s="276" t="s">
        <v>41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191</v>
      </c>
      <c r="AT141" s="231" t="s">
        <v>289</v>
      </c>
      <c r="AU141" s="231" t="s">
        <v>86</v>
      </c>
      <c r="AY141" s="17" t="s">
        <v>148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155</v>
      </c>
      <c r="BM141" s="231" t="s">
        <v>838</v>
      </c>
    </row>
    <row r="142" s="13" customFormat="1">
      <c r="A142" s="13"/>
      <c r="B142" s="233"/>
      <c r="C142" s="234"/>
      <c r="D142" s="235" t="s">
        <v>157</v>
      </c>
      <c r="E142" s="236" t="s">
        <v>1</v>
      </c>
      <c r="F142" s="237" t="s">
        <v>839</v>
      </c>
      <c r="G142" s="234"/>
      <c r="H142" s="238">
        <v>110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157</v>
      </c>
      <c r="AU142" s="244" t="s">
        <v>86</v>
      </c>
      <c r="AV142" s="13" t="s">
        <v>86</v>
      </c>
      <c r="AW142" s="13" t="s">
        <v>32</v>
      </c>
      <c r="AX142" s="13" t="s">
        <v>76</v>
      </c>
      <c r="AY142" s="244" t="s">
        <v>148</v>
      </c>
    </row>
    <row r="143" s="14" customFormat="1">
      <c r="A143" s="14"/>
      <c r="B143" s="245"/>
      <c r="C143" s="246"/>
      <c r="D143" s="235" t="s">
        <v>157</v>
      </c>
      <c r="E143" s="247" t="s">
        <v>1</v>
      </c>
      <c r="F143" s="248" t="s">
        <v>184</v>
      </c>
      <c r="G143" s="246"/>
      <c r="H143" s="249">
        <v>110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157</v>
      </c>
      <c r="AU143" s="255" t="s">
        <v>86</v>
      </c>
      <c r="AV143" s="14" t="s">
        <v>155</v>
      </c>
      <c r="AW143" s="14" t="s">
        <v>32</v>
      </c>
      <c r="AX143" s="14" t="s">
        <v>84</v>
      </c>
      <c r="AY143" s="255" t="s">
        <v>148</v>
      </c>
    </row>
    <row r="144" s="2" customFormat="1" ht="14.4" customHeight="1">
      <c r="A144" s="38"/>
      <c r="B144" s="39"/>
      <c r="C144" s="219" t="s">
        <v>202</v>
      </c>
      <c r="D144" s="219" t="s">
        <v>151</v>
      </c>
      <c r="E144" s="220" t="s">
        <v>840</v>
      </c>
      <c r="F144" s="221" t="s">
        <v>841</v>
      </c>
      <c r="G144" s="222" t="s">
        <v>188</v>
      </c>
      <c r="H144" s="223">
        <v>228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41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155</v>
      </c>
      <c r="AT144" s="231" t="s">
        <v>151</v>
      </c>
      <c r="AU144" s="231" t="s">
        <v>86</v>
      </c>
      <c r="AY144" s="17" t="s">
        <v>148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84</v>
      </c>
      <c r="BK144" s="232">
        <f>ROUND(I144*H144,2)</f>
        <v>0</v>
      </c>
      <c r="BL144" s="17" t="s">
        <v>155</v>
      </c>
      <c r="BM144" s="231" t="s">
        <v>842</v>
      </c>
    </row>
    <row r="145" s="2" customFormat="1" ht="14.4" customHeight="1">
      <c r="A145" s="38"/>
      <c r="B145" s="39"/>
      <c r="C145" s="266" t="s">
        <v>207</v>
      </c>
      <c r="D145" s="266" t="s">
        <v>289</v>
      </c>
      <c r="E145" s="267" t="s">
        <v>843</v>
      </c>
      <c r="F145" s="268" t="s">
        <v>844</v>
      </c>
      <c r="G145" s="269" t="s">
        <v>188</v>
      </c>
      <c r="H145" s="270">
        <v>250.80000000000001</v>
      </c>
      <c r="I145" s="271"/>
      <c r="J145" s="272">
        <f>ROUND(I145*H145,2)</f>
        <v>0</v>
      </c>
      <c r="K145" s="273"/>
      <c r="L145" s="274"/>
      <c r="M145" s="275" t="s">
        <v>1</v>
      </c>
      <c r="N145" s="276" t="s">
        <v>41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191</v>
      </c>
      <c r="AT145" s="231" t="s">
        <v>289</v>
      </c>
      <c r="AU145" s="231" t="s">
        <v>86</v>
      </c>
      <c r="AY145" s="17" t="s">
        <v>148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84</v>
      </c>
      <c r="BK145" s="232">
        <f>ROUND(I145*H145,2)</f>
        <v>0</v>
      </c>
      <c r="BL145" s="17" t="s">
        <v>155</v>
      </c>
      <c r="BM145" s="231" t="s">
        <v>845</v>
      </c>
    </row>
    <row r="146" s="13" customFormat="1">
      <c r="A146" s="13"/>
      <c r="B146" s="233"/>
      <c r="C146" s="234"/>
      <c r="D146" s="235" t="s">
        <v>157</v>
      </c>
      <c r="E146" s="236" t="s">
        <v>1</v>
      </c>
      <c r="F146" s="237" t="s">
        <v>846</v>
      </c>
      <c r="G146" s="234"/>
      <c r="H146" s="238">
        <v>250.80000000000001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157</v>
      </c>
      <c r="AU146" s="244" t="s">
        <v>86</v>
      </c>
      <c r="AV146" s="13" t="s">
        <v>86</v>
      </c>
      <c r="AW146" s="13" t="s">
        <v>32</v>
      </c>
      <c r="AX146" s="13" t="s">
        <v>76</v>
      </c>
      <c r="AY146" s="244" t="s">
        <v>148</v>
      </c>
    </row>
    <row r="147" s="14" customFormat="1">
      <c r="A147" s="14"/>
      <c r="B147" s="245"/>
      <c r="C147" s="246"/>
      <c r="D147" s="235" t="s">
        <v>157</v>
      </c>
      <c r="E147" s="247" t="s">
        <v>1</v>
      </c>
      <c r="F147" s="248" t="s">
        <v>184</v>
      </c>
      <c r="G147" s="246"/>
      <c r="H147" s="249">
        <v>250.80000000000001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157</v>
      </c>
      <c r="AU147" s="255" t="s">
        <v>86</v>
      </c>
      <c r="AV147" s="14" t="s">
        <v>155</v>
      </c>
      <c r="AW147" s="14" t="s">
        <v>32</v>
      </c>
      <c r="AX147" s="14" t="s">
        <v>84</v>
      </c>
      <c r="AY147" s="255" t="s">
        <v>148</v>
      </c>
    </row>
    <row r="148" s="2" customFormat="1" ht="14.4" customHeight="1">
      <c r="A148" s="38"/>
      <c r="B148" s="39"/>
      <c r="C148" s="219" t="s">
        <v>8</v>
      </c>
      <c r="D148" s="219" t="s">
        <v>151</v>
      </c>
      <c r="E148" s="220" t="s">
        <v>847</v>
      </c>
      <c r="F148" s="221" t="s">
        <v>848</v>
      </c>
      <c r="G148" s="222" t="s">
        <v>188</v>
      </c>
      <c r="H148" s="223">
        <v>23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41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155</v>
      </c>
      <c r="AT148" s="231" t="s">
        <v>151</v>
      </c>
      <c r="AU148" s="231" t="s">
        <v>86</v>
      </c>
      <c r="AY148" s="17" t="s">
        <v>148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84</v>
      </c>
      <c r="BK148" s="232">
        <f>ROUND(I148*H148,2)</f>
        <v>0</v>
      </c>
      <c r="BL148" s="17" t="s">
        <v>155</v>
      </c>
      <c r="BM148" s="231" t="s">
        <v>849</v>
      </c>
    </row>
    <row r="149" s="2" customFormat="1" ht="14.4" customHeight="1">
      <c r="A149" s="38"/>
      <c r="B149" s="39"/>
      <c r="C149" s="266" t="s">
        <v>223</v>
      </c>
      <c r="D149" s="266" t="s">
        <v>289</v>
      </c>
      <c r="E149" s="267" t="s">
        <v>850</v>
      </c>
      <c r="F149" s="268" t="s">
        <v>851</v>
      </c>
      <c r="G149" s="269" t="s">
        <v>188</v>
      </c>
      <c r="H149" s="270">
        <v>25.300000000000001</v>
      </c>
      <c r="I149" s="271"/>
      <c r="J149" s="272">
        <f>ROUND(I149*H149,2)</f>
        <v>0</v>
      </c>
      <c r="K149" s="273"/>
      <c r="L149" s="274"/>
      <c r="M149" s="275" t="s">
        <v>1</v>
      </c>
      <c r="N149" s="276" t="s">
        <v>41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191</v>
      </c>
      <c r="AT149" s="231" t="s">
        <v>289</v>
      </c>
      <c r="AU149" s="231" t="s">
        <v>86</v>
      </c>
      <c r="AY149" s="17" t="s">
        <v>148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84</v>
      </c>
      <c r="BK149" s="232">
        <f>ROUND(I149*H149,2)</f>
        <v>0</v>
      </c>
      <c r="BL149" s="17" t="s">
        <v>155</v>
      </c>
      <c r="BM149" s="231" t="s">
        <v>852</v>
      </c>
    </row>
    <row r="150" s="13" customFormat="1">
      <c r="A150" s="13"/>
      <c r="B150" s="233"/>
      <c r="C150" s="234"/>
      <c r="D150" s="235" t="s">
        <v>157</v>
      </c>
      <c r="E150" s="236" t="s">
        <v>1</v>
      </c>
      <c r="F150" s="237" t="s">
        <v>818</v>
      </c>
      <c r="G150" s="234"/>
      <c r="H150" s="238">
        <v>25.300000000000001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157</v>
      </c>
      <c r="AU150" s="244" t="s">
        <v>86</v>
      </c>
      <c r="AV150" s="13" t="s">
        <v>86</v>
      </c>
      <c r="AW150" s="13" t="s">
        <v>32</v>
      </c>
      <c r="AX150" s="13" t="s">
        <v>76</v>
      </c>
      <c r="AY150" s="244" t="s">
        <v>148</v>
      </c>
    </row>
    <row r="151" s="14" customFormat="1">
      <c r="A151" s="14"/>
      <c r="B151" s="245"/>
      <c r="C151" s="246"/>
      <c r="D151" s="235" t="s">
        <v>157</v>
      </c>
      <c r="E151" s="247" t="s">
        <v>1</v>
      </c>
      <c r="F151" s="248" t="s">
        <v>184</v>
      </c>
      <c r="G151" s="246"/>
      <c r="H151" s="249">
        <v>25.300000000000001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157</v>
      </c>
      <c r="AU151" s="255" t="s">
        <v>86</v>
      </c>
      <c r="AV151" s="14" t="s">
        <v>155</v>
      </c>
      <c r="AW151" s="14" t="s">
        <v>32</v>
      </c>
      <c r="AX151" s="14" t="s">
        <v>84</v>
      </c>
      <c r="AY151" s="255" t="s">
        <v>148</v>
      </c>
    </row>
    <row r="152" s="2" customFormat="1" ht="14.4" customHeight="1">
      <c r="A152" s="38"/>
      <c r="B152" s="39"/>
      <c r="C152" s="219" t="s">
        <v>228</v>
      </c>
      <c r="D152" s="219" t="s">
        <v>151</v>
      </c>
      <c r="E152" s="220" t="s">
        <v>853</v>
      </c>
      <c r="F152" s="221" t="s">
        <v>854</v>
      </c>
      <c r="G152" s="222" t="s">
        <v>188</v>
      </c>
      <c r="H152" s="223">
        <v>43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41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155</v>
      </c>
      <c r="AT152" s="231" t="s">
        <v>151</v>
      </c>
      <c r="AU152" s="231" t="s">
        <v>86</v>
      </c>
      <c r="AY152" s="17" t="s">
        <v>148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84</v>
      </c>
      <c r="BK152" s="232">
        <f>ROUND(I152*H152,2)</f>
        <v>0</v>
      </c>
      <c r="BL152" s="17" t="s">
        <v>155</v>
      </c>
      <c r="BM152" s="231" t="s">
        <v>855</v>
      </c>
    </row>
    <row r="153" s="2" customFormat="1" ht="14.4" customHeight="1">
      <c r="A153" s="38"/>
      <c r="B153" s="39"/>
      <c r="C153" s="266" t="s">
        <v>232</v>
      </c>
      <c r="D153" s="266" t="s">
        <v>289</v>
      </c>
      <c r="E153" s="267" t="s">
        <v>856</v>
      </c>
      <c r="F153" s="268" t="s">
        <v>857</v>
      </c>
      <c r="G153" s="269" t="s">
        <v>188</v>
      </c>
      <c r="H153" s="270">
        <v>47.299999999999997</v>
      </c>
      <c r="I153" s="271"/>
      <c r="J153" s="272">
        <f>ROUND(I153*H153,2)</f>
        <v>0</v>
      </c>
      <c r="K153" s="273"/>
      <c r="L153" s="274"/>
      <c r="M153" s="275" t="s">
        <v>1</v>
      </c>
      <c r="N153" s="276" t="s">
        <v>41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191</v>
      </c>
      <c r="AT153" s="231" t="s">
        <v>289</v>
      </c>
      <c r="AU153" s="231" t="s">
        <v>86</v>
      </c>
      <c r="AY153" s="17" t="s">
        <v>148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84</v>
      </c>
      <c r="BK153" s="232">
        <f>ROUND(I153*H153,2)</f>
        <v>0</v>
      </c>
      <c r="BL153" s="17" t="s">
        <v>155</v>
      </c>
      <c r="BM153" s="231" t="s">
        <v>858</v>
      </c>
    </row>
    <row r="154" s="13" customFormat="1">
      <c r="A154" s="13"/>
      <c r="B154" s="233"/>
      <c r="C154" s="234"/>
      <c r="D154" s="235" t="s">
        <v>157</v>
      </c>
      <c r="E154" s="236" t="s">
        <v>1</v>
      </c>
      <c r="F154" s="237" t="s">
        <v>859</v>
      </c>
      <c r="G154" s="234"/>
      <c r="H154" s="238">
        <v>47.299999999999997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157</v>
      </c>
      <c r="AU154" s="244" t="s">
        <v>86</v>
      </c>
      <c r="AV154" s="13" t="s">
        <v>86</v>
      </c>
      <c r="AW154" s="13" t="s">
        <v>32</v>
      </c>
      <c r="AX154" s="13" t="s">
        <v>76</v>
      </c>
      <c r="AY154" s="244" t="s">
        <v>148</v>
      </c>
    </row>
    <row r="155" s="14" customFormat="1">
      <c r="A155" s="14"/>
      <c r="B155" s="245"/>
      <c r="C155" s="246"/>
      <c r="D155" s="235" t="s">
        <v>157</v>
      </c>
      <c r="E155" s="247" t="s">
        <v>1</v>
      </c>
      <c r="F155" s="248" t="s">
        <v>184</v>
      </c>
      <c r="G155" s="246"/>
      <c r="H155" s="249">
        <v>47.299999999999997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157</v>
      </c>
      <c r="AU155" s="255" t="s">
        <v>86</v>
      </c>
      <c r="AV155" s="14" t="s">
        <v>155</v>
      </c>
      <c r="AW155" s="14" t="s">
        <v>32</v>
      </c>
      <c r="AX155" s="14" t="s">
        <v>84</v>
      </c>
      <c r="AY155" s="255" t="s">
        <v>148</v>
      </c>
    </row>
    <row r="156" s="2" customFormat="1" ht="14.4" customHeight="1">
      <c r="A156" s="38"/>
      <c r="B156" s="39"/>
      <c r="C156" s="219" t="s">
        <v>237</v>
      </c>
      <c r="D156" s="219" t="s">
        <v>151</v>
      </c>
      <c r="E156" s="220" t="s">
        <v>860</v>
      </c>
      <c r="F156" s="221" t="s">
        <v>861</v>
      </c>
      <c r="G156" s="222" t="s">
        <v>188</v>
      </c>
      <c r="H156" s="223">
        <v>6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41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155</v>
      </c>
      <c r="AT156" s="231" t="s">
        <v>151</v>
      </c>
      <c r="AU156" s="231" t="s">
        <v>86</v>
      </c>
      <c r="AY156" s="17" t="s">
        <v>148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84</v>
      </c>
      <c r="BK156" s="232">
        <f>ROUND(I156*H156,2)</f>
        <v>0</v>
      </c>
      <c r="BL156" s="17" t="s">
        <v>155</v>
      </c>
      <c r="BM156" s="231" t="s">
        <v>862</v>
      </c>
    </row>
    <row r="157" s="2" customFormat="1" ht="22.2" customHeight="1">
      <c r="A157" s="38"/>
      <c r="B157" s="39"/>
      <c r="C157" s="266" t="s">
        <v>242</v>
      </c>
      <c r="D157" s="266" t="s">
        <v>289</v>
      </c>
      <c r="E157" s="267" t="s">
        <v>863</v>
      </c>
      <c r="F157" s="268" t="s">
        <v>864</v>
      </c>
      <c r="G157" s="269" t="s">
        <v>188</v>
      </c>
      <c r="H157" s="270">
        <v>6.9000000000000004</v>
      </c>
      <c r="I157" s="271"/>
      <c r="J157" s="272">
        <f>ROUND(I157*H157,2)</f>
        <v>0</v>
      </c>
      <c r="K157" s="273"/>
      <c r="L157" s="274"/>
      <c r="M157" s="275" t="s">
        <v>1</v>
      </c>
      <c r="N157" s="276" t="s">
        <v>41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191</v>
      </c>
      <c r="AT157" s="231" t="s">
        <v>289</v>
      </c>
      <c r="AU157" s="231" t="s">
        <v>86</v>
      </c>
      <c r="AY157" s="17" t="s">
        <v>148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84</v>
      </c>
      <c r="BK157" s="232">
        <f>ROUND(I157*H157,2)</f>
        <v>0</v>
      </c>
      <c r="BL157" s="17" t="s">
        <v>155</v>
      </c>
      <c r="BM157" s="231" t="s">
        <v>865</v>
      </c>
    </row>
    <row r="158" s="13" customFormat="1">
      <c r="A158" s="13"/>
      <c r="B158" s="233"/>
      <c r="C158" s="234"/>
      <c r="D158" s="235" t="s">
        <v>157</v>
      </c>
      <c r="E158" s="236" t="s">
        <v>1</v>
      </c>
      <c r="F158" s="237" t="s">
        <v>866</v>
      </c>
      <c r="G158" s="234"/>
      <c r="H158" s="238">
        <v>6.9000000000000004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157</v>
      </c>
      <c r="AU158" s="244" t="s">
        <v>86</v>
      </c>
      <c r="AV158" s="13" t="s">
        <v>86</v>
      </c>
      <c r="AW158" s="13" t="s">
        <v>32</v>
      </c>
      <c r="AX158" s="13" t="s">
        <v>76</v>
      </c>
      <c r="AY158" s="244" t="s">
        <v>148</v>
      </c>
    </row>
    <row r="159" s="14" customFormat="1">
      <c r="A159" s="14"/>
      <c r="B159" s="245"/>
      <c r="C159" s="246"/>
      <c r="D159" s="235" t="s">
        <v>157</v>
      </c>
      <c r="E159" s="247" t="s">
        <v>1</v>
      </c>
      <c r="F159" s="248" t="s">
        <v>184</v>
      </c>
      <c r="G159" s="246"/>
      <c r="H159" s="249">
        <v>6.9000000000000004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157</v>
      </c>
      <c r="AU159" s="255" t="s">
        <v>86</v>
      </c>
      <c r="AV159" s="14" t="s">
        <v>155</v>
      </c>
      <c r="AW159" s="14" t="s">
        <v>32</v>
      </c>
      <c r="AX159" s="14" t="s">
        <v>84</v>
      </c>
      <c r="AY159" s="255" t="s">
        <v>148</v>
      </c>
    </row>
    <row r="160" s="12" customFormat="1" ht="22.8" customHeight="1">
      <c r="A160" s="12"/>
      <c r="B160" s="203"/>
      <c r="C160" s="204"/>
      <c r="D160" s="205" t="s">
        <v>75</v>
      </c>
      <c r="E160" s="217" t="s">
        <v>87</v>
      </c>
      <c r="F160" s="217" t="s">
        <v>867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SUM(P161:P187)</f>
        <v>0</v>
      </c>
      <c r="Q160" s="211"/>
      <c r="R160" s="212">
        <f>SUM(R161:R187)</f>
        <v>0</v>
      </c>
      <c r="S160" s="211"/>
      <c r="T160" s="213">
        <f>SUM(T161:T187)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84</v>
      </c>
      <c r="AT160" s="215" t="s">
        <v>75</v>
      </c>
      <c r="AU160" s="215" t="s">
        <v>84</v>
      </c>
      <c r="AY160" s="214" t="s">
        <v>148</v>
      </c>
      <c r="BK160" s="216">
        <f>SUM(BK161:BK187)</f>
        <v>0</v>
      </c>
    </row>
    <row r="161" s="2" customFormat="1" ht="14.4" customHeight="1">
      <c r="A161" s="38"/>
      <c r="B161" s="39"/>
      <c r="C161" s="219" t="s">
        <v>246</v>
      </c>
      <c r="D161" s="219" t="s">
        <v>151</v>
      </c>
      <c r="E161" s="220" t="s">
        <v>868</v>
      </c>
      <c r="F161" s="221" t="s">
        <v>869</v>
      </c>
      <c r="G161" s="222" t="s">
        <v>154</v>
      </c>
      <c r="H161" s="223">
        <v>136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41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155</v>
      </c>
      <c r="AT161" s="231" t="s">
        <v>151</v>
      </c>
      <c r="AU161" s="231" t="s">
        <v>86</v>
      </c>
      <c r="AY161" s="17" t="s">
        <v>148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84</v>
      </c>
      <c r="BK161" s="232">
        <f>ROUND(I161*H161,2)</f>
        <v>0</v>
      </c>
      <c r="BL161" s="17" t="s">
        <v>155</v>
      </c>
      <c r="BM161" s="231" t="s">
        <v>870</v>
      </c>
    </row>
    <row r="162" s="2" customFormat="1" ht="14.4" customHeight="1">
      <c r="A162" s="38"/>
      <c r="B162" s="39"/>
      <c r="C162" s="219" t="s">
        <v>256</v>
      </c>
      <c r="D162" s="219" t="s">
        <v>151</v>
      </c>
      <c r="E162" s="220" t="s">
        <v>871</v>
      </c>
      <c r="F162" s="221" t="s">
        <v>872</v>
      </c>
      <c r="G162" s="222" t="s">
        <v>154</v>
      </c>
      <c r="H162" s="223">
        <v>5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41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155</v>
      </c>
      <c r="AT162" s="231" t="s">
        <v>151</v>
      </c>
      <c r="AU162" s="231" t="s">
        <v>86</v>
      </c>
      <c r="AY162" s="17" t="s">
        <v>148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84</v>
      </c>
      <c r="BK162" s="232">
        <f>ROUND(I162*H162,2)</f>
        <v>0</v>
      </c>
      <c r="BL162" s="17" t="s">
        <v>155</v>
      </c>
      <c r="BM162" s="231" t="s">
        <v>873</v>
      </c>
    </row>
    <row r="163" s="2" customFormat="1" ht="14.4" customHeight="1">
      <c r="A163" s="38"/>
      <c r="B163" s="39"/>
      <c r="C163" s="266" t="s">
        <v>261</v>
      </c>
      <c r="D163" s="266" t="s">
        <v>289</v>
      </c>
      <c r="E163" s="267" t="s">
        <v>874</v>
      </c>
      <c r="F163" s="268" t="s">
        <v>875</v>
      </c>
      <c r="G163" s="269" t="s">
        <v>154</v>
      </c>
      <c r="H163" s="270">
        <v>5</v>
      </c>
      <c r="I163" s="271"/>
      <c r="J163" s="272">
        <f>ROUND(I163*H163,2)</f>
        <v>0</v>
      </c>
      <c r="K163" s="273"/>
      <c r="L163" s="274"/>
      <c r="M163" s="275" t="s">
        <v>1</v>
      </c>
      <c r="N163" s="276" t="s">
        <v>41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191</v>
      </c>
      <c r="AT163" s="231" t="s">
        <v>289</v>
      </c>
      <c r="AU163" s="231" t="s">
        <v>86</v>
      </c>
      <c r="AY163" s="17" t="s">
        <v>148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84</v>
      </c>
      <c r="BK163" s="232">
        <f>ROUND(I163*H163,2)</f>
        <v>0</v>
      </c>
      <c r="BL163" s="17" t="s">
        <v>155</v>
      </c>
      <c r="BM163" s="231" t="s">
        <v>876</v>
      </c>
    </row>
    <row r="164" s="2" customFormat="1" ht="14.4" customHeight="1">
      <c r="A164" s="38"/>
      <c r="B164" s="39"/>
      <c r="C164" s="219" t="s">
        <v>7</v>
      </c>
      <c r="D164" s="219" t="s">
        <v>151</v>
      </c>
      <c r="E164" s="220" t="s">
        <v>877</v>
      </c>
      <c r="F164" s="221" t="s">
        <v>878</v>
      </c>
      <c r="G164" s="222" t="s">
        <v>154</v>
      </c>
      <c r="H164" s="223">
        <v>9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41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155</v>
      </c>
      <c r="AT164" s="231" t="s">
        <v>151</v>
      </c>
      <c r="AU164" s="231" t="s">
        <v>86</v>
      </c>
      <c r="AY164" s="17" t="s">
        <v>148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84</v>
      </c>
      <c r="BK164" s="232">
        <f>ROUND(I164*H164,2)</f>
        <v>0</v>
      </c>
      <c r="BL164" s="17" t="s">
        <v>155</v>
      </c>
      <c r="BM164" s="231" t="s">
        <v>879</v>
      </c>
    </row>
    <row r="165" s="2" customFormat="1" ht="14.4" customHeight="1">
      <c r="A165" s="38"/>
      <c r="B165" s="39"/>
      <c r="C165" s="266" t="s">
        <v>269</v>
      </c>
      <c r="D165" s="266" t="s">
        <v>289</v>
      </c>
      <c r="E165" s="267" t="s">
        <v>880</v>
      </c>
      <c r="F165" s="268" t="s">
        <v>881</v>
      </c>
      <c r="G165" s="269" t="s">
        <v>154</v>
      </c>
      <c r="H165" s="270">
        <v>9</v>
      </c>
      <c r="I165" s="271"/>
      <c r="J165" s="272">
        <f>ROUND(I165*H165,2)</f>
        <v>0</v>
      </c>
      <c r="K165" s="273"/>
      <c r="L165" s="274"/>
      <c r="M165" s="275" t="s">
        <v>1</v>
      </c>
      <c r="N165" s="276" t="s">
        <v>41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191</v>
      </c>
      <c r="AT165" s="231" t="s">
        <v>289</v>
      </c>
      <c r="AU165" s="231" t="s">
        <v>86</v>
      </c>
      <c r="AY165" s="17" t="s">
        <v>148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84</v>
      </c>
      <c r="BK165" s="232">
        <f>ROUND(I165*H165,2)</f>
        <v>0</v>
      </c>
      <c r="BL165" s="17" t="s">
        <v>155</v>
      </c>
      <c r="BM165" s="231" t="s">
        <v>882</v>
      </c>
    </row>
    <row r="166" s="2" customFormat="1" ht="14.4" customHeight="1">
      <c r="A166" s="38"/>
      <c r="B166" s="39"/>
      <c r="C166" s="219" t="s">
        <v>274</v>
      </c>
      <c r="D166" s="219" t="s">
        <v>151</v>
      </c>
      <c r="E166" s="220" t="s">
        <v>883</v>
      </c>
      <c r="F166" s="221" t="s">
        <v>884</v>
      </c>
      <c r="G166" s="222" t="s">
        <v>154</v>
      </c>
      <c r="H166" s="223">
        <v>1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41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155</v>
      </c>
      <c r="AT166" s="231" t="s">
        <v>151</v>
      </c>
      <c r="AU166" s="231" t="s">
        <v>86</v>
      </c>
      <c r="AY166" s="17" t="s">
        <v>148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84</v>
      </c>
      <c r="BK166" s="232">
        <f>ROUND(I166*H166,2)</f>
        <v>0</v>
      </c>
      <c r="BL166" s="17" t="s">
        <v>155</v>
      </c>
      <c r="BM166" s="231" t="s">
        <v>885</v>
      </c>
    </row>
    <row r="167" s="2" customFormat="1" ht="22.2" customHeight="1">
      <c r="A167" s="38"/>
      <c r="B167" s="39"/>
      <c r="C167" s="266" t="s">
        <v>280</v>
      </c>
      <c r="D167" s="266" t="s">
        <v>289</v>
      </c>
      <c r="E167" s="267" t="s">
        <v>886</v>
      </c>
      <c r="F167" s="268" t="s">
        <v>887</v>
      </c>
      <c r="G167" s="269" t="s">
        <v>154</v>
      </c>
      <c r="H167" s="270">
        <v>1</v>
      </c>
      <c r="I167" s="271"/>
      <c r="J167" s="272">
        <f>ROUND(I167*H167,2)</f>
        <v>0</v>
      </c>
      <c r="K167" s="273"/>
      <c r="L167" s="274"/>
      <c r="M167" s="275" t="s">
        <v>1</v>
      </c>
      <c r="N167" s="276" t="s">
        <v>41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191</v>
      </c>
      <c r="AT167" s="231" t="s">
        <v>289</v>
      </c>
      <c r="AU167" s="231" t="s">
        <v>86</v>
      </c>
      <c r="AY167" s="17" t="s">
        <v>148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84</v>
      </c>
      <c r="BK167" s="232">
        <f>ROUND(I167*H167,2)</f>
        <v>0</v>
      </c>
      <c r="BL167" s="17" t="s">
        <v>155</v>
      </c>
      <c r="BM167" s="231" t="s">
        <v>888</v>
      </c>
    </row>
    <row r="168" s="2" customFormat="1" ht="14.4" customHeight="1">
      <c r="A168" s="38"/>
      <c r="B168" s="39"/>
      <c r="C168" s="219" t="s">
        <v>284</v>
      </c>
      <c r="D168" s="219" t="s">
        <v>151</v>
      </c>
      <c r="E168" s="220" t="s">
        <v>889</v>
      </c>
      <c r="F168" s="221" t="s">
        <v>890</v>
      </c>
      <c r="G168" s="222" t="s">
        <v>154</v>
      </c>
      <c r="H168" s="223">
        <v>6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41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155</v>
      </c>
      <c r="AT168" s="231" t="s">
        <v>151</v>
      </c>
      <c r="AU168" s="231" t="s">
        <v>86</v>
      </c>
      <c r="AY168" s="17" t="s">
        <v>148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84</v>
      </c>
      <c r="BK168" s="232">
        <f>ROUND(I168*H168,2)</f>
        <v>0</v>
      </c>
      <c r="BL168" s="17" t="s">
        <v>155</v>
      </c>
      <c r="BM168" s="231" t="s">
        <v>891</v>
      </c>
    </row>
    <row r="169" s="2" customFormat="1" ht="14.4" customHeight="1">
      <c r="A169" s="38"/>
      <c r="B169" s="39"/>
      <c r="C169" s="266" t="s">
        <v>288</v>
      </c>
      <c r="D169" s="266" t="s">
        <v>289</v>
      </c>
      <c r="E169" s="267" t="s">
        <v>892</v>
      </c>
      <c r="F169" s="268" t="s">
        <v>893</v>
      </c>
      <c r="G169" s="269" t="s">
        <v>154</v>
      </c>
      <c r="H169" s="270">
        <v>6</v>
      </c>
      <c r="I169" s="271"/>
      <c r="J169" s="272">
        <f>ROUND(I169*H169,2)</f>
        <v>0</v>
      </c>
      <c r="K169" s="273"/>
      <c r="L169" s="274"/>
      <c r="M169" s="275" t="s">
        <v>1</v>
      </c>
      <c r="N169" s="276" t="s">
        <v>41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191</v>
      </c>
      <c r="AT169" s="231" t="s">
        <v>289</v>
      </c>
      <c r="AU169" s="231" t="s">
        <v>86</v>
      </c>
      <c r="AY169" s="17" t="s">
        <v>148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84</v>
      </c>
      <c r="BK169" s="232">
        <f>ROUND(I169*H169,2)</f>
        <v>0</v>
      </c>
      <c r="BL169" s="17" t="s">
        <v>155</v>
      </c>
      <c r="BM169" s="231" t="s">
        <v>894</v>
      </c>
    </row>
    <row r="170" s="2" customFormat="1" ht="14.4" customHeight="1">
      <c r="A170" s="38"/>
      <c r="B170" s="39"/>
      <c r="C170" s="219" t="s">
        <v>294</v>
      </c>
      <c r="D170" s="219" t="s">
        <v>151</v>
      </c>
      <c r="E170" s="220" t="s">
        <v>895</v>
      </c>
      <c r="F170" s="221" t="s">
        <v>896</v>
      </c>
      <c r="G170" s="222" t="s">
        <v>154</v>
      </c>
      <c r="H170" s="223">
        <v>2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41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155</v>
      </c>
      <c r="AT170" s="231" t="s">
        <v>151</v>
      </c>
      <c r="AU170" s="231" t="s">
        <v>86</v>
      </c>
      <c r="AY170" s="17" t="s">
        <v>148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84</v>
      </c>
      <c r="BK170" s="232">
        <f>ROUND(I170*H170,2)</f>
        <v>0</v>
      </c>
      <c r="BL170" s="17" t="s">
        <v>155</v>
      </c>
      <c r="BM170" s="231" t="s">
        <v>897</v>
      </c>
    </row>
    <row r="171" s="2" customFormat="1" ht="14.4" customHeight="1">
      <c r="A171" s="38"/>
      <c r="B171" s="39"/>
      <c r="C171" s="266" t="s">
        <v>299</v>
      </c>
      <c r="D171" s="266" t="s">
        <v>289</v>
      </c>
      <c r="E171" s="267" t="s">
        <v>898</v>
      </c>
      <c r="F171" s="268" t="s">
        <v>899</v>
      </c>
      <c r="G171" s="269" t="s">
        <v>154</v>
      </c>
      <c r="H171" s="270">
        <v>1</v>
      </c>
      <c r="I171" s="271"/>
      <c r="J171" s="272">
        <f>ROUND(I171*H171,2)</f>
        <v>0</v>
      </c>
      <c r="K171" s="273"/>
      <c r="L171" s="274"/>
      <c r="M171" s="275" t="s">
        <v>1</v>
      </c>
      <c r="N171" s="276" t="s">
        <v>41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191</v>
      </c>
      <c r="AT171" s="231" t="s">
        <v>289</v>
      </c>
      <c r="AU171" s="231" t="s">
        <v>86</v>
      </c>
      <c r="AY171" s="17" t="s">
        <v>148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84</v>
      </c>
      <c r="BK171" s="232">
        <f>ROUND(I171*H171,2)</f>
        <v>0</v>
      </c>
      <c r="BL171" s="17" t="s">
        <v>155</v>
      </c>
      <c r="BM171" s="231" t="s">
        <v>900</v>
      </c>
    </row>
    <row r="172" s="2" customFormat="1" ht="14.4" customHeight="1">
      <c r="A172" s="38"/>
      <c r="B172" s="39"/>
      <c r="C172" s="266" t="s">
        <v>303</v>
      </c>
      <c r="D172" s="266" t="s">
        <v>289</v>
      </c>
      <c r="E172" s="267" t="s">
        <v>901</v>
      </c>
      <c r="F172" s="268" t="s">
        <v>902</v>
      </c>
      <c r="G172" s="269" t="s">
        <v>154</v>
      </c>
      <c r="H172" s="270">
        <v>1</v>
      </c>
      <c r="I172" s="271"/>
      <c r="J172" s="272">
        <f>ROUND(I172*H172,2)</f>
        <v>0</v>
      </c>
      <c r="K172" s="273"/>
      <c r="L172" s="274"/>
      <c r="M172" s="275" t="s">
        <v>1</v>
      </c>
      <c r="N172" s="276" t="s">
        <v>41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191</v>
      </c>
      <c r="AT172" s="231" t="s">
        <v>289</v>
      </c>
      <c r="AU172" s="231" t="s">
        <v>86</v>
      </c>
      <c r="AY172" s="17" t="s">
        <v>148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84</v>
      </c>
      <c r="BK172" s="232">
        <f>ROUND(I172*H172,2)</f>
        <v>0</v>
      </c>
      <c r="BL172" s="17" t="s">
        <v>155</v>
      </c>
      <c r="BM172" s="231" t="s">
        <v>903</v>
      </c>
    </row>
    <row r="173" s="2" customFormat="1" ht="19.8" customHeight="1">
      <c r="A173" s="38"/>
      <c r="B173" s="39"/>
      <c r="C173" s="219" t="s">
        <v>307</v>
      </c>
      <c r="D173" s="219" t="s">
        <v>151</v>
      </c>
      <c r="E173" s="220" t="s">
        <v>904</v>
      </c>
      <c r="F173" s="221" t="s">
        <v>905</v>
      </c>
      <c r="G173" s="222" t="s">
        <v>154</v>
      </c>
      <c r="H173" s="223">
        <v>64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41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155</v>
      </c>
      <c r="AT173" s="231" t="s">
        <v>151</v>
      </c>
      <c r="AU173" s="231" t="s">
        <v>86</v>
      </c>
      <c r="AY173" s="17" t="s">
        <v>148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84</v>
      </c>
      <c r="BK173" s="232">
        <f>ROUND(I173*H173,2)</f>
        <v>0</v>
      </c>
      <c r="BL173" s="17" t="s">
        <v>155</v>
      </c>
      <c r="BM173" s="231" t="s">
        <v>906</v>
      </c>
    </row>
    <row r="174" s="2" customFormat="1" ht="14.4" customHeight="1">
      <c r="A174" s="38"/>
      <c r="B174" s="39"/>
      <c r="C174" s="266" t="s">
        <v>311</v>
      </c>
      <c r="D174" s="266" t="s">
        <v>289</v>
      </c>
      <c r="E174" s="267" t="s">
        <v>907</v>
      </c>
      <c r="F174" s="268" t="s">
        <v>908</v>
      </c>
      <c r="G174" s="269" t="s">
        <v>154</v>
      </c>
      <c r="H174" s="270">
        <v>37</v>
      </c>
      <c r="I174" s="271"/>
      <c r="J174" s="272">
        <f>ROUND(I174*H174,2)</f>
        <v>0</v>
      </c>
      <c r="K174" s="273"/>
      <c r="L174" s="274"/>
      <c r="M174" s="275" t="s">
        <v>1</v>
      </c>
      <c r="N174" s="276" t="s">
        <v>41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191</v>
      </c>
      <c r="AT174" s="231" t="s">
        <v>289</v>
      </c>
      <c r="AU174" s="231" t="s">
        <v>86</v>
      </c>
      <c r="AY174" s="17" t="s">
        <v>148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84</v>
      </c>
      <c r="BK174" s="232">
        <f>ROUND(I174*H174,2)</f>
        <v>0</v>
      </c>
      <c r="BL174" s="17" t="s">
        <v>155</v>
      </c>
      <c r="BM174" s="231" t="s">
        <v>909</v>
      </c>
    </row>
    <row r="175" s="2" customFormat="1" ht="14.4" customHeight="1">
      <c r="A175" s="38"/>
      <c r="B175" s="39"/>
      <c r="C175" s="266" t="s">
        <v>316</v>
      </c>
      <c r="D175" s="266" t="s">
        <v>289</v>
      </c>
      <c r="E175" s="267" t="s">
        <v>910</v>
      </c>
      <c r="F175" s="268" t="s">
        <v>911</v>
      </c>
      <c r="G175" s="269" t="s">
        <v>154</v>
      </c>
      <c r="H175" s="270">
        <v>17</v>
      </c>
      <c r="I175" s="271"/>
      <c r="J175" s="272">
        <f>ROUND(I175*H175,2)</f>
        <v>0</v>
      </c>
      <c r="K175" s="273"/>
      <c r="L175" s="274"/>
      <c r="M175" s="275" t="s">
        <v>1</v>
      </c>
      <c r="N175" s="276" t="s">
        <v>41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191</v>
      </c>
      <c r="AT175" s="231" t="s">
        <v>289</v>
      </c>
      <c r="AU175" s="231" t="s">
        <v>86</v>
      </c>
      <c r="AY175" s="17" t="s">
        <v>148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84</v>
      </c>
      <c r="BK175" s="232">
        <f>ROUND(I175*H175,2)</f>
        <v>0</v>
      </c>
      <c r="BL175" s="17" t="s">
        <v>155</v>
      </c>
      <c r="BM175" s="231" t="s">
        <v>912</v>
      </c>
    </row>
    <row r="176" s="2" customFormat="1" ht="14.4" customHeight="1">
      <c r="A176" s="38"/>
      <c r="B176" s="39"/>
      <c r="C176" s="266" t="s">
        <v>321</v>
      </c>
      <c r="D176" s="266" t="s">
        <v>289</v>
      </c>
      <c r="E176" s="267" t="s">
        <v>913</v>
      </c>
      <c r="F176" s="268" t="s">
        <v>914</v>
      </c>
      <c r="G176" s="269" t="s">
        <v>154</v>
      </c>
      <c r="H176" s="270">
        <v>51</v>
      </c>
      <c r="I176" s="271"/>
      <c r="J176" s="272">
        <f>ROUND(I176*H176,2)</f>
        <v>0</v>
      </c>
      <c r="K176" s="273"/>
      <c r="L176" s="274"/>
      <c r="M176" s="275" t="s">
        <v>1</v>
      </c>
      <c r="N176" s="276" t="s">
        <v>41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191</v>
      </c>
      <c r="AT176" s="231" t="s">
        <v>289</v>
      </c>
      <c r="AU176" s="231" t="s">
        <v>86</v>
      </c>
      <c r="AY176" s="17" t="s">
        <v>148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84</v>
      </c>
      <c r="BK176" s="232">
        <f>ROUND(I176*H176,2)</f>
        <v>0</v>
      </c>
      <c r="BL176" s="17" t="s">
        <v>155</v>
      </c>
      <c r="BM176" s="231" t="s">
        <v>915</v>
      </c>
    </row>
    <row r="177" s="2" customFormat="1" ht="14.4" customHeight="1">
      <c r="A177" s="38"/>
      <c r="B177" s="39"/>
      <c r="C177" s="266" t="s">
        <v>326</v>
      </c>
      <c r="D177" s="266" t="s">
        <v>289</v>
      </c>
      <c r="E177" s="267" t="s">
        <v>916</v>
      </c>
      <c r="F177" s="268" t="s">
        <v>917</v>
      </c>
      <c r="G177" s="269" t="s">
        <v>154</v>
      </c>
      <c r="H177" s="270">
        <v>1</v>
      </c>
      <c r="I177" s="271"/>
      <c r="J177" s="272">
        <f>ROUND(I177*H177,2)</f>
        <v>0</v>
      </c>
      <c r="K177" s="273"/>
      <c r="L177" s="274"/>
      <c r="M177" s="275" t="s">
        <v>1</v>
      </c>
      <c r="N177" s="276" t="s">
        <v>41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191</v>
      </c>
      <c r="AT177" s="231" t="s">
        <v>289</v>
      </c>
      <c r="AU177" s="231" t="s">
        <v>86</v>
      </c>
      <c r="AY177" s="17" t="s">
        <v>148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84</v>
      </c>
      <c r="BK177" s="232">
        <f>ROUND(I177*H177,2)</f>
        <v>0</v>
      </c>
      <c r="BL177" s="17" t="s">
        <v>155</v>
      </c>
      <c r="BM177" s="231" t="s">
        <v>918</v>
      </c>
    </row>
    <row r="178" s="2" customFormat="1" ht="19.8" customHeight="1">
      <c r="A178" s="38"/>
      <c r="B178" s="39"/>
      <c r="C178" s="219" t="s">
        <v>331</v>
      </c>
      <c r="D178" s="219" t="s">
        <v>151</v>
      </c>
      <c r="E178" s="220" t="s">
        <v>919</v>
      </c>
      <c r="F178" s="221" t="s">
        <v>920</v>
      </c>
      <c r="G178" s="222" t="s">
        <v>154</v>
      </c>
      <c r="H178" s="223">
        <v>33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41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155</v>
      </c>
      <c r="AT178" s="231" t="s">
        <v>151</v>
      </c>
      <c r="AU178" s="231" t="s">
        <v>86</v>
      </c>
      <c r="AY178" s="17" t="s">
        <v>148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84</v>
      </c>
      <c r="BK178" s="232">
        <f>ROUND(I178*H178,2)</f>
        <v>0</v>
      </c>
      <c r="BL178" s="17" t="s">
        <v>155</v>
      </c>
      <c r="BM178" s="231" t="s">
        <v>921</v>
      </c>
    </row>
    <row r="179" s="2" customFormat="1" ht="14.4" customHeight="1">
      <c r="A179" s="38"/>
      <c r="B179" s="39"/>
      <c r="C179" s="266" t="s">
        <v>336</v>
      </c>
      <c r="D179" s="266" t="s">
        <v>289</v>
      </c>
      <c r="E179" s="267" t="s">
        <v>922</v>
      </c>
      <c r="F179" s="268" t="s">
        <v>923</v>
      </c>
      <c r="G179" s="269" t="s">
        <v>924</v>
      </c>
      <c r="H179" s="270">
        <v>20</v>
      </c>
      <c r="I179" s="271"/>
      <c r="J179" s="272">
        <f>ROUND(I179*H179,2)</f>
        <v>0</v>
      </c>
      <c r="K179" s="273"/>
      <c r="L179" s="274"/>
      <c r="M179" s="275" t="s">
        <v>1</v>
      </c>
      <c r="N179" s="276" t="s">
        <v>41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191</v>
      </c>
      <c r="AT179" s="231" t="s">
        <v>289</v>
      </c>
      <c r="AU179" s="231" t="s">
        <v>86</v>
      </c>
      <c r="AY179" s="17" t="s">
        <v>148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84</v>
      </c>
      <c r="BK179" s="232">
        <f>ROUND(I179*H179,2)</f>
        <v>0</v>
      </c>
      <c r="BL179" s="17" t="s">
        <v>155</v>
      </c>
      <c r="BM179" s="231" t="s">
        <v>925</v>
      </c>
    </row>
    <row r="180" s="2" customFormat="1" ht="14.4" customHeight="1">
      <c r="A180" s="38"/>
      <c r="B180" s="39"/>
      <c r="C180" s="266" t="s">
        <v>344</v>
      </c>
      <c r="D180" s="266" t="s">
        <v>289</v>
      </c>
      <c r="E180" s="267" t="s">
        <v>926</v>
      </c>
      <c r="F180" s="268" t="s">
        <v>927</v>
      </c>
      <c r="G180" s="269" t="s">
        <v>924</v>
      </c>
      <c r="H180" s="270">
        <v>7</v>
      </c>
      <c r="I180" s="271"/>
      <c r="J180" s="272">
        <f>ROUND(I180*H180,2)</f>
        <v>0</v>
      </c>
      <c r="K180" s="273"/>
      <c r="L180" s="274"/>
      <c r="M180" s="275" t="s">
        <v>1</v>
      </c>
      <c r="N180" s="276" t="s">
        <v>41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191</v>
      </c>
      <c r="AT180" s="231" t="s">
        <v>289</v>
      </c>
      <c r="AU180" s="231" t="s">
        <v>86</v>
      </c>
      <c r="AY180" s="17" t="s">
        <v>148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84</v>
      </c>
      <c r="BK180" s="232">
        <f>ROUND(I180*H180,2)</f>
        <v>0</v>
      </c>
      <c r="BL180" s="17" t="s">
        <v>155</v>
      </c>
      <c r="BM180" s="231" t="s">
        <v>928</v>
      </c>
    </row>
    <row r="181" s="2" customFormat="1" ht="14.4" customHeight="1">
      <c r="A181" s="38"/>
      <c r="B181" s="39"/>
      <c r="C181" s="266" t="s">
        <v>349</v>
      </c>
      <c r="D181" s="266" t="s">
        <v>289</v>
      </c>
      <c r="E181" s="267" t="s">
        <v>929</v>
      </c>
      <c r="F181" s="268" t="s">
        <v>930</v>
      </c>
      <c r="G181" s="269" t="s">
        <v>924</v>
      </c>
      <c r="H181" s="270">
        <v>6</v>
      </c>
      <c r="I181" s="271"/>
      <c r="J181" s="272">
        <f>ROUND(I181*H181,2)</f>
        <v>0</v>
      </c>
      <c r="K181" s="273"/>
      <c r="L181" s="274"/>
      <c r="M181" s="275" t="s">
        <v>1</v>
      </c>
      <c r="N181" s="276" t="s">
        <v>41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191</v>
      </c>
      <c r="AT181" s="231" t="s">
        <v>289</v>
      </c>
      <c r="AU181" s="231" t="s">
        <v>86</v>
      </c>
      <c r="AY181" s="17" t="s">
        <v>148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84</v>
      </c>
      <c r="BK181" s="232">
        <f>ROUND(I181*H181,2)</f>
        <v>0</v>
      </c>
      <c r="BL181" s="17" t="s">
        <v>155</v>
      </c>
      <c r="BM181" s="231" t="s">
        <v>931</v>
      </c>
    </row>
    <row r="182" s="2" customFormat="1" ht="14.4" customHeight="1">
      <c r="A182" s="38"/>
      <c r="B182" s="39"/>
      <c r="C182" s="219" t="s">
        <v>354</v>
      </c>
      <c r="D182" s="219" t="s">
        <v>151</v>
      </c>
      <c r="E182" s="220" t="s">
        <v>932</v>
      </c>
      <c r="F182" s="221" t="s">
        <v>933</v>
      </c>
      <c r="G182" s="222" t="s">
        <v>154</v>
      </c>
      <c r="H182" s="223">
        <v>1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41</v>
      </c>
      <c r="O182" s="91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155</v>
      </c>
      <c r="AT182" s="231" t="s">
        <v>151</v>
      </c>
      <c r="AU182" s="231" t="s">
        <v>86</v>
      </c>
      <c r="AY182" s="17" t="s">
        <v>148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84</v>
      </c>
      <c r="BK182" s="232">
        <f>ROUND(I182*H182,2)</f>
        <v>0</v>
      </c>
      <c r="BL182" s="17" t="s">
        <v>155</v>
      </c>
      <c r="BM182" s="231" t="s">
        <v>934</v>
      </c>
    </row>
    <row r="183" s="2" customFormat="1" ht="14.4" customHeight="1">
      <c r="A183" s="38"/>
      <c r="B183" s="39"/>
      <c r="C183" s="266" t="s">
        <v>359</v>
      </c>
      <c r="D183" s="266" t="s">
        <v>289</v>
      </c>
      <c r="E183" s="267" t="s">
        <v>935</v>
      </c>
      <c r="F183" s="268" t="s">
        <v>936</v>
      </c>
      <c r="G183" s="269" t="s">
        <v>154</v>
      </c>
      <c r="H183" s="270">
        <v>1</v>
      </c>
      <c r="I183" s="271"/>
      <c r="J183" s="272">
        <f>ROUND(I183*H183,2)</f>
        <v>0</v>
      </c>
      <c r="K183" s="273"/>
      <c r="L183" s="274"/>
      <c r="M183" s="275" t="s">
        <v>1</v>
      </c>
      <c r="N183" s="276" t="s">
        <v>41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191</v>
      </c>
      <c r="AT183" s="231" t="s">
        <v>289</v>
      </c>
      <c r="AU183" s="231" t="s">
        <v>86</v>
      </c>
      <c r="AY183" s="17" t="s">
        <v>148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84</v>
      </c>
      <c r="BK183" s="232">
        <f>ROUND(I183*H183,2)</f>
        <v>0</v>
      </c>
      <c r="BL183" s="17" t="s">
        <v>155</v>
      </c>
      <c r="BM183" s="231" t="s">
        <v>937</v>
      </c>
    </row>
    <row r="184" s="2" customFormat="1" ht="14.4" customHeight="1">
      <c r="A184" s="38"/>
      <c r="B184" s="39"/>
      <c r="C184" s="219" t="s">
        <v>364</v>
      </c>
      <c r="D184" s="219" t="s">
        <v>151</v>
      </c>
      <c r="E184" s="220" t="s">
        <v>938</v>
      </c>
      <c r="F184" s="221" t="s">
        <v>939</v>
      </c>
      <c r="G184" s="222" t="s">
        <v>154</v>
      </c>
      <c r="H184" s="223">
        <v>1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41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155</v>
      </c>
      <c r="AT184" s="231" t="s">
        <v>151</v>
      </c>
      <c r="AU184" s="231" t="s">
        <v>86</v>
      </c>
      <c r="AY184" s="17" t="s">
        <v>148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84</v>
      </c>
      <c r="BK184" s="232">
        <f>ROUND(I184*H184,2)</f>
        <v>0</v>
      </c>
      <c r="BL184" s="17" t="s">
        <v>155</v>
      </c>
      <c r="BM184" s="231" t="s">
        <v>940</v>
      </c>
    </row>
    <row r="185" s="2" customFormat="1" ht="22.2" customHeight="1">
      <c r="A185" s="38"/>
      <c r="B185" s="39"/>
      <c r="C185" s="266" t="s">
        <v>369</v>
      </c>
      <c r="D185" s="266" t="s">
        <v>289</v>
      </c>
      <c r="E185" s="267" t="s">
        <v>941</v>
      </c>
      <c r="F185" s="268" t="s">
        <v>942</v>
      </c>
      <c r="G185" s="269" t="s">
        <v>154</v>
      </c>
      <c r="H185" s="270">
        <v>1</v>
      </c>
      <c r="I185" s="271"/>
      <c r="J185" s="272">
        <f>ROUND(I185*H185,2)</f>
        <v>0</v>
      </c>
      <c r="K185" s="273"/>
      <c r="L185" s="274"/>
      <c r="M185" s="275" t="s">
        <v>1</v>
      </c>
      <c r="N185" s="276" t="s">
        <v>41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191</v>
      </c>
      <c r="AT185" s="231" t="s">
        <v>289</v>
      </c>
      <c r="AU185" s="231" t="s">
        <v>86</v>
      </c>
      <c r="AY185" s="17" t="s">
        <v>148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84</v>
      </c>
      <c r="BK185" s="232">
        <f>ROUND(I185*H185,2)</f>
        <v>0</v>
      </c>
      <c r="BL185" s="17" t="s">
        <v>155</v>
      </c>
      <c r="BM185" s="231" t="s">
        <v>943</v>
      </c>
    </row>
    <row r="186" s="2" customFormat="1" ht="14.4" customHeight="1">
      <c r="A186" s="38"/>
      <c r="B186" s="39"/>
      <c r="C186" s="266" t="s">
        <v>376</v>
      </c>
      <c r="D186" s="266" t="s">
        <v>289</v>
      </c>
      <c r="E186" s="267" t="s">
        <v>944</v>
      </c>
      <c r="F186" s="268" t="s">
        <v>945</v>
      </c>
      <c r="G186" s="269" t="s">
        <v>154</v>
      </c>
      <c r="H186" s="270">
        <v>139</v>
      </c>
      <c r="I186" s="271"/>
      <c r="J186" s="272">
        <f>ROUND(I186*H186,2)</f>
        <v>0</v>
      </c>
      <c r="K186" s="273"/>
      <c r="L186" s="274"/>
      <c r="M186" s="275" t="s">
        <v>1</v>
      </c>
      <c r="N186" s="276" t="s">
        <v>41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191</v>
      </c>
      <c r="AT186" s="231" t="s">
        <v>289</v>
      </c>
      <c r="AU186" s="231" t="s">
        <v>86</v>
      </c>
      <c r="AY186" s="17" t="s">
        <v>148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84</v>
      </c>
      <c r="BK186" s="232">
        <f>ROUND(I186*H186,2)</f>
        <v>0</v>
      </c>
      <c r="BL186" s="17" t="s">
        <v>155</v>
      </c>
      <c r="BM186" s="231" t="s">
        <v>946</v>
      </c>
    </row>
    <row r="187" s="2" customFormat="1" ht="14.4" customHeight="1">
      <c r="A187" s="38"/>
      <c r="B187" s="39"/>
      <c r="C187" s="266" t="s">
        <v>380</v>
      </c>
      <c r="D187" s="266" t="s">
        <v>289</v>
      </c>
      <c r="E187" s="267" t="s">
        <v>947</v>
      </c>
      <c r="F187" s="268" t="s">
        <v>948</v>
      </c>
      <c r="G187" s="269" t="s">
        <v>154</v>
      </c>
      <c r="H187" s="270">
        <v>73</v>
      </c>
      <c r="I187" s="271"/>
      <c r="J187" s="272">
        <f>ROUND(I187*H187,2)</f>
        <v>0</v>
      </c>
      <c r="K187" s="273"/>
      <c r="L187" s="274"/>
      <c r="M187" s="275" t="s">
        <v>1</v>
      </c>
      <c r="N187" s="276" t="s">
        <v>41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191</v>
      </c>
      <c r="AT187" s="231" t="s">
        <v>289</v>
      </c>
      <c r="AU187" s="231" t="s">
        <v>86</v>
      </c>
      <c r="AY187" s="17" t="s">
        <v>148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84</v>
      </c>
      <c r="BK187" s="232">
        <f>ROUND(I187*H187,2)</f>
        <v>0</v>
      </c>
      <c r="BL187" s="17" t="s">
        <v>155</v>
      </c>
      <c r="BM187" s="231" t="s">
        <v>949</v>
      </c>
    </row>
    <row r="188" s="12" customFormat="1" ht="22.8" customHeight="1">
      <c r="A188" s="12"/>
      <c r="B188" s="203"/>
      <c r="C188" s="204"/>
      <c r="D188" s="205" t="s">
        <v>75</v>
      </c>
      <c r="E188" s="217" t="s">
        <v>90</v>
      </c>
      <c r="F188" s="217" t="s">
        <v>950</v>
      </c>
      <c r="G188" s="204"/>
      <c r="H188" s="204"/>
      <c r="I188" s="207"/>
      <c r="J188" s="218">
        <f>BK188</f>
        <v>0</v>
      </c>
      <c r="K188" s="204"/>
      <c r="L188" s="209"/>
      <c r="M188" s="210"/>
      <c r="N188" s="211"/>
      <c r="O188" s="211"/>
      <c r="P188" s="212">
        <f>SUM(P189:P212)</f>
        <v>0</v>
      </c>
      <c r="Q188" s="211"/>
      <c r="R188" s="212">
        <f>SUM(R189:R212)</f>
        <v>0</v>
      </c>
      <c r="S188" s="211"/>
      <c r="T188" s="213">
        <f>SUM(T189:T212)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4" t="s">
        <v>84</v>
      </c>
      <c r="AT188" s="215" t="s">
        <v>75</v>
      </c>
      <c r="AU188" s="215" t="s">
        <v>84</v>
      </c>
      <c r="AY188" s="214" t="s">
        <v>148</v>
      </c>
      <c r="BK188" s="216">
        <f>SUM(BK189:BK212)</f>
        <v>0</v>
      </c>
    </row>
    <row r="189" s="2" customFormat="1" ht="14.4" customHeight="1">
      <c r="A189" s="38"/>
      <c r="B189" s="39"/>
      <c r="C189" s="219" t="s">
        <v>392</v>
      </c>
      <c r="D189" s="219" t="s">
        <v>151</v>
      </c>
      <c r="E189" s="220" t="s">
        <v>871</v>
      </c>
      <c r="F189" s="221" t="s">
        <v>872</v>
      </c>
      <c r="G189" s="222" t="s">
        <v>154</v>
      </c>
      <c r="H189" s="223">
        <v>116</v>
      </c>
      <c r="I189" s="224"/>
      <c r="J189" s="225">
        <f>ROUND(I189*H189,2)</f>
        <v>0</v>
      </c>
      <c r="K189" s="226"/>
      <c r="L189" s="44"/>
      <c r="M189" s="227" t="s">
        <v>1</v>
      </c>
      <c r="N189" s="228" t="s">
        <v>41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155</v>
      </c>
      <c r="AT189" s="231" t="s">
        <v>151</v>
      </c>
      <c r="AU189" s="231" t="s">
        <v>86</v>
      </c>
      <c r="AY189" s="17" t="s">
        <v>148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84</v>
      </c>
      <c r="BK189" s="232">
        <f>ROUND(I189*H189,2)</f>
        <v>0</v>
      </c>
      <c r="BL189" s="17" t="s">
        <v>155</v>
      </c>
      <c r="BM189" s="231" t="s">
        <v>951</v>
      </c>
    </row>
    <row r="190" s="2" customFormat="1" ht="14.4" customHeight="1">
      <c r="A190" s="38"/>
      <c r="B190" s="39"/>
      <c r="C190" s="219" t="s">
        <v>396</v>
      </c>
      <c r="D190" s="219" t="s">
        <v>151</v>
      </c>
      <c r="E190" s="220" t="s">
        <v>952</v>
      </c>
      <c r="F190" s="221" t="s">
        <v>953</v>
      </c>
      <c r="G190" s="222" t="s">
        <v>154</v>
      </c>
      <c r="H190" s="223">
        <v>6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41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155</v>
      </c>
      <c r="AT190" s="231" t="s">
        <v>151</v>
      </c>
      <c r="AU190" s="231" t="s">
        <v>86</v>
      </c>
      <c r="AY190" s="17" t="s">
        <v>148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84</v>
      </c>
      <c r="BK190" s="232">
        <f>ROUND(I190*H190,2)</f>
        <v>0</v>
      </c>
      <c r="BL190" s="17" t="s">
        <v>155</v>
      </c>
      <c r="BM190" s="231" t="s">
        <v>954</v>
      </c>
    </row>
    <row r="191" s="2" customFormat="1" ht="14.4" customHeight="1">
      <c r="A191" s="38"/>
      <c r="B191" s="39"/>
      <c r="C191" s="219" t="s">
        <v>400</v>
      </c>
      <c r="D191" s="219" t="s">
        <v>151</v>
      </c>
      <c r="E191" s="220" t="s">
        <v>955</v>
      </c>
      <c r="F191" s="221" t="s">
        <v>956</v>
      </c>
      <c r="G191" s="222" t="s">
        <v>154</v>
      </c>
      <c r="H191" s="223">
        <v>2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41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155</v>
      </c>
      <c r="AT191" s="231" t="s">
        <v>151</v>
      </c>
      <c r="AU191" s="231" t="s">
        <v>86</v>
      </c>
      <c r="AY191" s="17" t="s">
        <v>148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84</v>
      </c>
      <c r="BK191" s="232">
        <f>ROUND(I191*H191,2)</f>
        <v>0</v>
      </c>
      <c r="BL191" s="17" t="s">
        <v>155</v>
      </c>
      <c r="BM191" s="231" t="s">
        <v>957</v>
      </c>
    </row>
    <row r="192" s="2" customFormat="1" ht="14.4" customHeight="1">
      <c r="A192" s="38"/>
      <c r="B192" s="39"/>
      <c r="C192" s="219" t="s">
        <v>405</v>
      </c>
      <c r="D192" s="219" t="s">
        <v>151</v>
      </c>
      <c r="E192" s="220" t="s">
        <v>958</v>
      </c>
      <c r="F192" s="221" t="s">
        <v>959</v>
      </c>
      <c r="G192" s="222" t="s">
        <v>154</v>
      </c>
      <c r="H192" s="223">
        <v>1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41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155</v>
      </c>
      <c r="AT192" s="231" t="s">
        <v>151</v>
      </c>
      <c r="AU192" s="231" t="s">
        <v>86</v>
      </c>
      <c r="AY192" s="17" t="s">
        <v>148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84</v>
      </c>
      <c r="BK192" s="232">
        <f>ROUND(I192*H192,2)</f>
        <v>0</v>
      </c>
      <c r="BL192" s="17" t="s">
        <v>155</v>
      </c>
      <c r="BM192" s="231" t="s">
        <v>960</v>
      </c>
    </row>
    <row r="193" s="2" customFormat="1" ht="14.4" customHeight="1">
      <c r="A193" s="38"/>
      <c r="B193" s="39"/>
      <c r="C193" s="219" t="s">
        <v>411</v>
      </c>
      <c r="D193" s="219" t="s">
        <v>151</v>
      </c>
      <c r="E193" s="220" t="s">
        <v>961</v>
      </c>
      <c r="F193" s="221" t="s">
        <v>962</v>
      </c>
      <c r="G193" s="222" t="s">
        <v>154</v>
      </c>
      <c r="H193" s="223">
        <v>1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41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155</v>
      </c>
      <c r="AT193" s="231" t="s">
        <v>151</v>
      </c>
      <c r="AU193" s="231" t="s">
        <v>86</v>
      </c>
      <c r="AY193" s="17" t="s">
        <v>148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84</v>
      </c>
      <c r="BK193" s="232">
        <f>ROUND(I193*H193,2)</f>
        <v>0</v>
      </c>
      <c r="BL193" s="17" t="s">
        <v>155</v>
      </c>
      <c r="BM193" s="231" t="s">
        <v>963</v>
      </c>
    </row>
    <row r="194" s="2" customFormat="1" ht="14.4" customHeight="1">
      <c r="A194" s="38"/>
      <c r="B194" s="39"/>
      <c r="C194" s="219" t="s">
        <v>419</v>
      </c>
      <c r="D194" s="219" t="s">
        <v>151</v>
      </c>
      <c r="E194" s="220" t="s">
        <v>964</v>
      </c>
      <c r="F194" s="221" t="s">
        <v>965</v>
      </c>
      <c r="G194" s="222" t="s">
        <v>154</v>
      </c>
      <c r="H194" s="223">
        <v>1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41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155</v>
      </c>
      <c r="AT194" s="231" t="s">
        <v>151</v>
      </c>
      <c r="AU194" s="231" t="s">
        <v>86</v>
      </c>
      <c r="AY194" s="17" t="s">
        <v>148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84</v>
      </c>
      <c r="BK194" s="232">
        <f>ROUND(I194*H194,2)</f>
        <v>0</v>
      </c>
      <c r="BL194" s="17" t="s">
        <v>155</v>
      </c>
      <c r="BM194" s="231" t="s">
        <v>966</v>
      </c>
    </row>
    <row r="195" s="2" customFormat="1" ht="14.4" customHeight="1">
      <c r="A195" s="38"/>
      <c r="B195" s="39"/>
      <c r="C195" s="219" t="s">
        <v>425</v>
      </c>
      <c r="D195" s="219" t="s">
        <v>151</v>
      </c>
      <c r="E195" s="220" t="s">
        <v>967</v>
      </c>
      <c r="F195" s="221" t="s">
        <v>968</v>
      </c>
      <c r="G195" s="222" t="s">
        <v>154</v>
      </c>
      <c r="H195" s="223">
        <v>20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41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155</v>
      </c>
      <c r="AT195" s="231" t="s">
        <v>151</v>
      </c>
      <c r="AU195" s="231" t="s">
        <v>86</v>
      </c>
      <c r="AY195" s="17" t="s">
        <v>148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84</v>
      </c>
      <c r="BK195" s="232">
        <f>ROUND(I195*H195,2)</f>
        <v>0</v>
      </c>
      <c r="BL195" s="17" t="s">
        <v>155</v>
      </c>
      <c r="BM195" s="231" t="s">
        <v>969</v>
      </c>
    </row>
    <row r="196" s="2" customFormat="1" ht="14.4" customHeight="1">
      <c r="A196" s="38"/>
      <c r="B196" s="39"/>
      <c r="C196" s="219" t="s">
        <v>430</v>
      </c>
      <c r="D196" s="219" t="s">
        <v>151</v>
      </c>
      <c r="E196" s="220" t="s">
        <v>970</v>
      </c>
      <c r="F196" s="221" t="s">
        <v>971</v>
      </c>
      <c r="G196" s="222" t="s">
        <v>154</v>
      </c>
      <c r="H196" s="223">
        <v>2</v>
      </c>
      <c r="I196" s="224"/>
      <c r="J196" s="225">
        <f>ROUND(I196*H196,2)</f>
        <v>0</v>
      </c>
      <c r="K196" s="226"/>
      <c r="L196" s="44"/>
      <c r="M196" s="227" t="s">
        <v>1</v>
      </c>
      <c r="N196" s="228" t="s">
        <v>41</v>
      </c>
      <c r="O196" s="91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155</v>
      </c>
      <c r="AT196" s="231" t="s">
        <v>151</v>
      </c>
      <c r="AU196" s="231" t="s">
        <v>86</v>
      </c>
      <c r="AY196" s="17" t="s">
        <v>148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84</v>
      </c>
      <c r="BK196" s="232">
        <f>ROUND(I196*H196,2)</f>
        <v>0</v>
      </c>
      <c r="BL196" s="17" t="s">
        <v>155</v>
      </c>
      <c r="BM196" s="231" t="s">
        <v>972</v>
      </c>
    </row>
    <row r="197" s="2" customFormat="1" ht="19.8" customHeight="1">
      <c r="A197" s="38"/>
      <c r="B197" s="39"/>
      <c r="C197" s="219" t="s">
        <v>437</v>
      </c>
      <c r="D197" s="219" t="s">
        <v>151</v>
      </c>
      <c r="E197" s="220" t="s">
        <v>973</v>
      </c>
      <c r="F197" s="221" t="s">
        <v>974</v>
      </c>
      <c r="G197" s="222" t="s">
        <v>154</v>
      </c>
      <c r="H197" s="223">
        <v>1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41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155</v>
      </c>
      <c r="AT197" s="231" t="s">
        <v>151</v>
      </c>
      <c r="AU197" s="231" t="s">
        <v>86</v>
      </c>
      <c r="AY197" s="17" t="s">
        <v>148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84</v>
      </c>
      <c r="BK197" s="232">
        <f>ROUND(I197*H197,2)</f>
        <v>0</v>
      </c>
      <c r="BL197" s="17" t="s">
        <v>155</v>
      </c>
      <c r="BM197" s="231" t="s">
        <v>975</v>
      </c>
    </row>
    <row r="198" s="2" customFormat="1" ht="14.4" customHeight="1">
      <c r="A198" s="38"/>
      <c r="B198" s="39"/>
      <c r="C198" s="219" t="s">
        <v>441</v>
      </c>
      <c r="D198" s="219" t="s">
        <v>151</v>
      </c>
      <c r="E198" s="220" t="s">
        <v>976</v>
      </c>
      <c r="F198" s="221" t="s">
        <v>977</v>
      </c>
      <c r="G198" s="222" t="s">
        <v>154</v>
      </c>
      <c r="H198" s="223">
        <v>1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41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155</v>
      </c>
      <c r="AT198" s="231" t="s">
        <v>151</v>
      </c>
      <c r="AU198" s="231" t="s">
        <v>86</v>
      </c>
      <c r="AY198" s="17" t="s">
        <v>148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84</v>
      </c>
      <c r="BK198" s="232">
        <f>ROUND(I198*H198,2)</f>
        <v>0</v>
      </c>
      <c r="BL198" s="17" t="s">
        <v>155</v>
      </c>
      <c r="BM198" s="231" t="s">
        <v>978</v>
      </c>
    </row>
    <row r="199" s="2" customFormat="1" ht="14.4" customHeight="1">
      <c r="A199" s="38"/>
      <c r="B199" s="39"/>
      <c r="C199" s="219" t="s">
        <v>446</v>
      </c>
      <c r="D199" s="219" t="s">
        <v>151</v>
      </c>
      <c r="E199" s="220" t="s">
        <v>979</v>
      </c>
      <c r="F199" s="221" t="s">
        <v>980</v>
      </c>
      <c r="G199" s="222" t="s">
        <v>154</v>
      </c>
      <c r="H199" s="223">
        <v>1</v>
      </c>
      <c r="I199" s="224"/>
      <c r="J199" s="225">
        <f>ROUND(I199*H199,2)</f>
        <v>0</v>
      </c>
      <c r="K199" s="226"/>
      <c r="L199" s="44"/>
      <c r="M199" s="227" t="s">
        <v>1</v>
      </c>
      <c r="N199" s="228" t="s">
        <v>41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155</v>
      </c>
      <c r="AT199" s="231" t="s">
        <v>151</v>
      </c>
      <c r="AU199" s="231" t="s">
        <v>86</v>
      </c>
      <c r="AY199" s="17" t="s">
        <v>148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84</v>
      </c>
      <c r="BK199" s="232">
        <f>ROUND(I199*H199,2)</f>
        <v>0</v>
      </c>
      <c r="BL199" s="17" t="s">
        <v>155</v>
      </c>
      <c r="BM199" s="231" t="s">
        <v>981</v>
      </c>
    </row>
    <row r="200" s="2" customFormat="1" ht="14.4" customHeight="1">
      <c r="A200" s="38"/>
      <c r="B200" s="39"/>
      <c r="C200" s="266" t="s">
        <v>450</v>
      </c>
      <c r="D200" s="266" t="s">
        <v>289</v>
      </c>
      <c r="E200" s="267" t="s">
        <v>982</v>
      </c>
      <c r="F200" s="268" t="s">
        <v>983</v>
      </c>
      <c r="G200" s="269" t="s">
        <v>154</v>
      </c>
      <c r="H200" s="270">
        <v>1</v>
      </c>
      <c r="I200" s="271"/>
      <c r="J200" s="272">
        <f>ROUND(I200*H200,2)</f>
        <v>0</v>
      </c>
      <c r="K200" s="273"/>
      <c r="L200" s="274"/>
      <c r="M200" s="275" t="s">
        <v>1</v>
      </c>
      <c r="N200" s="276" t="s">
        <v>41</v>
      </c>
      <c r="O200" s="91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191</v>
      </c>
      <c r="AT200" s="231" t="s">
        <v>289</v>
      </c>
      <c r="AU200" s="231" t="s">
        <v>86</v>
      </c>
      <c r="AY200" s="17" t="s">
        <v>148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84</v>
      </c>
      <c r="BK200" s="232">
        <f>ROUND(I200*H200,2)</f>
        <v>0</v>
      </c>
      <c r="BL200" s="17" t="s">
        <v>155</v>
      </c>
      <c r="BM200" s="231" t="s">
        <v>984</v>
      </c>
    </row>
    <row r="201" s="2" customFormat="1" ht="14.4" customHeight="1">
      <c r="A201" s="38"/>
      <c r="B201" s="39"/>
      <c r="C201" s="266" t="s">
        <v>454</v>
      </c>
      <c r="D201" s="266" t="s">
        <v>289</v>
      </c>
      <c r="E201" s="267" t="s">
        <v>985</v>
      </c>
      <c r="F201" s="268" t="s">
        <v>986</v>
      </c>
      <c r="G201" s="269" t="s">
        <v>154</v>
      </c>
      <c r="H201" s="270">
        <v>1</v>
      </c>
      <c r="I201" s="271"/>
      <c r="J201" s="272">
        <f>ROUND(I201*H201,2)</f>
        <v>0</v>
      </c>
      <c r="K201" s="273"/>
      <c r="L201" s="274"/>
      <c r="M201" s="275" t="s">
        <v>1</v>
      </c>
      <c r="N201" s="276" t="s">
        <v>41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191</v>
      </c>
      <c r="AT201" s="231" t="s">
        <v>289</v>
      </c>
      <c r="AU201" s="231" t="s">
        <v>86</v>
      </c>
      <c r="AY201" s="17" t="s">
        <v>148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84</v>
      </c>
      <c r="BK201" s="232">
        <f>ROUND(I201*H201,2)</f>
        <v>0</v>
      </c>
      <c r="BL201" s="17" t="s">
        <v>155</v>
      </c>
      <c r="BM201" s="231" t="s">
        <v>987</v>
      </c>
    </row>
    <row r="202" s="2" customFormat="1" ht="14.4" customHeight="1">
      <c r="A202" s="38"/>
      <c r="B202" s="39"/>
      <c r="C202" s="266" t="s">
        <v>458</v>
      </c>
      <c r="D202" s="266" t="s">
        <v>289</v>
      </c>
      <c r="E202" s="267" t="s">
        <v>988</v>
      </c>
      <c r="F202" s="268" t="s">
        <v>989</v>
      </c>
      <c r="G202" s="269" t="s">
        <v>154</v>
      </c>
      <c r="H202" s="270">
        <v>1</v>
      </c>
      <c r="I202" s="271"/>
      <c r="J202" s="272">
        <f>ROUND(I202*H202,2)</f>
        <v>0</v>
      </c>
      <c r="K202" s="273"/>
      <c r="L202" s="274"/>
      <c r="M202" s="275" t="s">
        <v>1</v>
      </c>
      <c r="N202" s="276" t="s">
        <v>41</v>
      </c>
      <c r="O202" s="91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1" t="s">
        <v>191</v>
      </c>
      <c r="AT202" s="231" t="s">
        <v>289</v>
      </c>
      <c r="AU202" s="231" t="s">
        <v>86</v>
      </c>
      <c r="AY202" s="17" t="s">
        <v>148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7" t="s">
        <v>84</v>
      </c>
      <c r="BK202" s="232">
        <f>ROUND(I202*H202,2)</f>
        <v>0</v>
      </c>
      <c r="BL202" s="17" t="s">
        <v>155</v>
      </c>
      <c r="BM202" s="231" t="s">
        <v>990</v>
      </c>
    </row>
    <row r="203" s="2" customFormat="1" ht="14.4" customHeight="1">
      <c r="A203" s="38"/>
      <c r="B203" s="39"/>
      <c r="C203" s="266" t="s">
        <v>462</v>
      </c>
      <c r="D203" s="266" t="s">
        <v>289</v>
      </c>
      <c r="E203" s="267" t="s">
        <v>991</v>
      </c>
      <c r="F203" s="268" t="s">
        <v>992</v>
      </c>
      <c r="G203" s="269" t="s">
        <v>154</v>
      </c>
      <c r="H203" s="270">
        <v>1</v>
      </c>
      <c r="I203" s="271"/>
      <c r="J203" s="272">
        <f>ROUND(I203*H203,2)</f>
        <v>0</v>
      </c>
      <c r="K203" s="273"/>
      <c r="L203" s="274"/>
      <c r="M203" s="275" t="s">
        <v>1</v>
      </c>
      <c r="N203" s="276" t="s">
        <v>41</v>
      </c>
      <c r="O203" s="91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191</v>
      </c>
      <c r="AT203" s="231" t="s">
        <v>289</v>
      </c>
      <c r="AU203" s="231" t="s">
        <v>86</v>
      </c>
      <c r="AY203" s="17" t="s">
        <v>148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84</v>
      </c>
      <c r="BK203" s="232">
        <f>ROUND(I203*H203,2)</f>
        <v>0</v>
      </c>
      <c r="BL203" s="17" t="s">
        <v>155</v>
      </c>
      <c r="BM203" s="231" t="s">
        <v>993</v>
      </c>
    </row>
    <row r="204" s="2" customFormat="1" ht="14.4" customHeight="1">
      <c r="A204" s="38"/>
      <c r="B204" s="39"/>
      <c r="C204" s="266" t="s">
        <v>466</v>
      </c>
      <c r="D204" s="266" t="s">
        <v>289</v>
      </c>
      <c r="E204" s="267" t="s">
        <v>994</v>
      </c>
      <c r="F204" s="268" t="s">
        <v>995</v>
      </c>
      <c r="G204" s="269" t="s">
        <v>154</v>
      </c>
      <c r="H204" s="270">
        <v>1</v>
      </c>
      <c r="I204" s="271"/>
      <c r="J204" s="272">
        <f>ROUND(I204*H204,2)</f>
        <v>0</v>
      </c>
      <c r="K204" s="273"/>
      <c r="L204" s="274"/>
      <c r="M204" s="275" t="s">
        <v>1</v>
      </c>
      <c r="N204" s="276" t="s">
        <v>41</v>
      </c>
      <c r="O204" s="91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191</v>
      </c>
      <c r="AT204" s="231" t="s">
        <v>289</v>
      </c>
      <c r="AU204" s="231" t="s">
        <v>86</v>
      </c>
      <c r="AY204" s="17" t="s">
        <v>148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84</v>
      </c>
      <c r="BK204" s="232">
        <f>ROUND(I204*H204,2)</f>
        <v>0</v>
      </c>
      <c r="BL204" s="17" t="s">
        <v>155</v>
      </c>
      <c r="BM204" s="231" t="s">
        <v>996</v>
      </c>
    </row>
    <row r="205" s="2" customFormat="1" ht="14.4" customHeight="1">
      <c r="A205" s="38"/>
      <c r="B205" s="39"/>
      <c r="C205" s="266" t="s">
        <v>472</v>
      </c>
      <c r="D205" s="266" t="s">
        <v>289</v>
      </c>
      <c r="E205" s="267" t="s">
        <v>997</v>
      </c>
      <c r="F205" s="268" t="s">
        <v>998</v>
      </c>
      <c r="G205" s="269" t="s">
        <v>154</v>
      </c>
      <c r="H205" s="270">
        <v>2</v>
      </c>
      <c r="I205" s="271"/>
      <c r="J205" s="272">
        <f>ROUND(I205*H205,2)</f>
        <v>0</v>
      </c>
      <c r="K205" s="273"/>
      <c r="L205" s="274"/>
      <c r="M205" s="275" t="s">
        <v>1</v>
      </c>
      <c r="N205" s="276" t="s">
        <v>41</v>
      </c>
      <c r="O205" s="91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191</v>
      </c>
      <c r="AT205" s="231" t="s">
        <v>289</v>
      </c>
      <c r="AU205" s="231" t="s">
        <v>86</v>
      </c>
      <c r="AY205" s="17" t="s">
        <v>148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84</v>
      </c>
      <c r="BK205" s="232">
        <f>ROUND(I205*H205,2)</f>
        <v>0</v>
      </c>
      <c r="BL205" s="17" t="s">
        <v>155</v>
      </c>
      <c r="BM205" s="231" t="s">
        <v>999</v>
      </c>
    </row>
    <row r="206" s="2" customFormat="1" ht="19.8" customHeight="1">
      <c r="A206" s="38"/>
      <c r="B206" s="39"/>
      <c r="C206" s="266" t="s">
        <v>478</v>
      </c>
      <c r="D206" s="266" t="s">
        <v>289</v>
      </c>
      <c r="E206" s="267" t="s">
        <v>1000</v>
      </c>
      <c r="F206" s="268" t="s">
        <v>1001</v>
      </c>
      <c r="G206" s="269" t="s">
        <v>154</v>
      </c>
      <c r="H206" s="270">
        <v>1</v>
      </c>
      <c r="I206" s="271"/>
      <c r="J206" s="272">
        <f>ROUND(I206*H206,2)</f>
        <v>0</v>
      </c>
      <c r="K206" s="273"/>
      <c r="L206" s="274"/>
      <c r="M206" s="275" t="s">
        <v>1</v>
      </c>
      <c r="N206" s="276" t="s">
        <v>41</v>
      </c>
      <c r="O206" s="91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191</v>
      </c>
      <c r="AT206" s="231" t="s">
        <v>289</v>
      </c>
      <c r="AU206" s="231" t="s">
        <v>86</v>
      </c>
      <c r="AY206" s="17" t="s">
        <v>148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84</v>
      </c>
      <c r="BK206" s="232">
        <f>ROUND(I206*H206,2)</f>
        <v>0</v>
      </c>
      <c r="BL206" s="17" t="s">
        <v>155</v>
      </c>
      <c r="BM206" s="231" t="s">
        <v>1002</v>
      </c>
    </row>
    <row r="207" s="2" customFormat="1" ht="19.8" customHeight="1">
      <c r="A207" s="38"/>
      <c r="B207" s="39"/>
      <c r="C207" s="266" t="s">
        <v>482</v>
      </c>
      <c r="D207" s="266" t="s">
        <v>289</v>
      </c>
      <c r="E207" s="267" t="s">
        <v>1003</v>
      </c>
      <c r="F207" s="268" t="s">
        <v>1004</v>
      </c>
      <c r="G207" s="269" t="s">
        <v>154</v>
      </c>
      <c r="H207" s="270">
        <v>1</v>
      </c>
      <c r="I207" s="271"/>
      <c r="J207" s="272">
        <f>ROUND(I207*H207,2)</f>
        <v>0</v>
      </c>
      <c r="K207" s="273"/>
      <c r="L207" s="274"/>
      <c r="M207" s="275" t="s">
        <v>1</v>
      </c>
      <c r="N207" s="276" t="s">
        <v>41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191</v>
      </c>
      <c r="AT207" s="231" t="s">
        <v>289</v>
      </c>
      <c r="AU207" s="231" t="s">
        <v>86</v>
      </c>
      <c r="AY207" s="17" t="s">
        <v>148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84</v>
      </c>
      <c r="BK207" s="232">
        <f>ROUND(I207*H207,2)</f>
        <v>0</v>
      </c>
      <c r="BL207" s="17" t="s">
        <v>155</v>
      </c>
      <c r="BM207" s="231" t="s">
        <v>1005</v>
      </c>
    </row>
    <row r="208" s="2" customFormat="1" ht="14.4" customHeight="1">
      <c r="A208" s="38"/>
      <c r="B208" s="39"/>
      <c r="C208" s="266" t="s">
        <v>487</v>
      </c>
      <c r="D208" s="266" t="s">
        <v>289</v>
      </c>
      <c r="E208" s="267" t="s">
        <v>1006</v>
      </c>
      <c r="F208" s="268" t="s">
        <v>1007</v>
      </c>
      <c r="G208" s="269" t="s">
        <v>154</v>
      </c>
      <c r="H208" s="270">
        <v>18</v>
      </c>
      <c r="I208" s="271"/>
      <c r="J208" s="272">
        <f>ROUND(I208*H208,2)</f>
        <v>0</v>
      </c>
      <c r="K208" s="273"/>
      <c r="L208" s="274"/>
      <c r="M208" s="275" t="s">
        <v>1</v>
      </c>
      <c r="N208" s="276" t="s">
        <v>41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191</v>
      </c>
      <c r="AT208" s="231" t="s">
        <v>289</v>
      </c>
      <c r="AU208" s="231" t="s">
        <v>86</v>
      </c>
      <c r="AY208" s="17" t="s">
        <v>148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84</v>
      </c>
      <c r="BK208" s="232">
        <f>ROUND(I208*H208,2)</f>
        <v>0</v>
      </c>
      <c r="BL208" s="17" t="s">
        <v>155</v>
      </c>
      <c r="BM208" s="231" t="s">
        <v>1008</v>
      </c>
    </row>
    <row r="209" s="2" customFormat="1" ht="14.4" customHeight="1">
      <c r="A209" s="38"/>
      <c r="B209" s="39"/>
      <c r="C209" s="266" t="s">
        <v>493</v>
      </c>
      <c r="D209" s="266" t="s">
        <v>289</v>
      </c>
      <c r="E209" s="267" t="s">
        <v>1009</v>
      </c>
      <c r="F209" s="268" t="s">
        <v>1010</v>
      </c>
      <c r="G209" s="269" t="s">
        <v>154</v>
      </c>
      <c r="H209" s="270">
        <v>1</v>
      </c>
      <c r="I209" s="271"/>
      <c r="J209" s="272">
        <f>ROUND(I209*H209,2)</f>
        <v>0</v>
      </c>
      <c r="K209" s="273"/>
      <c r="L209" s="274"/>
      <c r="M209" s="275" t="s">
        <v>1</v>
      </c>
      <c r="N209" s="276" t="s">
        <v>41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191</v>
      </c>
      <c r="AT209" s="231" t="s">
        <v>289</v>
      </c>
      <c r="AU209" s="231" t="s">
        <v>86</v>
      </c>
      <c r="AY209" s="17" t="s">
        <v>148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84</v>
      </c>
      <c r="BK209" s="232">
        <f>ROUND(I209*H209,2)</f>
        <v>0</v>
      </c>
      <c r="BL209" s="17" t="s">
        <v>155</v>
      </c>
      <c r="BM209" s="231" t="s">
        <v>1011</v>
      </c>
    </row>
    <row r="210" s="2" customFormat="1" ht="14.4" customHeight="1">
      <c r="A210" s="38"/>
      <c r="B210" s="39"/>
      <c r="C210" s="266" t="s">
        <v>498</v>
      </c>
      <c r="D210" s="266" t="s">
        <v>289</v>
      </c>
      <c r="E210" s="267" t="s">
        <v>1012</v>
      </c>
      <c r="F210" s="268" t="s">
        <v>1013</v>
      </c>
      <c r="G210" s="269" t="s">
        <v>154</v>
      </c>
      <c r="H210" s="270">
        <v>5</v>
      </c>
      <c r="I210" s="271"/>
      <c r="J210" s="272">
        <f>ROUND(I210*H210,2)</f>
        <v>0</v>
      </c>
      <c r="K210" s="273"/>
      <c r="L210" s="274"/>
      <c r="M210" s="275" t="s">
        <v>1</v>
      </c>
      <c r="N210" s="276" t="s">
        <v>41</v>
      </c>
      <c r="O210" s="91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1" t="s">
        <v>191</v>
      </c>
      <c r="AT210" s="231" t="s">
        <v>289</v>
      </c>
      <c r="AU210" s="231" t="s">
        <v>86</v>
      </c>
      <c r="AY210" s="17" t="s">
        <v>148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7" t="s">
        <v>84</v>
      </c>
      <c r="BK210" s="232">
        <f>ROUND(I210*H210,2)</f>
        <v>0</v>
      </c>
      <c r="BL210" s="17" t="s">
        <v>155</v>
      </c>
      <c r="BM210" s="231" t="s">
        <v>1014</v>
      </c>
    </row>
    <row r="211" s="2" customFormat="1" ht="14.4" customHeight="1">
      <c r="A211" s="38"/>
      <c r="B211" s="39"/>
      <c r="C211" s="266" t="s">
        <v>502</v>
      </c>
      <c r="D211" s="266" t="s">
        <v>289</v>
      </c>
      <c r="E211" s="267" t="s">
        <v>1015</v>
      </c>
      <c r="F211" s="268" t="s">
        <v>1016</v>
      </c>
      <c r="G211" s="269" t="s">
        <v>154</v>
      </c>
      <c r="H211" s="270">
        <v>4</v>
      </c>
      <c r="I211" s="271"/>
      <c r="J211" s="272">
        <f>ROUND(I211*H211,2)</f>
        <v>0</v>
      </c>
      <c r="K211" s="273"/>
      <c r="L211" s="274"/>
      <c r="M211" s="275" t="s">
        <v>1</v>
      </c>
      <c r="N211" s="276" t="s">
        <v>41</v>
      </c>
      <c r="O211" s="91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191</v>
      </c>
      <c r="AT211" s="231" t="s">
        <v>289</v>
      </c>
      <c r="AU211" s="231" t="s">
        <v>86</v>
      </c>
      <c r="AY211" s="17" t="s">
        <v>148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84</v>
      </c>
      <c r="BK211" s="232">
        <f>ROUND(I211*H211,2)</f>
        <v>0</v>
      </c>
      <c r="BL211" s="17" t="s">
        <v>155</v>
      </c>
      <c r="BM211" s="231" t="s">
        <v>1017</v>
      </c>
    </row>
    <row r="212" s="2" customFormat="1" ht="14.4" customHeight="1">
      <c r="A212" s="38"/>
      <c r="B212" s="39"/>
      <c r="C212" s="266" t="s">
        <v>507</v>
      </c>
      <c r="D212" s="266" t="s">
        <v>289</v>
      </c>
      <c r="E212" s="267" t="s">
        <v>1018</v>
      </c>
      <c r="F212" s="268" t="s">
        <v>1019</v>
      </c>
      <c r="G212" s="269" t="s">
        <v>154</v>
      </c>
      <c r="H212" s="270">
        <v>2</v>
      </c>
      <c r="I212" s="271"/>
      <c r="J212" s="272">
        <f>ROUND(I212*H212,2)</f>
        <v>0</v>
      </c>
      <c r="K212" s="273"/>
      <c r="L212" s="274"/>
      <c r="M212" s="275" t="s">
        <v>1</v>
      </c>
      <c r="N212" s="276" t="s">
        <v>41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191</v>
      </c>
      <c r="AT212" s="231" t="s">
        <v>289</v>
      </c>
      <c r="AU212" s="231" t="s">
        <v>86</v>
      </c>
      <c r="AY212" s="17" t="s">
        <v>148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84</v>
      </c>
      <c r="BK212" s="232">
        <f>ROUND(I212*H212,2)</f>
        <v>0</v>
      </c>
      <c r="BL212" s="17" t="s">
        <v>155</v>
      </c>
      <c r="BM212" s="231" t="s">
        <v>1020</v>
      </c>
    </row>
    <row r="213" s="12" customFormat="1" ht="25.92" customHeight="1">
      <c r="A213" s="12"/>
      <c r="B213" s="203"/>
      <c r="C213" s="204"/>
      <c r="D213" s="205" t="s">
        <v>75</v>
      </c>
      <c r="E213" s="206" t="s">
        <v>415</v>
      </c>
      <c r="F213" s="206" t="s">
        <v>416</v>
      </c>
      <c r="G213" s="204"/>
      <c r="H213" s="204"/>
      <c r="I213" s="207"/>
      <c r="J213" s="208">
        <f>BK213</f>
        <v>0</v>
      </c>
      <c r="K213" s="204"/>
      <c r="L213" s="209"/>
      <c r="M213" s="210"/>
      <c r="N213" s="211"/>
      <c r="O213" s="211"/>
      <c r="P213" s="212">
        <f>P214</f>
        <v>0</v>
      </c>
      <c r="Q213" s="211"/>
      <c r="R213" s="212">
        <f>R214</f>
        <v>0</v>
      </c>
      <c r="S213" s="211"/>
      <c r="T213" s="213">
        <f>T214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4" t="s">
        <v>86</v>
      </c>
      <c r="AT213" s="215" t="s">
        <v>75</v>
      </c>
      <c r="AU213" s="215" t="s">
        <v>76</v>
      </c>
      <c r="AY213" s="214" t="s">
        <v>148</v>
      </c>
      <c r="BK213" s="216">
        <f>BK214</f>
        <v>0</v>
      </c>
    </row>
    <row r="214" s="12" customFormat="1" ht="22.8" customHeight="1">
      <c r="A214" s="12"/>
      <c r="B214" s="203"/>
      <c r="C214" s="204"/>
      <c r="D214" s="205" t="s">
        <v>75</v>
      </c>
      <c r="E214" s="217" t="s">
        <v>476</v>
      </c>
      <c r="F214" s="217" t="s">
        <v>477</v>
      </c>
      <c r="G214" s="204"/>
      <c r="H214" s="204"/>
      <c r="I214" s="207"/>
      <c r="J214" s="218">
        <f>BK214</f>
        <v>0</v>
      </c>
      <c r="K214" s="204"/>
      <c r="L214" s="209"/>
      <c r="M214" s="210"/>
      <c r="N214" s="211"/>
      <c r="O214" s="211"/>
      <c r="P214" s="212">
        <f>P215</f>
        <v>0</v>
      </c>
      <c r="Q214" s="211"/>
      <c r="R214" s="212">
        <f>R215</f>
        <v>0</v>
      </c>
      <c r="S214" s="211"/>
      <c r="T214" s="213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4" t="s">
        <v>86</v>
      </c>
      <c r="AT214" s="215" t="s">
        <v>75</v>
      </c>
      <c r="AU214" s="215" t="s">
        <v>84</v>
      </c>
      <c r="AY214" s="214" t="s">
        <v>148</v>
      </c>
      <c r="BK214" s="216">
        <f>BK215</f>
        <v>0</v>
      </c>
    </row>
    <row r="215" s="2" customFormat="1" ht="14.4" customHeight="1">
      <c r="A215" s="38"/>
      <c r="B215" s="39"/>
      <c r="C215" s="219" t="s">
        <v>511</v>
      </c>
      <c r="D215" s="219" t="s">
        <v>151</v>
      </c>
      <c r="E215" s="220" t="s">
        <v>1021</v>
      </c>
      <c r="F215" s="221" t="s">
        <v>1022</v>
      </c>
      <c r="G215" s="222" t="s">
        <v>154</v>
      </c>
      <c r="H215" s="223">
        <v>1</v>
      </c>
      <c r="I215" s="224"/>
      <c r="J215" s="225">
        <f>ROUND(I215*H215,2)</f>
        <v>0</v>
      </c>
      <c r="K215" s="226"/>
      <c r="L215" s="44"/>
      <c r="M215" s="281" t="s">
        <v>1</v>
      </c>
      <c r="N215" s="282" t="s">
        <v>41</v>
      </c>
      <c r="O215" s="283"/>
      <c r="P215" s="284">
        <f>O215*H215</f>
        <v>0</v>
      </c>
      <c r="Q215" s="284">
        <v>0</v>
      </c>
      <c r="R215" s="284">
        <f>Q215*H215</f>
        <v>0</v>
      </c>
      <c r="S215" s="284">
        <v>0</v>
      </c>
      <c r="T215" s="285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237</v>
      </c>
      <c r="AT215" s="231" t="s">
        <v>151</v>
      </c>
      <c r="AU215" s="231" t="s">
        <v>86</v>
      </c>
      <c r="AY215" s="17" t="s">
        <v>148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84</v>
      </c>
      <c r="BK215" s="232">
        <f>ROUND(I215*H215,2)</f>
        <v>0</v>
      </c>
      <c r="BL215" s="17" t="s">
        <v>237</v>
      </c>
      <c r="BM215" s="231" t="s">
        <v>1023</v>
      </c>
    </row>
    <row r="216" s="2" customFormat="1" ht="6.96" customHeight="1">
      <c r="A216" s="38"/>
      <c r="B216" s="66"/>
      <c r="C216" s="67"/>
      <c r="D216" s="67"/>
      <c r="E216" s="67"/>
      <c r="F216" s="67"/>
      <c r="G216" s="67"/>
      <c r="H216" s="67"/>
      <c r="I216" s="67"/>
      <c r="J216" s="67"/>
      <c r="K216" s="67"/>
      <c r="L216" s="44"/>
      <c r="M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</row>
  </sheetData>
  <sheetProtection sheet="1" autoFilter="0" formatColumns="0" formatRows="0" objects="1" scenarios="1" spinCount="100000" saltValue="qU6vv0+m8s5yFuE8qNVd5Ns/FcdWRyiWssG+nEZxccveHeqeWMQFqk91SU7bsfwbut2/8Yebnk/eV05Tqe06hg==" hashValue="iYjioI2nrhS6biiK3/yfbsrTXpey4OZJJoJ/NlhNvswlGYoAFaIHSq1B35p6n2lMzoGFPNSu+bSg67MGr0rLPA==" algorithmName="SHA-512" password="CC35"/>
  <autoFilter ref="C121:K21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Lékárna ve Školní ulici č.p.587, Kynšperk nad Ohří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1024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ROUND((SUM(BE120:BE173)),  2)</f>
        <v>0</v>
      </c>
      <c r="G33" s="38"/>
      <c r="H33" s="38"/>
      <c r="I33" s="155">
        <v>0.20999999999999999</v>
      </c>
      <c r="J33" s="154">
        <f>ROUND(((SUM(BE120:BE173))*I33),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ROUND((SUM(BF120:BF173)),  2)</f>
        <v>0</v>
      </c>
      <c r="G34" s="38"/>
      <c r="H34" s="38"/>
      <c r="I34" s="155">
        <v>0.12</v>
      </c>
      <c r="J34" s="154">
        <f>ROUND(((SUM(BF120:BF173))*I34),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ROUND((SUM(BG120:BG173)),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ROUND((SUM(BH120:BH173)),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ROUND((SUM(BI120:BI173)),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Lékárna ve Školní ulici č.p.587, Kynšperk nad Ohří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03 - Slaboproud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Město Kynšperk nad Ohří</v>
      </c>
      <c r="G91" s="40"/>
      <c r="H91" s="40"/>
      <c r="I91" s="32" t="s">
        <v>30</v>
      </c>
      <c r="J91" s="36" t="str">
        <f>E21</f>
        <v>Jiří Nováček, Fr.Lázně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Šimková Dita, K.Vary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803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1025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1026</v>
      </c>
      <c r="E99" s="188"/>
      <c r="F99" s="188"/>
      <c r="G99" s="188"/>
      <c r="H99" s="188"/>
      <c r="I99" s="188"/>
      <c r="J99" s="189">
        <f>J133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1027</v>
      </c>
      <c r="E100" s="188"/>
      <c r="F100" s="188"/>
      <c r="G100" s="188"/>
      <c r="H100" s="188"/>
      <c r="I100" s="188"/>
      <c r="J100" s="189">
        <f>J147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4.4" customHeight="1">
      <c r="A110" s="38"/>
      <c r="B110" s="39"/>
      <c r="C110" s="40"/>
      <c r="D110" s="40"/>
      <c r="E110" s="174" t="str">
        <f>E7</f>
        <v>Lékárna ve Školní ulici č.p.587, Kynšperk nad Ohří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6" customHeight="1">
      <c r="A112" s="38"/>
      <c r="B112" s="39"/>
      <c r="C112" s="40"/>
      <c r="D112" s="40"/>
      <c r="E112" s="76" t="str">
        <f>E9</f>
        <v>03 - Slaboproud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18. 2. 2025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4" customHeight="1">
      <c r="A116" s="38"/>
      <c r="B116" s="39"/>
      <c r="C116" s="32" t="s">
        <v>24</v>
      </c>
      <c r="D116" s="40"/>
      <c r="E116" s="40"/>
      <c r="F116" s="27" t="str">
        <f>E15</f>
        <v>Město Kynšperk nad Ohří</v>
      </c>
      <c r="G116" s="40"/>
      <c r="H116" s="40"/>
      <c r="I116" s="32" t="s">
        <v>30</v>
      </c>
      <c r="J116" s="36" t="str">
        <f>E21</f>
        <v>Jiří Nováček, Fr.Lázně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6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Šimková Dita, K.Vary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134</v>
      </c>
      <c r="D119" s="194" t="s">
        <v>61</v>
      </c>
      <c r="E119" s="194" t="s">
        <v>57</v>
      </c>
      <c r="F119" s="194" t="s">
        <v>58</v>
      </c>
      <c r="G119" s="194" t="s">
        <v>135</v>
      </c>
      <c r="H119" s="194" t="s">
        <v>136</v>
      </c>
      <c r="I119" s="194" t="s">
        <v>137</v>
      </c>
      <c r="J119" s="195" t="s">
        <v>110</v>
      </c>
      <c r="K119" s="196" t="s">
        <v>138</v>
      </c>
      <c r="L119" s="197"/>
      <c r="M119" s="100" t="s">
        <v>1</v>
      </c>
      <c r="N119" s="101" t="s">
        <v>40</v>
      </c>
      <c r="O119" s="101" t="s">
        <v>139</v>
      </c>
      <c r="P119" s="101" t="s">
        <v>140</v>
      </c>
      <c r="Q119" s="101" t="s">
        <v>141</v>
      </c>
      <c r="R119" s="101" t="s">
        <v>142</v>
      </c>
      <c r="S119" s="101" t="s">
        <v>143</v>
      </c>
      <c r="T119" s="102" t="s">
        <v>144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145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0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112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146</v>
      </c>
      <c r="F121" s="206" t="s">
        <v>146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P122+P133+P147</f>
        <v>0</v>
      </c>
      <c r="Q121" s="211"/>
      <c r="R121" s="212">
        <f>R122+R133+R147</f>
        <v>0</v>
      </c>
      <c r="S121" s="211"/>
      <c r="T121" s="213">
        <f>T122+T133+T147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84</v>
      </c>
      <c r="AT121" s="215" t="s">
        <v>75</v>
      </c>
      <c r="AU121" s="215" t="s">
        <v>76</v>
      </c>
      <c r="AY121" s="214" t="s">
        <v>148</v>
      </c>
      <c r="BK121" s="216">
        <f>BK122+BK133+BK147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1028</v>
      </c>
      <c r="F122" s="217" t="s">
        <v>1029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SUM(P123:P132)</f>
        <v>0</v>
      </c>
      <c r="Q122" s="211"/>
      <c r="R122" s="212">
        <f>SUM(R123:R132)</f>
        <v>0</v>
      </c>
      <c r="S122" s="211"/>
      <c r="T122" s="213">
        <f>SUM(T123:T132)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84</v>
      </c>
      <c r="AT122" s="215" t="s">
        <v>75</v>
      </c>
      <c r="AU122" s="215" t="s">
        <v>84</v>
      </c>
      <c r="AY122" s="214" t="s">
        <v>148</v>
      </c>
      <c r="BK122" s="216">
        <f>SUM(BK123:BK132)</f>
        <v>0</v>
      </c>
    </row>
    <row r="123" s="2" customFormat="1" ht="14.4" customHeight="1">
      <c r="A123" s="38"/>
      <c r="B123" s="39"/>
      <c r="C123" s="219" t="s">
        <v>84</v>
      </c>
      <c r="D123" s="219" t="s">
        <v>151</v>
      </c>
      <c r="E123" s="220" t="s">
        <v>1030</v>
      </c>
      <c r="F123" s="221" t="s">
        <v>1031</v>
      </c>
      <c r="G123" s="222" t="s">
        <v>154</v>
      </c>
      <c r="H123" s="223">
        <v>1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41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155</v>
      </c>
      <c r="AT123" s="231" t="s">
        <v>151</v>
      </c>
      <c r="AU123" s="231" t="s">
        <v>86</v>
      </c>
      <c r="AY123" s="17" t="s">
        <v>148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84</v>
      </c>
      <c r="BK123" s="232">
        <f>ROUND(I123*H123,2)</f>
        <v>0</v>
      </c>
      <c r="BL123" s="17" t="s">
        <v>155</v>
      </c>
      <c r="BM123" s="231" t="s">
        <v>1032</v>
      </c>
    </row>
    <row r="124" s="2" customFormat="1" ht="14.4" customHeight="1">
      <c r="A124" s="38"/>
      <c r="B124" s="39"/>
      <c r="C124" s="266" t="s">
        <v>86</v>
      </c>
      <c r="D124" s="266" t="s">
        <v>289</v>
      </c>
      <c r="E124" s="267" t="s">
        <v>1033</v>
      </c>
      <c r="F124" s="268" t="s">
        <v>1034</v>
      </c>
      <c r="G124" s="269" t="s">
        <v>154</v>
      </c>
      <c r="H124" s="270">
        <v>1</v>
      </c>
      <c r="I124" s="271"/>
      <c r="J124" s="272">
        <f>ROUND(I124*H124,2)</f>
        <v>0</v>
      </c>
      <c r="K124" s="273"/>
      <c r="L124" s="274"/>
      <c r="M124" s="275" t="s">
        <v>1</v>
      </c>
      <c r="N124" s="276" t="s">
        <v>41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191</v>
      </c>
      <c r="AT124" s="231" t="s">
        <v>289</v>
      </c>
      <c r="AU124" s="231" t="s">
        <v>86</v>
      </c>
      <c r="AY124" s="17" t="s">
        <v>148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84</v>
      </c>
      <c r="BK124" s="232">
        <f>ROUND(I124*H124,2)</f>
        <v>0</v>
      </c>
      <c r="BL124" s="17" t="s">
        <v>155</v>
      </c>
      <c r="BM124" s="231" t="s">
        <v>1035</v>
      </c>
    </row>
    <row r="125" s="2" customFormat="1" ht="14.4" customHeight="1">
      <c r="A125" s="38"/>
      <c r="B125" s="39"/>
      <c r="C125" s="219" t="s">
        <v>149</v>
      </c>
      <c r="D125" s="219" t="s">
        <v>151</v>
      </c>
      <c r="E125" s="220" t="s">
        <v>1036</v>
      </c>
      <c r="F125" s="221" t="s">
        <v>1037</v>
      </c>
      <c r="G125" s="222" t="s">
        <v>154</v>
      </c>
      <c r="H125" s="223">
        <v>2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41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155</v>
      </c>
      <c r="AT125" s="231" t="s">
        <v>151</v>
      </c>
      <c r="AU125" s="231" t="s">
        <v>86</v>
      </c>
      <c r="AY125" s="17" t="s">
        <v>148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84</v>
      </c>
      <c r="BK125" s="232">
        <f>ROUND(I125*H125,2)</f>
        <v>0</v>
      </c>
      <c r="BL125" s="17" t="s">
        <v>155</v>
      </c>
      <c r="BM125" s="231" t="s">
        <v>1038</v>
      </c>
    </row>
    <row r="126" s="2" customFormat="1" ht="14.4" customHeight="1">
      <c r="A126" s="38"/>
      <c r="B126" s="39"/>
      <c r="C126" s="266" t="s">
        <v>155</v>
      </c>
      <c r="D126" s="266" t="s">
        <v>289</v>
      </c>
      <c r="E126" s="267" t="s">
        <v>1039</v>
      </c>
      <c r="F126" s="268" t="s">
        <v>1040</v>
      </c>
      <c r="G126" s="269" t="s">
        <v>154</v>
      </c>
      <c r="H126" s="270">
        <v>2</v>
      </c>
      <c r="I126" s="271"/>
      <c r="J126" s="272">
        <f>ROUND(I126*H126,2)</f>
        <v>0</v>
      </c>
      <c r="K126" s="273"/>
      <c r="L126" s="274"/>
      <c r="M126" s="275" t="s">
        <v>1</v>
      </c>
      <c r="N126" s="276" t="s">
        <v>41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191</v>
      </c>
      <c r="AT126" s="231" t="s">
        <v>289</v>
      </c>
      <c r="AU126" s="231" t="s">
        <v>86</v>
      </c>
      <c r="AY126" s="17" t="s">
        <v>148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84</v>
      </c>
      <c r="BK126" s="232">
        <f>ROUND(I126*H126,2)</f>
        <v>0</v>
      </c>
      <c r="BL126" s="17" t="s">
        <v>155</v>
      </c>
      <c r="BM126" s="231" t="s">
        <v>1041</v>
      </c>
    </row>
    <row r="127" s="2" customFormat="1" ht="14.4" customHeight="1">
      <c r="A127" s="38"/>
      <c r="B127" s="39"/>
      <c r="C127" s="219" t="s">
        <v>172</v>
      </c>
      <c r="D127" s="219" t="s">
        <v>151</v>
      </c>
      <c r="E127" s="220" t="s">
        <v>1042</v>
      </c>
      <c r="F127" s="221" t="s">
        <v>1043</v>
      </c>
      <c r="G127" s="222" t="s">
        <v>154</v>
      </c>
      <c r="H127" s="223">
        <v>1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41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155</v>
      </c>
      <c r="AT127" s="231" t="s">
        <v>151</v>
      </c>
      <c r="AU127" s="231" t="s">
        <v>86</v>
      </c>
      <c r="AY127" s="17" t="s">
        <v>148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84</v>
      </c>
      <c r="BK127" s="232">
        <f>ROUND(I127*H127,2)</f>
        <v>0</v>
      </c>
      <c r="BL127" s="17" t="s">
        <v>155</v>
      </c>
      <c r="BM127" s="231" t="s">
        <v>1044</v>
      </c>
    </row>
    <row r="128" s="2" customFormat="1" ht="14.4" customHeight="1">
      <c r="A128" s="38"/>
      <c r="B128" s="39"/>
      <c r="C128" s="266" t="s">
        <v>178</v>
      </c>
      <c r="D128" s="266" t="s">
        <v>289</v>
      </c>
      <c r="E128" s="267" t="s">
        <v>1045</v>
      </c>
      <c r="F128" s="268" t="s">
        <v>1046</v>
      </c>
      <c r="G128" s="269" t="s">
        <v>154</v>
      </c>
      <c r="H128" s="270">
        <v>1</v>
      </c>
      <c r="I128" s="271"/>
      <c r="J128" s="272">
        <f>ROUND(I128*H128,2)</f>
        <v>0</v>
      </c>
      <c r="K128" s="273"/>
      <c r="L128" s="274"/>
      <c r="M128" s="275" t="s">
        <v>1</v>
      </c>
      <c r="N128" s="276" t="s">
        <v>41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191</v>
      </c>
      <c r="AT128" s="231" t="s">
        <v>289</v>
      </c>
      <c r="AU128" s="231" t="s">
        <v>86</v>
      </c>
      <c r="AY128" s="17" t="s">
        <v>148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84</v>
      </c>
      <c r="BK128" s="232">
        <f>ROUND(I128*H128,2)</f>
        <v>0</v>
      </c>
      <c r="BL128" s="17" t="s">
        <v>155</v>
      </c>
      <c r="BM128" s="231" t="s">
        <v>1047</v>
      </c>
    </row>
    <row r="129" s="2" customFormat="1" ht="14.4" customHeight="1">
      <c r="A129" s="38"/>
      <c r="B129" s="39"/>
      <c r="C129" s="219" t="s">
        <v>185</v>
      </c>
      <c r="D129" s="219" t="s">
        <v>151</v>
      </c>
      <c r="E129" s="220" t="s">
        <v>1048</v>
      </c>
      <c r="F129" s="221" t="s">
        <v>1049</v>
      </c>
      <c r="G129" s="222" t="s">
        <v>154</v>
      </c>
      <c r="H129" s="223">
        <v>1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41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155</v>
      </c>
      <c r="AT129" s="231" t="s">
        <v>151</v>
      </c>
      <c r="AU129" s="231" t="s">
        <v>86</v>
      </c>
      <c r="AY129" s="17" t="s">
        <v>148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84</v>
      </c>
      <c r="BK129" s="232">
        <f>ROUND(I129*H129,2)</f>
        <v>0</v>
      </c>
      <c r="BL129" s="17" t="s">
        <v>155</v>
      </c>
      <c r="BM129" s="231" t="s">
        <v>1050</v>
      </c>
    </row>
    <row r="130" s="2" customFormat="1" ht="14.4" customHeight="1">
      <c r="A130" s="38"/>
      <c r="B130" s="39"/>
      <c r="C130" s="266" t="s">
        <v>191</v>
      </c>
      <c r="D130" s="266" t="s">
        <v>289</v>
      </c>
      <c r="E130" s="267" t="s">
        <v>1051</v>
      </c>
      <c r="F130" s="268" t="s">
        <v>1052</v>
      </c>
      <c r="G130" s="269" t="s">
        <v>154</v>
      </c>
      <c r="H130" s="270">
        <v>1</v>
      </c>
      <c r="I130" s="271"/>
      <c r="J130" s="272">
        <f>ROUND(I130*H130,2)</f>
        <v>0</v>
      </c>
      <c r="K130" s="273"/>
      <c r="L130" s="274"/>
      <c r="M130" s="275" t="s">
        <v>1</v>
      </c>
      <c r="N130" s="276" t="s">
        <v>41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191</v>
      </c>
      <c r="AT130" s="231" t="s">
        <v>289</v>
      </c>
      <c r="AU130" s="231" t="s">
        <v>86</v>
      </c>
      <c r="AY130" s="17" t="s">
        <v>148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84</v>
      </c>
      <c r="BK130" s="232">
        <f>ROUND(I130*H130,2)</f>
        <v>0</v>
      </c>
      <c r="BL130" s="17" t="s">
        <v>155</v>
      </c>
      <c r="BM130" s="231" t="s">
        <v>1053</v>
      </c>
    </row>
    <row r="131" s="2" customFormat="1" ht="14.4" customHeight="1">
      <c r="A131" s="38"/>
      <c r="B131" s="39"/>
      <c r="C131" s="219" t="s">
        <v>196</v>
      </c>
      <c r="D131" s="219" t="s">
        <v>151</v>
      </c>
      <c r="E131" s="220" t="s">
        <v>1054</v>
      </c>
      <c r="F131" s="221" t="s">
        <v>1055</v>
      </c>
      <c r="G131" s="222" t="s">
        <v>154</v>
      </c>
      <c r="H131" s="223">
        <v>2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155</v>
      </c>
      <c r="AT131" s="231" t="s">
        <v>151</v>
      </c>
      <c r="AU131" s="231" t="s">
        <v>86</v>
      </c>
      <c r="AY131" s="17" t="s">
        <v>148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155</v>
      </c>
      <c r="BM131" s="231" t="s">
        <v>1056</v>
      </c>
    </row>
    <row r="132" s="2" customFormat="1" ht="14.4" customHeight="1">
      <c r="A132" s="38"/>
      <c r="B132" s="39"/>
      <c r="C132" s="219" t="s">
        <v>202</v>
      </c>
      <c r="D132" s="219" t="s">
        <v>151</v>
      </c>
      <c r="E132" s="220" t="s">
        <v>1057</v>
      </c>
      <c r="F132" s="221" t="s">
        <v>1058</v>
      </c>
      <c r="G132" s="222" t="s">
        <v>154</v>
      </c>
      <c r="H132" s="223">
        <v>12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41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155</v>
      </c>
      <c r="AT132" s="231" t="s">
        <v>151</v>
      </c>
      <c r="AU132" s="231" t="s">
        <v>86</v>
      </c>
      <c r="AY132" s="17" t="s">
        <v>148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84</v>
      </c>
      <c r="BK132" s="232">
        <f>ROUND(I132*H132,2)</f>
        <v>0</v>
      </c>
      <c r="BL132" s="17" t="s">
        <v>155</v>
      </c>
      <c r="BM132" s="231" t="s">
        <v>1059</v>
      </c>
    </row>
    <row r="133" s="12" customFormat="1" ht="22.8" customHeight="1">
      <c r="A133" s="12"/>
      <c r="B133" s="203"/>
      <c r="C133" s="204"/>
      <c r="D133" s="205" t="s">
        <v>75</v>
      </c>
      <c r="E133" s="217" t="s">
        <v>1060</v>
      </c>
      <c r="F133" s="217" t="s">
        <v>1061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SUM(P134:P146)</f>
        <v>0</v>
      </c>
      <c r="Q133" s="211"/>
      <c r="R133" s="212">
        <f>SUM(R134:R146)</f>
        <v>0</v>
      </c>
      <c r="S133" s="211"/>
      <c r="T133" s="213">
        <f>SUM(T134:T146)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84</v>
      </c>
      <c r="AT133" s="215" t="s">
        <v>75</v>
      </c>
      <c r="AU133" s="215" t="s">
        <v>84</v>
      </c>
      <c r="AY133" s="214" t="s">
        <v>148</v>
      </c>
      <c r="BK133" s="216">
        <f>SUM(BK134:BK146)</f>
        <v>0</v>
      </c>
    </row>
    <row r="134" s="2" customFormat="1" ht="14.4" customHeight="1">
      <c r="A134" s="38"/>
      <c r="B134" s="39"/>
      <c r="C134" s="219" t="s">
        <v>207</v>
      </c>
      <c r="D134" s="219" t="s">
        <v>151</v>
      </c>
      <c r="E134" s="220" t="s">
        <v>1062</v>
      </c>
      <c r="F134" s="221" t="s">
        <v>1063</v>
      </c>
      <c r="G134" s="222" t="s">
        <v>188</v>
      </c>
      <c r="H134" s="223">
        <v>193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41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155</v>
      </c>
      <c r="AT134" s="231" t="s">
        <v>151</v>
      </c>
      <c r="AU134" s="231" t="s">
        <v>86</v>
      </c>
      <c r="AY134" s="17" t="s">
        <v>148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84</v>
      </c>
      <c r="BK134" s="232">
        <f>ROUND(I134*H134,2)</f>
        <v>0</v>
      </c>
      <c r="BL134" s="17" t="s">
        <v>155</v>
      </c>
      <c r="BM134" s="231" t="s">
        <v>1064</v>
      </c>
    </row>
    <row r="135" s="2" customFormat="1" ht="19.8" customHeight="1">
      <c r="A135" s="38"/>
      <c r="B135" s="39"/>
      <c r="C135" s="219" t="s">
        <v>8</v>
      </c>
      <c r="D135" s="219" t="s">
        <v>151</v>
      </c>
      <c r="E135" s="220" t="s">
        <v>1065</v>
      </c>
      <c r="F135" s="221" t="s">
        <v>1066</v>
      </c>
      <c r="G135" s="222" t="s">
        <v>188</v>
      </c>
      <c r="H135" s="223">
        <v>5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41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155</v>
      </c>
      <c r="AT135" s="231" t="s">
        <v>151</v>
      </c>
      <c r="AU135" s="231" t="s">
        <v>86</v>
      </c>
      <c r="AY135" s="17" t="s">
        <v>148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84</v>
      </c>
      <c r="BK135" s="232">
        <f>ROUND(I135*H135,2)</f>
        <v>0</v>
      </c>
      <c r="BL135" s="17" t="s">
        <v>155</v>
      </c>
      <c r="BM135" s="231" t="s">
        <v>1067</v>
      </c>
    </row>
    <row r="136" s="2" customFormat="1" ht="14.4" customHeight="1">
      <c r="A136" s="38"/>
      <c r="B136" s="39"/>
      <c r="C136" s="219" t="s">
        <v>223</v>
      </c>
      <c r="D136" s="219" t="s">
        <v>151</v>
      </c>
      <c r="E136" s="220" t="s">
        <v>868</v>
      </c>
      <c r="F136" s="221" t="s">
        <v>869</v>
      </c>
      <c r="G136" s="222" t="s">
        <v>154</v>
      </c>
      <c r="H136" s="223">
        <v>6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41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155</v>
      </c>
      <c r="AT136" s="231" t="s">
        <v>151</v>
      </c>
      <c r="AU136" s="231" t="s">
        <v>86</v>
      </c>
      <c r="AY136" s="17" t="s">
        <v>148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84</v>
      </c>
      <c r="BK136" s="232">
        <f>ROUND(I136*H136,2)</f>
        <v>0</v>
      </c>
      <c r="BL136" s="17" t="s">
        <v>155</v>
      </c>
      <c r="BM136" s="231" t="s">
        <v>1068</v>
      </c>
    </row>
    <row r="137" s="2" customFormat="1" ht="14.4" customHeight="1">
      <c r="A137" s="38"/>
      <c r="B137" s="39"/>
      <c r="C137" s="266" t="s">
        <v>228</v>
      </c>
      <c r="D137" s="266" t="s">
        <v>289</v>
      </c>
      <c r="E137" s="267" t="s">
        <v>944</v>
      </c>
      <c r="F137" s="268" t="s">
        <v>945</v>
      </c>
      <c r="G137" s="269" t="s">
        <v>154</v>
      </c>
      <c r="H137" s="270">
        <v>6</v>
      </c>
      <c r="I137" s="271"/>
      <c r="J137" s="272">
        <f>ROUND(I137*H137,2)</f>
        <v>0</v>
      </c>
      <c r="K137" s="273"/>
      <c r="L137" s="274"/>
      <c r="M137" s="275" t="s">
        <v>1</v>
      </c>
      <c r="N137" s="276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191</v>
      </c>
      <c r="AT137" s="231" t="s">
        <v>289</v>
      </c>
      <c r="AU137" s="231" t="s">
        <v>86</v>
      </c>
      <c r="AY137" s="17" t="s">
        <v>148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155</v>
      </c>
      <c r="BM137" s="231" t="s">
        <v>1069</v>
      </c>
    </row>
    <row r="138" s="2" customFormat="1" ht="14.4" customHeight="1">
      <c r="A138" s="38"/>
      <c r="B138" s="39"/>
      <c r="C138" s="219" t="s">
        <v>232</v>
      </c>
      <c r="D138" s="219" t="s">
        <v>151</v>
      </c>
      <c r="E138" s="220" t="s">
        <v>1070</v>
      </c>
      <c r="F138" s="221" t="s">
        <v>1071</v>
      </c>
      <c r="G138" s="222" t="s">
        <v>188</v>
      </c>
      <c r="H138" s="223">
        <v>198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41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155</v>
      </c>
      <c r="AT138" s="231" t="s">
        <v>151</v>
      </c>
      <c r="AU138" s="231" t="s">
        <v>86</v>
      </c>
      <c r="AY138" s="17" t="s">
        <v>148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84</v>
      </c>
      <c r="BK138" s="232">
        <f>ROUND(I138*H138,2)</f>
        <v>0</v>
      </c>
      <c r="BL138" s="17" t="s">
        <v>155</v>
      </c>
      <c r="BM138" s="231" t="s">
        <v>1072</v>
      </c>
    </row>
    <row r="139" s="2" customFormat="1" ht="14.4" customHeight="1">
      <c r="A139" s="38"/>
      <c r="B139" s="39"/>
      <c r="C139" s="266" t="s">
        <v>237</v>
      </c>
      <c r="D139" s="266" t="s">
        <v>289</v>
      </c>
      <c r="E139" s="267" t="s">
        <v>1073</v>
      </c>
      <c r="F139" s="268" t="s">
        <v>1074</v>
      </c>
      <c r="G139" s="269" t="s">
        <v>188</v>
      </c>
      <c r="H139" s="270">
        <v>237.59999999999999</v>
      </c>
      <c r="I139" s="271"/>
      <c r="J139" s="272">
        <f>ROUND(I139*H139,2)</f>
        <v>0</v>
      </c>
      <c r="K139" s="273"/>
      <c r="L139" s="274"/>
      <c r="M139" s="275" t="s">
        <v>1</v>
      </c>
      <c r="N139" s="276" t="s">
        <v>41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191</v>
      </c>
      <c r="AT139" s="231" t="s">
        <v>289</v>
      </c>
      <c r="AU139" s="231" t="s">
        <v>86</v>
      </c>
      <c r="AY139" s="17" t="s">
        <v>148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155</v>
      </c>
      <c r="BM139" s="231" t="s">
        <v>1075</v>
      </c>
    </row>
    <row r="140" s="13" customFormat="1">
      <c r="A140" s="13"/>
      <c r="B140" s="233"/>
      <c r="C140" s="234"/>
      <c r="D140" s="235" t="s">
        <v>157</v>
      </c>
      <c r="E140" s="236" t="s">
        <v>1</v>
      </c>
      <c r="F140" s="237" t="s">
        <v>1076</v>
      </c>
      <c r="G140" s="234"/>
      <c r="H140" s="238">
        <v>237.59999999999999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157</v>
      </c>
      <c r="AU140" s="244" t="s">
        <v>86</v>
      </c>
      <c r="AV140" s="13" t="s">
        <v>86</v>
      </c>
      <c r="AW140" s="13" t="s">
        <v>32</v>
      </c>
      <c r="AX140" s="13" t="s">
        <v>76</v>
      </c>
      <c r="AY140" s="244" t="s">
        <v>148</v>
      </c>
    </row>
    <row r="141" s="14" customFormat="1">
      <c r="A141" s="14"/>
      <c r="B141" s="245"/>
      <c r="C141" s="246"/>
      <c r="D141" s="235" t="s">
        <v>157</v>
      </c>
      <c r="E141" s="247" t="s">
        <v>1</v>
      </c>
      <c r="F141" s="248" t="s">
        <v>184</v>
      </c>
      <c r="G141" s="246"/>
      <c r="H141" s="249">
        <v>237.59999999999999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157</v>
      </c>
      <c r="AU141" s="255" t="s">
        <v>86</v>
      </c>
      <c r="AV141" s="14" t="s">
        <v>155</v>
      </c>
      <c r="AW141" s="14" t="s">
        <v>32</v>
      </c>
      <c r="AX141" s="14" t="s">
        <v>84</v>
      </c>
      <c r="AY141" s="255" t="s">
        <v>148</v>
      </c>
    </row>
    <row r="142" s="2" customFormat="1" ht="14.4" customHeight="1">
      <c r="A142" s="38"/>
      <c r="B142" s="39"/>
      <c r="C142" s="219" t="s">
        <v>242</v>
      </c>
      <c r="D142" s="219" t="s">
        <v>151</v>
      </c>
      <c r="E142" s="220" t="s">
        <v>1077</v>
      </c>
      <c r="F142" s="221" t="s">
        <v>1078</v>
      </c>
      <c r="G142" s="222" t="s">
        <v>154</v>
      </c>
      <c r="H142" s="223">
        <v>6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155</v>
      </c>
      <c r="AT142" s="231" t="s">
        <v>151</v>
      </c>
      <c r="AU142" s="231" t="s">
        <v>86</v>
      </c>
      <c r="AY142" s="17" t="s">
        <v>148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155</v>
      </c>
      <c r="BM142" s="231" t="s">
        <v>1079</v>
      </c>
    </row>
    <row r="143" s="2" customFormat="1" ht="14.4" customHeight="1">
      <c r="A143" s="38"/>
      <c r="B143" s="39"/>
      <c r="C143" s="266" t="s">
        <v>246</v>
      </c>
      <c r="D143" s="266" t="s">
        <v>289</v>
      </c>
      <c r="E143" s="267" t="s">
        <v>1080</v>
      </c>
      <c r="F143" s="268" t="s">
        <v>1081</v>
      </c>
      <c r="G143" s="269" t="s">
        <v>154</v>
      </c>
      <c r="H143" s="270">
        <v>12</v>
      </c>
      <c r="I143" s="271"/>
      <c r="J143" s="272">
        <f>ROUND(I143*H143,2)</f>
        <v>0</v>
      </c>
      <c r="K143" s="273"/>
      <c r="L143" s="274"/>
      <c r="M143" s="275" t="s">
        <v>1</v>
      </c>
      <c r="N143" s="276" t="s">
        <v>41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191</v>
      </c>
      <c r="AT143" s="231" t="s">
        <v>289</v>
      </c>
      <c r="AU143" s="231" t="s">
        <v>86</v>
      </c>
      <c r="AY143" s="17" t="s">
        <v>148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84</v>
      </c>
      <c r="BK143" s="232">
        <f>ROUND(I143*H143,2)</f>
        <v>0</v>
      </c>
      <c r="BL143" s="17" t="s">
        <v>155</v>
      </c>
      <c r="BM143" s="231" t="s">
        <v>1082</v>
      </c>
    </row>
    <row r="144" s="13" customFormat="1">
      <c r="A144" s="13"/>
      <c r="B144" s="233"/>
      <c r="C144" s="234"/>
      <c r="D144" s="235" t="s">
        <v>157</v>
      </c>
      <c r="E144" s="236" t="s">
        <v>1</v>
      </c>
      <c r="F144" s="237" t="s">
        <v>1083</v>
      </c>
      <c r="G144" s="234"/>
      <c r="H144" s="238">
        <v>12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157</v>
      </c>
      <c r="AU144" s="244" t="s">
        <v>86</v>
      </c>
      <c r="AV144" s="13" t="s">
        <v>86</v>
      </c>
      <c r="AW144" s="13" t="s">
        <v>32</v>
      </c>
      <c r="AX144" s="13" t="s">
        <v>76</v>
      </c>
      <c r="AY144" s="244" t="s">
        <v>148</v>
      </c>
    </row>
    <row r="145" s="14" customFormat="1">
      <c r="A145" s="14"/>
      <c r="B145" s="245"/>
      <c r="C145" s="246"/>
      <c r="D145" s="235" t="s">
        <v>157</v>
      </c>
      <c r="E145" s="247" t="s">
        <v>1</v>
      </c>
      <c r="F145" s="248" t="s">
        <v>184</v>
      </c>
      <c r="G145" s="246"/>
      <c r="H145" s="249">
        <v>12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157</v>
      </c>
      <c r="AU145" s="255" t="s">
        <v>86</v>
      </c>
      <c r="AV145" s="14" t="s">
        <v>155</v>
      </c>
      <c r="AW145" s="14" t="s">
        <v>32</v>
      </c>
      <c r="AX145" s="14" t="s">
        <v>84</v>
      </c>
      <c r="AY145" s="255" t="s">
        <v>148</v>
      </c>
    </row>
    <row r="146" s="2" customFormat="1" ht="22.2" customHeight="1">
      <c r="A146" s="38"/>
      <c r="B146" s="39"/>
      <c r="C146" s="266" t="s">
        <v>256</v>
      </c>
      <c r="D146" s="266" t="s">
        <v>289</v>
      </c>
      <c r="E146" s="267" t="s">
        <v>1084</v>
      </c>
      <c r="F146" s="268" t="s">
        <v>1085</v>
      </c>
      <c r="G146" s="269" t="s">
        <v>154</v>
      </c>
      <c r="H146" s="270">
        <v>6</v>
      </c>
      <c r="I146" s="271"/>
      <c r="J146" s="272">
        <f>ROUND(I146*H146,2)</f>
        <v>0</v>
      </c>
      <c r="K146" s="273"/>
      <c r="L146" s="274"/>
      <c r="M146" s="275" t="s">
        <v>1</v>
      </c>
      <c r="N146" s="276" t="s">
        <v>41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191</v>
      </c>
      <c r="AT146" s="231" t="s">
        <v>289</v>
      </c>
      <c r="AU146" s="231" t="s">
        <v>86</v>
      </c>
      <c r="AY146" s="17" t="s">
        <v>148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84</v>
      </c>
      <c r="BK146" s="232">
        <f>ROUND(I146*H146,2)</f>
        <v>0</v>
      </c>
      <c r="BL146" s="17" t="s">
        <v>155</v>
      </c>
      <c r="BM146" s="231" t="s">
        <v>1086</v>
      </c>
    </row>
    <row r="147" s="12" customFormat="1" ht="22.8" customHeight="1">
      <c r="A147" s="12"/>
      <c r="B147" s="203"/>
      <c r="C147" s="204"/>
      <c r="D147" s="205" t="s">
        <v>75</v>
      </c>
      <c r="E147" s="217" t="s">
        <v>1087</v>
      </c>
      <c r="F147" s="217" t="s">
        <v>1088</v>
      </c>
      <c r="G147" s="204"/>
      <c r="H147" s="204"/>
      <c r="I147" s="207"/>
      <c r="J147" s="218">
        <f>BK147</f>
        <v>0</v>
      </c>
      <c r="K147" s="204"/>
      <c r="L147" s="209"/>
      <c r="M147" s="210"/>
      <c r="N147" s="211"/>
      <c r="O147" s="211"/>
      <c r="P147" s="212">
        <f>SUM(P148:P173)</f>
        <v>0</v>
      </c>
      <c r="Q147" s="211"/>
      <c r="R147" s="212">
        <f>SUM(R148:R173)</f>
        <v>0</v>
      </c>
      <c r="S147" s="211"/>
      <c r="T147" s="213">
        <f>SUM(T148:T173)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4" t="s">
        <v>84</v>
      </c>
      <c r="AT147" s="215" t="s">
        <v>75</v>
      </c>
      <c r="AU147" s="215" t="s">
        <v>84</v>
      </c>
      <c r="AY147" s="214" t="s">
        <v>148</v>
      </c>
      <c r="BK147" s="216">
        <f>SUM(BK148:BK173)</f>
        <v>0</v>
      </c>
    </row>
    <row r="148" s="2" customFormat="1" ht="14.4" customHeight="1">
      <c r="A148" s="38"/>
      <c r="B148" s="39"/>
      <c r="C148" s="219" t="s">
        <v>261</v>
      </c>
      <c r="D148" s="219" t="s">
        <v>151</v>
      </c>
      <c r="E148" s="220" t="s">
        <v>1062</v>
      </c>
      <c r="F148" s="221" t="s">
        <v>1063</v>
      </c>
      <c r="G148" s="222" t="s">
        <v>188</v>
      </c>
      <c r="H148" s="223">
        <v>101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41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155</v>
      </c>
      <c r="AT148" s="231" t="s">
        <v>151</v>
      </c>
      <c r="AU148" s="231" t="s">
        <v>86</v>
      </c>
      <c r="AY148" s="17" t="s">
        <v>148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84</v>
      </c>
      <c r="BK148" s="232">
        <f>ROUND(I148*H148,2)</f>
        <v>0</v>
      </c>
      <c r="BL148" s="17" t="s">
        <v>155</v>
      </c>
      <c r="BM148" s="231" t="s">
        <v>1089</v>
      </c>
    </row>
    <row r="149" s="2" customFormat="1" ht="14.4" customHeight="1">
      <c r="A149" s="38"/>
      <c r="B149" s="39"/>
      <c r="C149" s="219" t="s">
        <v>7</v>
      </c>
      <c r="D149" s="219" t="s">
        <v>151</v>
      </c>
      <c r="E149" s="220" t="s">
        <v>1090</v>
      </c>
      <c r="F149" s="221" t="s">
        <v>1091</v>
      </c>
      <c r="G149" s="222" t="s">
        <v>188</v>
      </c>
      <c r="H149" s="223">
        <v>101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41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155</v>
      </c>
      <c r="AT149" s="231" t="s">
        <v>151</v>
      </c>
      <c r="AU149" s="231" t="s">
        <v>86</v>
      </c>
      <c r="AY149" s="17" t="s">
        <v>148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84</v>
      </c>
      <c r="BK149" s="232">
        <f>ROUND(I149*H149,2)</f>
        <v>0</v>
      </c>
      <c r="BL149" s="17" t="s">
        <v>155</v>
      </c>
      <c r="BM149" s="231" t="s">
        <v>1092</v>
      </c>
    </row>
    <row r="150" s="2" customFormat="1" ht="22.2" customHeight="1">
      <c r="A150" s="38"/>
      <c r="B150" s="39"/>
      <c r="C150" s="266" t="s">
        <v>269</v>
      </c>
      <c r="D150" s="266" t="s">
        <v>289</v>
      </c>
      <c r="E150" s="267" t="s">
        <v>1093</v>
      </c>
      <c r="F150" s="268" t="s">
        <v>1094</v>
      </c>
      <c r="G150" s="269" t="s">
        <v>188</v>
      </c>
      <c r="H150" s="270">
        <v>111.09999999999999</v>
      </c>
      <c r="I150" s="271"/>
      <c r="J150" s="272">
        <f>ROUND(I150*H150,2)</f>
        <v>0</v>
      </c>
      <c r="K150" s="273"/>
      <c r="L150" s="274"/>
      <c r="M150" s="275" t="s">
        <v>1</v>
      </c>
      <c r="N150" s="276" t="s">
        <v>41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191</v>
      </c>
      <c r="AT150" s="231" t="s">
        <v>289</v>
      </c>
      <c r="AU150" s="231" t="s">
        <v>86</v>
      </c>
      <c r="AY150" s="17" t="s">
        <v>148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84</v>
      </c>
      <c r="BK150" s="232">
        <f>ROUND(I150*H150,2)</f>
        <v>0</v>
      </c>
      <c r="BL150" s="17" t="s">
        <v>155</v>
      </c>
      <c r="BM150" s="231" t="s">
        <v>1095</v>
      </c>
    </row>
    <row r="151" s="13" customFormat="1">
      <c r="A151" s="13"/>
      <c r="B151" s="233"/>
      <c r="C151" s="234"/>
      <c r="D151" s="235" t="s">
        <v>157</v>
      </c>
      <c r="E151" s="236" t="s">
        <v>1</v>
      </c>
      <c r="F151" s="237" t="s">
        <v>1096</v>
      </c>
      <c r="G151" s="234"/>
      <c r="H151" s="238">
        <v>111.09999999999999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157</v>
      </c>
      <c r="AU151" s="244" t="s">
        <v>86</v>
      </c>
      <c r="AV151" s="13" t="s">
        <v>86</v>
      </c>
      <c r="AW151" s="13" t="s">
        <v>32</v>
      </c>
      <c r="AX151" s="13" t="s">
        <v>76</v>
      </c>
      <c r="AY151" s="244" t="s">
        <v>148</v>
      </c>
    </row>
    <row r="152" s="14" customFormat="1">
      <c r="A152" s="14"/>
      <c r="B152" s="245"/>
      <c r="C152" s="246"/>
      <c r="D152" s="235" t="s">
        <v>157</v>
      </c>
      <c r="E152" s="247" t="s">
        <v>1</v>
      </c>
      <c r="F152" s="248" t="s">
        <v>184</v>
      </c>
      <c r="G152" s="246"/>
      <c r="H152" s="249">
        <v>111.09999999999999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157</v>
      </c>
      <c r="AU152" s="255" t="s">
        <v>86</v>
      </c>
      <c r="AV152" s="14" t="s">
        <v>155</v>
      </c>
      <c r="AW152" s="14" t="s">
        <v>32</v>
      </c>
      <c r="AX152" s="14" t="s">
        <v>84</v>
      </c>
      <c r="AY152" s="255" t="s">
        <v>148</v>
      </c>
    </row>
    <row r="153" s="2" customFormat="1" ht="14.4" customHeight="1">
      <c r="A153" s="38"/>
      <c r="B153" s="39"/>
      <c r="C153" s="219" t="s">
        <v>274</v>
      </c>
      <c r="D153" s="219" t="s">
        <v>151</v>
      </c>
      <c r="E153" s="220" t="s">
        <v>1097</v>
      </c>
      <c r="F153" s="221" t="s">
        <v>1098</v>
      </c>
      <c r="G153" s="222" t="s">
        <v>154</v>
      </c>
      <c r="H153" s="223">
        <v>1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41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155</v>
      </c>
      <c r="AT153" s="231" t="s">
        <v>151</v>
      </c>
      <c r="AU153" s="231" t="s">
        <v>86</v>
      </c>
      <c r="AY153" s="17" t="s">
        <v>148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84</v>
      </c>
      <c r="BK153" s="232">
        <f>ROUND(I153*H153,2)</f>
        <v>0</v>
      </c>
      <c r="BL153" s="17" t="s">
        <v>155</v>
      </c>
      <c r="BM153" s="231" t="s">
        <v>1099</v>
      </c>
    </row>
    <row r="154" s="2" customFormat="1" ht="14.4" customHeight="1">
      <c r="A154" s="38"/>
      <c r="B154" s="39"/>
      <c r="C154" s="266" t="s">
        <v>280</v>
      </c>
      <c r="D154" s="266" t="s">
        <v>289</v>
      </c>
      <c r="E154" s="267" t="s">
        <v>1100</v>
      </c>
      <c r="F154" s="268" t="s">
        <v>1101</v>
      </c>
      <c r="G154" s="269" t="s">
        <v>154</v>
      </c>
      <c r="H154" s="270">
        <v>1</v>
      </c>
      <c r="I154" s="271"/>
      <c r="J154" s="272">
        <f>ROUND(I154*H154,2)</f>
        <v>0</v>
      </c>
      <c r="K154" s="273"/>
      <c r="L154" s="274"/>
      <c r="M154" s="275" t="s">
        <v>1</v>
      </c>
      <c r="N154" s="276" t="s">
        <v>41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191</v>
      </c>
      <c r="AT154" s="231" t="s">
        <v>289</v>
      </c>
      <c r="AU154" s="231" t="s">
        <v>86</v>
      </c>
      <c r="AY154" s="17" t="s">
        <v>148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84</v>
      </c>
      <c r="BK154" s="232">
        <f>ROUND(I154*H154,2)</f>
        <v>0</v>
      </c>
      <c r="BL154" s="17" t="s">
        <v>155</v>
      </c>
      <c r="BM154" s="231" t="s">
        <v>1102</v>
      </c>
    </row>
    <row r="155" s="2" customFormat="1" ht="14.4" customHeight="1">
      <c r="A155" s="38"/>
      <c r="B155" s="39"/>
      <c r="C155" s="219" t="s">
        <v>284</v>
      </c>
      <c r="D155" s="219" t="s">
        <v>151</v>
      </c>
      <c r="E155" s="220" t="s">
        <v>1103</v>
      </c>
      <c r="F155" s="221" t="s">
        <v>1104</v>
      </c>
      <c r="G155" s="222" t="s">
        <v>154</v>
      </c>
      <c r="H155" s="223">
        <v>1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41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155</v>
      </c>
      <c r="AT155" s="231" t="s">
        <v>151</v>
      </c>
      <c r="AU155" s="231" t="s">
        <v>86</v>
      </c>
      <c r="AY155" s="17" t="s">
        <v>148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84</v>
      </c>
      <c r="BK155" s="232">
        <f>ROUND(I155*H155,2)</f>
        <v>0</v>
      </c>
      <c r="BL155" s="17" t="s">
        <v>155</v>
      </c>
      <c r="BM155" s="231" t="s">
        <v>1105</v>
      </c>
    </row>
    <row r="156" s="2" customFormat="1" ht="14.4" customHeight="1">
      <c r="A156" s="38"/>
      <c r="B156" s="39"/>
      <c r="C156" s="266" t="s">
        <v>288</v>
      </c>
      <c r="D156" s="266" t="s">
        <v>289</v>
      </c>
      <c r="E156" s="267" t="s">
        <v>1106</v>
      </c>
      <c r="F156" s="268" t="s">
        <v>1107</v>
      </c>
      <c r="G156" s="269" t="s">
        <v>154</v>
      </c>
      <c r="H156" s="270">
        <v>1</v>
      </c>
      <c r="I156" s="271"/>
      <c r="J156" s="272">
        <f>ROUND(I156*H156,2)</f>
        <v>0</v>
      </c>
      <c r="K156" s="273"/>
      <c r="L156" s="274"/>
      <c r="M156" s="275" t="s">
        <v>1</v>
      </c>
      <c r="N156" s="276" t="s">
        <v>41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191</v>
      </c>
      <c r="AT156" s="231" t="s">
        <v>289</v>
      </c>
      <c r="AU156" s="231" t="s">
        <v>86</v>
      </c>
      <c r="AY156" s="17" t="s">
        <v>148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84</v>
      </c>
      <c r="BK156" s="232">
        <f>ROUND(I156*H156,2)</f>
        <v>0</v>
      </c>
      <c r="BL156" s="17" t="s">
        <v>155</v>
      </c>
      <c r="BM156" s="231" t="s">
        <v>1108</v>
      </c>
    </row>
    <row r="157" s="2" customFormat="1" ht="14.4" customHeight="1">
      <c r="A157" s="38"/>
      <c r="B157" s="39"/>
      <c r="C157" s="219" t="s">
        <v>294</v>
      </c>
      <c r="D157" s="219" t="s">
        <v>151</v>
      </c>
      <c r="E157" s="220" t="s">
        <v>1109</v>
      </c>
      <c r="F157" s="221" t="s">
        <v>1110</v>
      </c>
      <c r="G157" s="222" t="s">
        <v>154</v>
      </c>
      <c r="H157" s="223">
        <v>2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41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155</v>
      </c>
      <c r="AT157" s="231" t="s">
        <v>151</v>
      </c>
      <c r="AU157" s="231" t="s">
        <v>86</v>
      </c>
      <c r="AY157" s="17" t="s">
        <v>148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84</v>
      </c>
      <c r="BK157" s="232">
        <f>ROUND(I157*H157,2)</f>
        <v>0</v>
      </c>
      <c r="BL157" s="17" t="s">
        <v>155</v>
      </c>
      <c r="BM157" s="231" t="s">
        <v>1111</v>
      </c>
    </row>
    <row r="158" s="2" customFormat="1" ht="14.4" customHeight="1">
      <c r="A158" s="38"/>
      <c r="B158" s="39"/>
      <c r="C158" s="266" t="s">
        <v>299</v>
      </c>
      <c r="D158" s="266" t="s">
        <v>289</v>
      </c>
      <c r="E158" s="267" t="s">
        <v>1112</v>
      </c>
      <c r="F158" s="268" t="s">
        <v>1113</v>
      </c>
      <c r="G158" s="269" t="s">
        <v>154</v>
      </c>
      <c r="H158" s="270">
        <v>2</v>
      </c>
      <c r="I158" s="271"/>
      <c r="J158" s="272">
        <f>ROUND(I158*H158,2)</f>
        <v>0</v>
      </c>
      <c r="K158" s="273"/>
      <c r="L158" s="274"/>
      <c r="M158" s="275" t="s">
        <v>1</v>
      </c>
      <c r="N158" s="276" t="s">
        <v>41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191</v>
      </c>
      <c r="AT158" s="231" t="s">
        <v>289</v>
      </c>
      <c r="AU158" s="231" t="s">
        <v>86</v>
      </c>
      <c r="AY158" s="17" t="s">
        <v>148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84</v>
      </c>
      <c r="BK158" s="232">
        <f>ROUND(I158*H158,2)</f>
        <v>0</v>
      </c>
      <c r="BL158" s="17" t="s">
        <v>155</v>
      </c>
      <c r="BM158" s="231" t="s">
        <v>1114</v>
      </c>
    </row>
    <row r="159" s="2" customFormat="1" ht="14.4" customHeight="1">
      <c r="A159" s="38"/>
      <c r="B159" s="39"/>
      <c r="C159" s="219" t="s">
        <v>303</v>
      </c>
      <c r="D159" s="219" t="s">
        <v>151</v>
      </c>
      <c r="E159" s="220" t="s">
        <v>1115</v>
      </c>
      <c r="F159" s="221" t="s">
        <v>1116</v>
      </c>
      <c r="G159" s="222" t="s">
        <v>154</v>
      </c>
      <c r="H159" s="223">
        <v>1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41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155</v>
      </c>
      <c r="AT159" s="231" t="s">
        <v>151</v>
      </c>
      <c r="AU159" s="231" t="s">
        <v>86</v>
      </c>
      <c r="AY159" s="17" t="s">
        <v>148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84</v>
      </c>
      <c r="BK159" s="232">
        <f>ROUND(I159*H159,2)</f>
        <v>0</v>
      </c>
      <c r="BL159" s="17" t="s">
        <v>155</v>
      </c>
      <c r="BM159" s="231" t="s">
        <v>1117</v>
      </c>
    </row>
    <row r="160" s="2" customFormat="1" ht="14.4" customHeight="1">
      <c r="A160" s="38"/>
      <c r="B160" s="39"/>
      <c r="C160" s="266" t="s">
        <v>307</v>
      </c>
      <c r="D160" s="266" t="s">
        <v>289</v>
      </c>
      <c r="E160" s="267" t="s">
        <v>1118</v>
      </c>
      <c r="F160" s="268" t="s">
        <v>1119</v>
      </c>
      <c r="G160" s="269" t="s">
        <v>154</v>
      </c>
      <c r="H160" s="270">
        <v>1</v>
      </c>
      <c r="I160" s="271"/>
      <c r="J160" s="272">
        <f>ROUND(I160*H160,2)</f>
        <v>0</v>
      </c>
      <c r="K160" s="273"/>
      <c r="L160" s="274"/>
      <c r="M160" s="275" t="s">
        <v>1</v>
      </c>
      <c r="N160" s="276" t="s">
        <v>41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191</v>
      </c>
      <c r="AT160" s="231" t="s">
        <v>289</v>
      </c>
      <c r="AU160" s="231" t="s">
        <v>86</v>
      </c>
      <c r="AY160" s="17" t="s">
        <v>148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84</v>
      </c>
      <c r="BK160" s="232">
        <f>ROUND(I160*H160,2)</f>
        <v>0</v>
      </c>
      <c r="BL160" s="17" t="s">
        <v>155</v>
      </c>
      <c r="BM160" s="231" t="s">
        <v>1120</v>
      </c>
    </row>
    <row r="161" s="2" customFormat="1" ht="14.4" customHeight="1">
      <c r="A161" s="38"/>
      <c r="B161" s="39"/>
      <c r="C161" s="219" t="s">
        <v>311</v>
      </c>
      <c r="D161" s="219" t="s">
        <v>151</v>
      </c>
      <c r="E161" s="220" t="s">
        <v>1121</v>
      </c>
      <c r="F161" s="221" t="s">
        <v>1122</v>
      </c>
      <c r="G161" s="222" t="s">
        <v>154</v>
      </c>
      <c r="H161" s="223">
        <v>1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41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155</v>
      </c>
      <c r="AT161" s="231" t="s">
        <v>151</v>
      </c>
      <c r="AU161" s="231" t="s">
        <v>86</v>
      </c>
      <c r="AY161" s="17" t="s">
        <v>148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84</v>
      </c>
      <c r="BK161" s="232">
        <f>ROUND(I161*H161,2)</f>
        <v>0</v>
      </c>
      <c r="BL161" s="17" t="s">
        <v>155</v>
      </c>
      <c r="BM161" s="231" t="s">
        <v>1123</v>
      </c>
    </row>
    <row r="162" s="2" customFormat="1" ht="14.4" customHeight="1">
      <c r="A162" s="38"/>
      <c r="B162" s="39"/>
      <c r="C162" s="266" t="s">
        <v>316</v>
      </c>
      <c r="D162" s="266" t="s">
        <v>289</v>
      </c>
      <c r="E162" s="267" t="s">
        <v>1124</v>
      </c>
      <c r="F162" s="268" t="s">
        <v>1125</v>
      </c>
      <c r="G162" s="269" t="s">
        <v>154</v>
      </c>
      <c r="H162" s="270">
        <v>1</v>
      </c>
      <c r="I162" s="271"/>
      <c r="J162" s="272">
        <f>ROUND(I162*H162,2)</f>
        <v>0</v>
      </c>
      <c r="K162" s="273"/>
      <c r="L162" s="274"/>
      <c r="M162" s="275" t="s">
        <v>1</v>
      </c>
      <c r="N162" s="276" t="s">
        <v>41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191</v>
      </c>
      <c r="AT162" s="231" t="s">
        <v>289</v>
      </c>
      <c r="AU162" s="231" t="s">
        <v>86</v>
      </c>
      <c r="AY162" s="17" t="s">
        <v>148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84</v>
      </c>
      <c r="BK162" s="232">
        <f>ROUND(I162*H162,2)</f>
        <v>0</v>
      </c>
      <c r="BL162" s="17" t="s">
        <v>155</v>
      </c>
      <c r="BM162" s="231" t="s">
        <v>1126</v>
      </c>
    </row>
    <row r="163" s="2" customFormat="1" ht="14.4" customHeight="1">
      <c r="A163" s="38"/>
      <c r="B163" s="39"/>
      <c r="C163" s="219" t="s">
        <v>321</v>
      </c>
      <c r="D163" s="219" t="s">
        <v>151</v>
      </c>
      <c r="E163" s="220" t="s">
        <v>938</v>
      </c>
      <c r="F163" s="221" t="s">
        <v>939</v>
      </c>
      <c r="G163" s="222" t="s">
        <v>154</v>
      </c>
      <c r="H163" s="223">
        <v>5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41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155</v>
      </c>
      <c r="AT163" s="231" t="s">
        <v>151</v>
      </c>
      <c r="AU163" s="231" t="s">
        <v>86</v>
      </c>
      <c r="AY163" s="17" t="s">
        <v>148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84</v>
      </c>
      <c r="BK163" s="232">
        <f>ROUND(I163*H163,2)</f>
        <v>0</v>
      </c>
      <c r="BL163" s="17" t="s">
        <v>155</v>
      </c>
      <c r="BM163" s="231" t="s">
        <v>1127</v>
      </c>
    </row>
    <row r="164" s="2" customFormat="1" ht="14.4" customHeight="1">
      <c r="A164" s="38"/>
      <c r="B164" s="39"/>
      <c r="C164" s="266" t="s">
        <v>326</v>
      </c>
      <c r="D164" s="266" t="s">
        <v>289</v>
      </c>
      <c r="E164" s="267" t="s">
        <v>1128</v>
      </c>
      <c r="F164" s="268" t="s">
        <v>1129</v>
      </c>
      <c r="G164" s="269" t="s">
        <v>154</v>
      </c>
      <c r="H164" s="270">
        <v>5</v>
      </c>
      <c r="I164" s="271"/>
      <c r="J164" s="272">
        <f>ROUND(I164*H164,2)</f>
        <v>0</v>
      </c>
      <c r="K164" s="273"/>
      <c r="L164" s="274"/>
      <c r="M164" s="275" t="s">
        <v>1</v>
      </c>
      <c r="N164" s="276" t="s">
        <v>41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191</v>
      </c>
      <c r="AT164" s="231" t="s">
        <v>289</v>
      </c>
      <c r="AU164" s="231" t="s">
        <v>86</v>
      </c>
      <c r="AY164" s="17" t="s">
        <v>148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84</v>
      </c>
      <c r="BK164" s="232">
        <f>ROUND(I164*H164,2)</f>
        <v>0</v>
      </c>
      <c r="BL164" s="17" t="s">
        <v>155</v>
      </c>
      <c r="BM164" s="231" t="s">
        <v>1130</v>
      </c>
    </row>
    <row r="165" s="2" customFormat="1" ht="14.4" customHeight="1">
      <c r="A165" s="38"/>
      <c r="B165" s="39"/>
      <c r="C165" s="219" t="s">
        <v>331</v>
      </c>
      <c r="D165" s="219" t="s">
        <v>151</v>
      </c>
      <c r="E165" s="220" t="s">
        <v>1131</v>
      </c>
      <c r="F165" s="221" t="s">
        <v>1132</v>
      </c>
      <c r="G165" s="222" t="s">
        <v>154</v>
      </c>
      <c r="H165" s="223">
        <v>2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41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155</v>
      </c>
      <c r="AT165" s="231" t="s">
        <v>151</v>
      </c>
      <c r="AU165" s="231" t="s">
        <v>86</v>
      </c>
      <c r="AY165" s="17" t="s">
        <v>148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84</v>
      </c>
      <c r="BK165" s="232">
        <f>ROUND(I165*H165,2)</f>
        <v>0</v>
      </c>
      <c r="BL165" s="17" t="s">
        <v>155</v>
      </c>
      <c r="BM165" s="231" t="s">
        <v>1133</v>
      </c>
    </row>
    <row r="166" s="2" customFormat="1" ht="14.4" customHeight="1">
      <c r="A166" s="38"/>
      <c r="B166" s="39"/>
      <c r="C166" s="266" t="s">
        <v>336</v>
      </c>
      <c r="D166" s="266" t="s">
        <v>289</v>
      </c>
      <c r="E166" s="267" t="s">
        <v>1134</v>
      </c>
      <c r="F166" s="268" t="s">
        <v>1135</v>
      </c>
      <c r="G166" s="269" t="s">
        <v>154</v>
      </c>
      <c r="H166" s="270">
        <v>2</v>
      </c>
      <c r="I166" s="271"/>
      <c r="J166" s="272">
        <f>ROUND(I166*H166,2)</f>
        <v>0</v>
      </c>
      <c r="K166" s="273"/>
      <c r="L166" s="274"/>
      <c r="M166" s="275" t="s">
        <v>1</v>
      </c>
      <c r="N166" s="276" t="s">
        <v>41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191</v>
      </c>
      <c r="AT166" s="231" t="s">
        <v>289</v>
      </c>
      <c r="AU166" s="231" t="s">
        <v>86</v>
      </c>
      <c r="AY166" s="17" t="s">
        <v>148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84</v>
      </c>
      <c r="BK166" s="232">
        <f>ROUND(I166*H166,2)</f>
        <v>0</v>
      </c>
      <c r="BL166" s="17" t="s">
        <v>155</v>
      </c>
      <c r="BM166" s="231" t="s">
        <v>1136</v>
      </c>
    </row>
    <row r="167" s="2" customFormat="1" ht="14.4" customHeight="1">
      <c r="A167" s="38"/>
      <c r="B167" s="39"/>
      <c r="C167" s="219" t="s">
        <v>344</v>
      </c>
      <c r="D167" s="219" t="s">
        <v>151</v>
      </c>
      <c r="E167" s="220" t="s">
        <v>1137</v>
      </c>
      <c r="F167" s="221" t="s">
        <v>1138</v>
      </c>
      <c r="G167" s="222" t="s">
        <v>154</v>
      </c>
      <c r="H167" s="223">
        <v>2</v>
      </c>
      <c r="I167" s="224"/>
      <c r="J167" s="225">
        <f>ROUND(I167*H167,2)</f>
        <v>0</v>
      </c>
      <c r="K167" s="226"/>
      <c r="L167" s="44"/>
      <c r="M167" s="227" t="s">
        <v>1</v>
      </c>
      <c r="N167" s="228" t="s">
        <v>41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155</v>
      </c>
      <c r="AT167" s="231" t="s">
        <v>151</v>
      </c>
      <c r="AU167" s="231" t="s">
        <v>86</v>
      </c>
      <c r="AY167" s="17" t="s">
        <v>148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84</v>
      </c>
      <c r="BK167" s="232">
        <f>ROUND(I167*H167,2)</f>
        <v>0</v>
      </c>
      <c r="BL167" s="17" t="s">
        <v>155</v>
      </c>
      <c r="BM167" s="231" t="s">
        <v>1139</v>
      </c>
    </row>
    <row r="168" s="2" customFormat="1" ht="14.4" customHeight="1">
      <c r="A168" s="38"/>
      <c r="B168" s="39"/>
      <c r="C168" s="266" t="s">
        <v>349</v>
      </c>
      <c r="D168" s="266" t="s">
        <v>289</v>
      </c>
      <c r="E168" s="267" t="s">
        <v>1140</v>
      </c>
      <c r="F168" s="268" t="s">
        <v>1141</v>
      </c>
      <c r="G168" s="269" t="s">
        <v>154</v>
      </c>
      <c r="H168" s="270">
        <v>2</v>
      </c>
      <c r="I168" s="271"/>
      <c r="J168" s="272">
        <f>ROUND(I168*H168,2)</f>
        <v>0</v>
      </c>
      <c r="K168" s="273"/>
      <c r="L168" s="274"/>
      <c r="M168" s="275" t="s">
        <v>1</v>
      </c>
      <c r="N168" s="276" t="s">
        <v>41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191</v>
      </c>
      <c r="AT168" s="231" t="s">
        <v>289</v>
      </c>
      <c r="AU168" s="231" t="s">
        <v>86</v>
      </c>
      <c r="AY168" s="17" t="s">
        <v>148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84</v>
      </c>
      <c r="BK168" s="232">
        <f>ROUND(I168*H168,2)</f>
        <v>0</v>
      </c>
      <c r="BL168" s="17" t="s">
        <v>155</v>
      </c>
      <c r="BM168" s="231" t="s">
        <v>1142</v>
      </c>
    </row>
    <row r="169" s="2" customFormat="1" ht="14.4" customHeight="1">
      <c r="A169" s="38"/>
      <c r="B169" s="39"/>
      <c r="C169" s="219" t="s">
        <v>354</v>
      </c>
      <c r="D169" s="219" t="s">
        <v>151</v>
      </c>
      <c r="E169" s="220" t="s">
        <v>1143</v>
      </c>
      <c r="F169" s="221" t="s">
        <v>1144</v>
      </c>
      <c r="G169" s="222" t="s">
        <v>154</v>
      </c>
      <c r="H169" s="223">
        <v>1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41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155</v>
      </c>
      <c r="AT169" s="231" t="s">
        <v>151</v>
      </c>
      <c r="AU169" s="231" t="s">
        <v>86</v>
      </c>
      <c r="AY169" s="17" t="s">
        <v>148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84</v>
      </c>
      <c r="BK169" s="232">
        <f>ROUND(I169*H169,2)</f>
        <v>0</v>
      </c>
      <c r="BL169" s="17" t="s">
        <v>155</v>
      </c>
      <c r="BM169" s="231" t="s">
        <v>1145</v>
      </c>
    </row>
    <row r="170" s="2" customFormat="1" ht="14.4" customHeight="1">
      <c r="A170" s="38"/>
      <c r="B170" s="39"/>
      <c r="C170" s="219" t="s">
        <v>359</v>
      </c>
      <c r="D170" s="219" t="s">
        <v>151</v>
      </c>
      <c r="E170" s="220" t="s">
        <v>1146</v>
      </c>
      <c r="F170" s="221" t="s">
        <v>1147</v>
      </c>
      <c r="G170" s="222" t="s">
        <v>154</v>
      </c>
      <c r="H170" s="223">
        <v>9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41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155</v>
      </c>
      <c r="AT170" s="231" t="s">
        <v>151</v>
      </c>
      <c r="AU170" s="231" t="s">
        <v>86</v>
      </c>
      <c r="AY170" s="17" t="s">
        <v>148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84</v>
      </c>
      <c r="BK170" s="232">
        <f>ROUND(I170*H170,2)</f>
        <v>0</v>
      </c>
      <c r="BL170" s="17" t="s">
        <v>155</v>
      </c>
      <c r="BM170" s="231" t="s">
        <v>1148</v>
      </c>
    </row>
    <row r="171" s="2" customFormat="1" ht="14.4" customHeight="1">
      <c r="A171" s="38"/>
      <c r="B171" s="39"/>
      <c r="C171" s="219" t="s">
        <v>364</v>
      </c>
      <c r="D171" s="219" t="s">
        <v>151</v>
      </c>
      <c r="E171" s="220" t="s">
        <v>1149</v>
      </c>
      <c r="F171" s="221" t="s">
        <v>1150</v>
      </c>
      <c r="G171" s="222" t="s">
        <v>154</v>
      </c>
      <c r="H171" s="223">
        <v>1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41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155</v>
      </c>
      <c r="AT171" s="231" t="s">
        <v>151</v>
      </c>
      <c r="AU171" s="231" t="s">
        <v>86</v>
      </c>
      <c r="AY171" s="17" t="s">
        <v>148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84</v>
      </c>
      <c r="BK171" s="232">
        <f>ROUND(I171*H171,2)</f>
        <v>0</v>
      </c>
      <c r="BL171" s="17" t="s">
        <v>155</v>
      </c>
      <c r="BM171" s="231" t="s">
        <v>1151</v>
      </c>
    </row>
    <row r="172" s="2" customFormat="1" ht="14.4" customHeight="1">
      <c r="A172" s="38"/>
      <c r="B172" s="39"/>
      <c r="C172" s="219" t="s">
        <v>369</v>
      </c>
      <c r="D172" s="219" t="s">
        <v>151</v>
      </c>
      <c r="E172" s="220" t="s">
        <v>1152</v>
      </c>
      <c r="F172" s="221" t="s">
        <v>1153</v>
      </c>
      <c r="G172" s="222" t="s">
        <v>1154</v>
      </c>
      <c r="H172" s="223">
        <v>9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41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155</v>
      </c>
      <c r="AT172" s="231" t="s">
        <v>151</v>
      </c>
      <c r="AU172" s="231" t="s">
        <v>86</v>
      </c>
      <c r="AY172" s="17" t="s">
        <v>148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84</v>
      </c>
      <c r="BK172" s="232">
        <f>ROUND(I172*H172,2)</f>
        <v>0</v>
      </c>
      <c r="BL172" s="17" t="s">
        <v>155</v>
      </c>
      <c r="BM172" s="231" t="s">
        <v>1155</v>
      </c>
    </row>
    <row r="173" s="2" customFormat="1" ht="14.4" customHeight="1">
      <c r="A173" s="38"/>
      <c r="B173" s="39"/>
      <c r="C173" s="266" t="s">
        <v>376</v>
      </c>
      <c r="D173" s="266" t="s">
        <v>289</v>
      </c>
      <c r="E173" s="267" t="s">
        <v>1156</v>
      </c>
      <c r="F173" s="268" t="s">
        <v>1157</v>
      </c>
      <c r="G173" s="269" t="s">
        <v>175</v>
      </c>
      <c r="H173" s="270">
        <v>28.800000000000001</v>
      </c>
      <c r="I173" s="271"/>
      <c r="J173" s="272">
        <f>ROUND(I173*H173,2)</f>
        <v>0</v>
      </c>
      <c r="K173" s="273"/>
      <c r="L173" s="274"/>
      <c r="M173" s="286" t="s">
        <v>1</v>
      </c>
      <c r="N173" s="287" t="s">
        <v>41</v>
      </c>
      <c r="O173" s="283"/>
      <c r="P173" s="284">
        <f>O173*H173</f>
        <v>0</v>
      </c>
      <c r="Q173" s="284">
        <v>0</v>
      </c>
      <c r="R173" s="284">
        <f>Q173*H173</f>
        <v>0</v>
      </c>
      <c r="S173" s="284">
        <v>0</v>
      </c>
      <c r="T173" s="285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191</v>
      </c>
      <c r="AT173" s="231" t="s">
        <v>289</v>
      </c>
      <c r="AU173" s="231" t="s">
        <v>86</v>
      </c>
      <c r="AY173" s="17" t="s">
        <v>148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84</v>
      </c>
      <c r="BK173" s="232">
        <f>ROUND(I173*H173,2)</f>
        <v>0</v>
      </c>
      <c r="BL173" s="17" t="s">
        <v>155</v>
      </c>
      <c r="BM173" s="231" t="s">
        <v>1158</v>
      </c>
    </row>
    <row r="174" s="2" customFormat="1" ht="6.96" customHeight="1">
      <c r="A174" s="38"/>
      <c r="B174" s="66"/>
      <c r="C174" s="67"/>
      <c r="D174" s="67"/>
      <c r="E174" s="67"/>
      <c r="F174" s="67"/>
      <c r="G174" s="67"/>
      <c r="H174" s="67"/>
      <c r="I174" s="67"/>
      <c r="J174" s="67"/>
      <c r="K174" s="67"/>
      <c r="L174" s="44"/>
      <c r="M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</row>
  </sheetData>
  <sheetProtection sheet="1" autoFilter="0" formatColumns="0" formatRows="0" objects="1" scenarios="1" spinCount="100000" saltValue="sEeukbjtYveVFAjgkOK/2Td1najlKUJgo8OW1h76OH7gqFlCx0BETX250nXUyxVkKJoKJCxaXJb+ggYi2qqIsQ==" hashValue="F71eeAw/VFiZbNH3hwP/wDBLMl4IwOhZjRh/CHem7KjNuimrSU9ogvrF1N/3rMVrj+MnU6b06uDVClhJl5F8WA==" algorithmName="SHA-512" password="CC35"/>
  <autoFilter ref="C119:K17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Lékárna ve Školní ulici č.p.587, Kynšperk nad Ohří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1159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ROUND((SUM(BE118:BE160)),  2)</f>
        <v>0</v>
      </c>
      <c r="G33" s="38"/>
      <c r="H33" s="38"/>
      <c r="I33" s="155">
        <v>0.20999999999999999</v>
      </c>
      <c r="J33" s="154">
        <f>ROUND(((SUM(BE118:BE160))*I33),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ROUND((SUM(BF118:BF160)),  2)</f>
        <v>0</v>
      </c>
      <c r="G34" s="38"/>
      <c r="H34" s="38"/>
      <c r="I34" s="155">
        <v>0.12</v>
      </c>
      <c r="J34" s="154">
        <f>ROUND(((SUM(BF118:BF160))*I34),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ROUND((SUM(BG118:BG160)),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ROUND((SUM(BH118:BH160)),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ROUND((SUM(BI118:BI160)),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Lékárna ve Školní ulici č.p.587, Kynšperk nad Ohří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04 -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Město Kynšperk nad Ohří</v>
      </c>
      <c r="G91" s="40"/>
      <c r="H91" s="40"/>
      <c r="I91" s="32" t="s">
        <v>30</v>
      </c>
      <c r="J91" s="36" t="str">
        <f>E21</f>
        <v>Jiří Nováček, Fr.Lázně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Šimková Dita, K.Vary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120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125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133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4.4" customHeight="1">
      <c r="A108" s="38"/>
      <c r="B108" s="39"/>
      <c r="C108" s="40"/>
      <c r="D108" s="40"/>
      <c r="E108" s="174" t="str">
        <f>E7</f>
        <v>Lékárna ve Školní ulici č.p.587, Kynšperk nad Ohří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5.6" customHeight="1">
      <c r="A110" s="38"/>
      <c r="B110" s="39"/>
      <c r="C110" s="40"/>
      <c r="D110" s="40"/>
      <c r="E110" s="76" t="str">
        <f>E9</f>
        <v>04 - Vzduchotechnika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18. 2. 2025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4" customHeight="1">
      <c r="A114" s="38"/>
      <c r="B114" s="39"/>
      <c r="C114" s="32" t="s">
        <v>24</v>
      </c>
      <c r="D114" s="40"/>
      <c r="E114" s="40"/>
      <c r="F114" s="27" t="str">
        <f>E15</f>
        <v>Město Kynšperk nad Ohří</v>
      </c>
      <c r="G114" s="40"/>
      <c r="H114" s="40"/>
      <c r="I114" s="32" t="s">
        <v>30</v>
      </c>
      <c r="J114" s="36" t="str">
        <f>E21</f>
        <v>Jiří Nováček, Fr.Lázně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6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>Šimková Dita, K.Vary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134</v>
      </c>
      <c r="D117" s="194" t="s">
        <v>61</v>
      </c>
      <c r="E117" s="194" t="s">
        <v>57</v>
      </c>
      <c r="F117" s="194" t="s">
        <v>58</v>
      </c>
      <c r="G117" s="194" t="s">
        <v>135</v>
      </c>
      <c r="H117" s="194" t="s">
        <v>136</v>
      </c>
      <c r="I117" s="194" t="s">
        <v>137</v>
      </c>
      <c r="J117" s="195" t="s">
        <v>110</v>
      </c>
      <c r="K117" s="196" t="s">
        <v>138</v>
      </c>
      <c r="L117" s="197"/>
      <c r="M117" s="100" t="s">
        <v>1</v>
      </c>
      <c r="N117" s="101" t="s">
        <v>40</v>
      </c>
      <c r="O117" s="101" t="s">
        <v>139</v>
      </c>
      <c r="P117" s="101" t="s">
        <v>140</v>
      </c>
      <c r="Q117" s="101" t="s">
        <v>141</v>
      </c>
      <c r="R117" s="101" t="s">
        <v>142</v>
      </c>
      <c r="S117" s="101" t="s">
        <v>143</v>
      </c>
      <c r="T117" s="102" t="s">
        <v>144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145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112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415</v>
      </c>
      <c r="F119" s="206" t="s">
        <v>416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86</v>
      </c>
      <c r="AT119" s="215" t="s">
        <v>75</v>
      </c>
      <c r="AU119" s="215" t="s">
        <v>76</v>
      </c>
      <c r="AY119" s="214" t="s">
        <v>148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486</v>
      </c>
      <c r="F120" s="217" t="s">
        <v>94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SUM(P121:P160)</f>
        <v>0</v>
      </c>
      <c r="Q120" s="211"/>
      <c r="R120" s="212">
        <f>SUM(R121:R160)</f>
        <v>0</v>
      </c>
      <c r="S120" s="211"/>
      <c r="T120" s="213">
        <f>SUM(T121:T160)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86</v>
      </c>
      <c r="AT120" s="215" t="s">
        <v>75</v>
      </c>
      <c r="AU120" s="215" t="s">
        <v>84</v>
      </c>
      <c r="AY120" s="214" t="s">
        <v>148</v>
      </c>
      <c r="BK120" s="216">
        <f>SUM(BK121:BK160)</f>
        <v>0</v>
      </c>
    </row>
    <row r="121" s="2" customFormat="1" ht="14.4" customHeight="1">
      <c r="A121" s="38"/>
      <c r="B121" s="39"/>
      <c r="C121" s="219" t="s">
        <v>84</v>
      </c>
      <c r="D121" s="219" t="s">
        <v>151</v>
      </c>
      <c r="E121" s="220" t="s">
        <v>1160</v>
      </c>
      <c r="F121" s="221" t="s">
        <v>1161</v>
      </c>
      <c r="G121" s="222" t="s">
        <v>154</v>
      </c>
      <c r="H121" s="223">
        <v>1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41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237</v>
      </c>
      <c r="AT121" s="231" t="s">
        <v>151</v>
      </c>
      <c r="AU121" s="231" t="s">
        <v>86</v>
      </c>
      <c r="AY121" s="17" t="s">
        <v>148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84</v>
      </c>
      <c r="BK121" s="232">
        <f>ROUND(I121*H121,2)</f>
        <v>0</v>
      </c>
      <c r="BL121" s="17" t="s">
        <v>237</v>
      </c>
      <c r="BM121" s="231" t="s">
        <v>1162</v>
      </c>
    </row>
    <row r="122" s="2" customFormat="1" ht="14.4" customHeight="1">
      <c r="A122" s="38"/>
      <c r="B122" s="39"/>
      <c r="C122" s="266" t="s">
        <v>86</v>
      </c>
      <c r="D122" s="266" t="s">
        <v>289</v>
      </c>
      <c r="E122" s="267" t="s">
        <v>1163</v>
      </c>
      <c r="F122" s="268" t="s">
        <v>1164</v>
      </c>
      <c r="G122" s="269" t="s">
        <v>154</v>
      </c>
      <c r="H122" s="270">
        <v>1</v>
      </c>
      <c r="I122" s="271"/>
      <c r="J122" s="272">
        <f>ROUND(I122*H122,2)</f>
        <v>0</v>
      </c>
      <c r="K122" s="273"/>
      <c r="L122" s="274"/>
      <c r="M122" s="275" t="s">
        <v>1</v>
      </c>
      <c r="N122" s="276" t="s">
        <v>41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316</v>
      </c>
      <c r="AT122" s="231" t="s">
        <v>289</v>
      </c>
      <c r="AU122" s="231" t="s">
        <v>86</v>
      </c>
      <c r="AY122" s="17" t="s">
        <v>148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84</v>
      </c>
      <c r="BK122" s="232">
        <f>ROUND(I122*H122,2)</f>
        <v>0</v>
      </c>
      <c r="BL122" s="17" t="s">
        <v>237</v>
      </c>
      <c r="BM122" s="231" t="s">
        <v>1165</v>
      </c>
    </row>
    <row r="123" s="2" customFormat="1" ht="14.4" customHeight="1">
      <c r="A123" s="38"/>
      <c r="B123" s="39"/>
      <c r="C123" s="219" t="s">
        <v>149</v>
      </c>
      <c r="D123" s="219" t="s">
        <v>151</v>
      </c>
      <c r="E123" s="220" t="s">
        <v>1166</v>
      </c>
      <c r="F123" s="221" t="s">
        <v>1167</v>
      </c>
      <c r="G123" s="222" t="s">
        <v>154</v>
      </c>
      <c r="H123" s="223">
        <v>14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41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237</v>
      </c>
      <c r="AT123" s="231" t="s">
        <v>151</v>
      </c>
      <c r="AU123" s="231" t="s">
        <v>86</v>
      </c>
      <c r="AY123" s="17" t="s">
        <v>148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84</v>
      </c>
      <c r="BK123" s="232">
        <f>ROUND(I123*H123,2)</f>
        <v>0</v>
      </c>
      <c r="BL123" s="17" t="s">
        <v>237</v>
      </c>
      <c r="BM123" s="231" t="s">
        <v>1168</v>
      </c>
    </row>
    <row r="124" s="2" customFormat="1" ht="14.4" customHeight="1">
      <c r="A124" s="38"/>
      <c r="B124" s="39"/>
      <c r="C124" s="266" t="s">
        <v>155</v>
      </c>
      <c r="D124" s="266" t="s">
        <v>289</v>
      </c>
      <c r="E124" s="267" t="s">
        <v>1169</v>
      </c>
      <c r="F124" s="268" t="s">
        <v>1170</v>
      </c>
      <c r="G124" s="269" t="s">
        <v>154</v>
      </c>
      <c r="H124" s="270">
        <v>14</v>
      </c>
      <c r="I124" s="271"/>
      <c r="J124" s="272">
        <f>ROUND(I124*H124,2)</f>
        <v>0</v>
      </c>
      <c r="K124" s="273"/>
      <c r="L124" s="274"/>
      <c r="M124" s="275" t="s">
        <v>1</v>
      </c>
      <c r="N124" s="276" t="s">
        <v>41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316</v>
      </c>
      <c r="AT124" s="231" t="s">
        <v>289</v>
      </c>
      <c r="AU124" s="231" t="s">
        <v>86</v>
      </c>
      <c r="AY124" s="17" t="s">
        <v>148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84</v>
      </c>
      <c r="BK124" s="232">
        <f>ROUND(I124*H124,2)</f>
        <v>0</v>
      </c>
      <c r="BL124" s="17" t="s">
        <v>237</v>
      </c>
      <c r="BM124" s="231" t="s">
        <v>1171</v>
      </c>
    </row>
    <row r="125" s="2" customFormat="1" ht="14.4" customHeight="1">
      <c r="A125" s="38"/>
      <c r="B125" s="39"/>
      <c r="C125" s="219" t="s">
        <v>172</v>
      </c>
      <c r="D125" s="219" t="s">
        <v>151</v>
      </c>
      <c r="E125" s="220" t="s">
        <v>1172</v>
      </c>
      <c r="F125" s="221" t="s">
        <v>1173</v>
      </c>
      <c r="G125" s="222" t="s">
        <v>154</v>
      </c>
      <c r="H125" s="223">
        <v>4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41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237</v>
      </c>
      <c r="AT125" s="231" t="s">
        <v>151</v>
      </c>
      <c r="AU125" s="231" t="s">
        <v>86</v>
      </c>
      <c r="AY125" s="17" t="s">
        <v>148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84</v>
      </c>
      <c r="BK125" s="232">
        <f>ROUND(I125*H125,2)</f>
        <v>0</v>
      </c>
      <c r="BL125" s="17" t="s">
        <v>237</v>
      </c>
      <c r="BM125" s="231" t="s">
        <v>1174</v>
      </c>
    </row>
    <row r="126" s="2" customFormat="1" ht="14.4" customHeight="1">
      <c r="A126" s="38"/>
      <c r="B126" s="39"/>
      <c r="C126" s="266" t="s">
        <v>178</v>
      </c>
      <c r="D126" s="266" t="s">
        <v>289</v>
      </c>
      <c r="E126" s="267" t="s">
        <v>1175</v>
      </c>
      <c r="F126" s="268" t="s">
        <v>1176</v>
      </c>
      <c r="G126" s="269" t="s">
        <v>154</v>
      </c>
      <c r="H126" s="270">
        <v>4</v>
      </c>
      <c r="I126" s="271"/>
      <c r="J126" s="272">
        <f>ROUND(I126*H126,2)</f>
        <v>0</v>
      </c>
      <c r="K126" s="273"/>
      <c r="L126" s="274"/>
      <c r="M126" s="275" t="s">
        <v>1</v>
      </c>
      <c r="N126" s="276" t="s">
        <v>41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316</v>
      </c>
      <c r="AT126" s="231" t="s">
        <v>289</v>
      </c>
      <c r="AU126" s="231" t="s">
        <v>86</v>
      </c>
      <c r="AY126" s="17" t="s">
        <v>148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84</v>
      </c>
      <c r="BK126" s="232">
        <f>ROUND(I126*H126,2)</f>
        <v>0</v>
      </c>
      <c r="BL126" s="17" t="s">
        <v>237</v>
      </c>
      <c r="BM126" s="231" t="s">
        <v>1177</v>
      </c>
    </row>
    <row r="127" s="2" customFormat="1" ht="14.4" customHeight="1">
      <c r="A127" s="38"/>
      <c r="B127" s="39"/>
      <c r="C127" s="219" t="s">
        <v>185</v>
      </c>
      <c r="D127" s="219" t="s">
        <v>151</v>
      </c>
      <c r="E127" s="220" t="s">
        <v>1178</v>
      </c>
      <c r="F127" s="221" t="s">
        <v>1179</v>
      </c>
      <c r="G127" s="222" t="s">
        <v>154</v>
      </c>
      <c r="H127" s="223">
        <v>11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41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237</v>
      </c>
      <c r="AT127" s="231" t="s">
        <v>151</v>
      </c>
      <c r="AU127" s="231" t="s">
        <v>86</v>
      </c>
      <c r="AY127" s="17" t="s">
        <v>148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84</v>
      </c>
      <c r="BK127" s="232">
        <f>ROUND(I127*H127,2)</f>
        <v>0</v>
      </c>
      <c r="BL127" s="17" t="s">
        <v>237</v>
      </c>
      <c r="BM127" s="231" t="s">
        <v>1180</v>
      </c>
    </row>
    <row r="128" s="2" customFormat="1" ht="14.4" customHeight="1">
      <c r="A128" s="38"/>
      <c r="B128" s="39"/>
      <c r="C128" s="266" t="s">
        <v>191</v>
      </c>
      <c r="D128" s="266" t="s">
        <v>289</v>
      </c>
      <c r="E128" s="267" t="s">
        <v>1181</v>
      </c>
      <c r="F128" s="268" t="s">
        <v>1182</v>
      </c>
      <c r="G128" s="269" t="s">
        <v>154</v>
      </c>
      <c r="H128" s="270">
        <v>2</v>
      </c>
      <c r="I128" s="271"/>
      <c r="J128" s="272">
        <f>ROUND(I128*H128,2)</f>
        <v>0</v>
      </c>
      <c r="K128" s="273"/>
      <c r="L128" s="274"/>
      <c r="M128" s="275" t="s">
        <v>1</v>
      </c>
      <c r="N128" s="276" t="s">
        <v>41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316</v>
      </c>
      <c r="AT128" s="231" t="s">
        <v>289</v>
      </c>
      <c r="AU128" s="231" t="s">
        <v>86</v>
      </c>
      <c r="AY128" s="17" t="s">
        <v>148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84</v>
      </c>
      <c r="BK128" s="232">
        <f>ROUND(I128*H128,2)</f>
        <v>0</v>
      </c>
      <c r="BL128" s="17" t="s">
        <v>237</v>
      </c>
      <c r="BM128" s="231" t="s">
        <v>1183</v>
      </c>
    </row>
    <row r="129" s="2" customFormat="1" ht="14.4" customHeight="1">
      <c r="A129" s="38"/>
      <c r="B129" s="39"/>
      <c r="C129" s="266" t="s">
        <v>196</v>
      </c>
      <c r="D129" s="266" t="s">
        <v>289</v>
      </c>
      <c r="E129" s="267" t="s">
        <v>1184</v>
      </c>
      <c r="F129" s="268" t="s">
        <v>1185</v>
      </c>
      <c r="G129" s="269" t="s">
        <v>154</v>
      </c>
      <c r="H129" s="270">
        <v>1</v>
      </c>
      <c r="I129" s="271"/>
      <c r="J129" s="272">
        <f>ROUND(I129*H129,2)</f>
        <v>0</v>
      </c>
      <c r="K129" s="273"/>
      <c r="L129" s="274"/>
      <c r="M129" s="275" t="s">
        <v>1</v>
      </c>
      <c r="N129" s="276" t="s">
        <v>41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316</v>
      </c>
      <c r="AT129" s="231" t="s">
        <v>289</v>
      </c>
      <c r="AU129" s="231" t="s">
        <v>86</v>
      </c>
      <c r="AY129" s="17" t="s">
        <v>148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84</v>
      </c>
      <c r="BK129" s="232">
        <f>ROUND(I129*H129,2)</f>
        <v>0</v>
      </c>
      <c r="BL129" s="17" t="s">
        <v>237</v>
      </c>
      <c r="BM129" s="231" t="s">
        <v>1186</v>
      </c>
    </row>
    <row r="130" s="2" customFormat="1" ht="14.4" customHeight="1">
      <c r="A130" s="38"/>
      <c r="B130" s="39"/>
      <c r="C130" s="266" t="s">
        <v>202</v>
      </c>
      <c r="D130" s="266" t="s">
        <v>289</v>
      </c>
      <c r="E130" s="267" t="s">
        <v>1187</v>
      </c>
      <c r="F130" s="268" t="s">
        <v>1188</v>
      </c>
      <c r="G130" s="269" t="s">
        <v>154</v>
      </c>
      <c r="H130" s="270">
        <v>4</v>
      </c>
      <c r="I130" s="271"/>
      <c r="J130" s="272">
        <f>ROUND(I130*H130,2)</f>
        <v>0</v>
      </c>
      <c r="K130" s="273"/>
      <c r="L130" s="274"/>
      <c r="M130" s="275" t="s">
        <v>1</v>
      </c>
      <c r="N130" s="276" t="s">
        <v>41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316</v>
      </c>
      <c r="AT130" s="231" t="s">
        <v>289</v>
      </c>
      <c r="AU130" s="231" t="s">
        <v>86</v>
      </c>
      <c r="AY130" s="17" t="s">
        <v>148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84</v>
      </c>
      <c r="BK130" s="232">
        <f>ROUND(I130*H130,2)</f>
        <v>0</v>
      </c>
      <c r="BL130" s="17" t="s">
        <v>237</v>
      </c>
      <c r="BM130" s="231" t="s">
        <v>1189</v>
      </c>
    </row>
    <row r="131" s="2" customFormat="1" ht="14.4" customHeight="1">
      <c r="A131" s="38"/>
      <c r="B131" s="39"/>
      <c r="C131" s="266" t="s">
        <v>207</v>
      </c>
      <c r="D131" s="266" t="s">
        <v>289</v>
      </c>
      <c r="E131" s="267" t="s">
        <v>1190</v>
      </c>
      <c r="F131" s="268" t="s">
        <v>1191</v>
      </c>
      <c r="G131" s="269" t="s">
        <v>154</v>
      </c>
      <c r="H131" s="270">
        <v>4</v>
      </c>
      <c r="I131" s="271"/>
      <c r="J131" s="272">
        <f>ROUND(I131*H131,2)</f>
        <v>0</v>
      </c>
      <c r="K131" s="273"/>
      <c r="L131" s="274"/>
      <c r="M131" s="275" t="s">
        <v>1</v>
      </c>
      <c r="N131" s="276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316</v>
      </c>
      <c r="AT131" s="231" t="s">
        <v>289</v>
      </c>
      <c r="AU131" s="231" t="s">
        <v>86</v>
      </c>
      <c r="AY131" s="17" t="s">
        <v>148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237</v>
      </c>
      <c r="BM131" s="231" t="s">
        <v>1192</v>
      </c>
    </row>
    <row r="132" s="2" customFormat="1" ht="14.4" customHeight="1">
      <c r="A132" s="38"/>
      <c r="B132" s="39"/>
      <c r="C132" s="219" t="s">
        <v>8</v>
      </c>
      <c r="D132" s="219" t="s">
        <v>151</v>
      </c>
      <c r="E132" s="220" t="s">
        <v>1193</v>
      </c>
      <c r="F132" s="221" t="s">
        <v>1194</v>
      </c>
      <c r="G132" s="222" t="s">
        <v>154</v>
      </c>
      <c r="H132" s="223">
        <v>8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41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237</v>
      </c>
      <c r="AT132" s="231" t="s">
        <v>151</v>
      </c>
      <c r="AU132" s="231" t="s">
        <v>86</v>
      </c>
      <c r="AY132" s="17" t="s">
        <v>148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84</v>
      </c>
      <c r="BK132" s="232">
        <f>ROUND(I132*H132,2)</f>
        <v>0</v>
      </c>
      <c r="BL132" s="17" t="s">
        <v>237</v>
      </c>
      <c r="BM132" s="231" t="s">
        <v>1195</v>
      </c>
    </row>
    <row r="133" s="2" customFormat="1" ht="14.4" customHeight="1">
      <c r="A133" s="38"/>
      <c r="B133" s="39"/>
      <c r="C133" s="266" t="s">
        <v>223</v>
      </c>
      <c r="D133" s="266" t="s">
        <v>289</v>
      </c>
      <c r="E133" s="267" t="s">
        <v>1196</v>
      </c>
      <c r="F133" s="268" t="s">
        <v>1197</v>
      </c>
      <c r="G133" s="269" t="s">
        <v>154</v>
      </c>
      <c r="H133" s="270">
        <v>4</v>
      </c>
      <c r="I133" s="271"/>
      <c r="J133" s="272">
        <f>ROUND(I133*H133,2)</f>
        <v>0</v>
      </c>
      <c r="K133" s="273"/>
      <c r="L133" s="274"/>
      <c r="M133" s="275" t="s">
        <v>1</v>
      </c>
      <c r="N133" s="276" t="s">
        <v>41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316</v>
      </c>
      <c r="AT133" s="231" t="s">
        <v>289</v>
      </c>
      <c r="AU133" s="231" t="s">
        <v>86</v>
      </c>
      <c r="AY133" s="17" t="s">
        <v>148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84</v>
      </c>
      <c r="BK133" s="232">
        <f>ROUND(I133*H133,2)</f>
        <v>0</v>
      </c>
      <c r="BL133" s="17" t="s">
        <v>237</v>
      </c>
      <c r="BM133" s="231" t="s">
        <v>1198</v>
      </c>
    </row>
    <row r="134" s="2" customFormat="1" ht="14.4" customHeight="1">
      <c r="A134" s="38"/>
      <c r="B134" s="39"/>
      <c r="C134" s="219" t="s">
        <v>228</v>
      </c>
      <c r="D134" s="219" t="s">
        <v>151</v>
      </c>
      <c r="E134" s="220" t="s">
        <v>1199</v>
      </c>
      <c r="F134" s="221" t="s">
        <v>1200</v>
      </c>
      <c r="G134" s="222" t="s">
        <v>188</v>
      </c>
      <c r="H134" s="223">
        <v>33.899999999999999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41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237</v>
      </c>
      <c r="AT134" s="231" t="s">
        <v>151</v>
      </c>
      <c r="AU134" s="231" t="s">
        <v>86</v>
      </c>
      <c r="AY134" s="17" t="s">
        <v>148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84</v>
      </c>
      <c r="BK134" s="232">
        <f>ROUND(I134*H134,2)</f>
        <v>0</v>
      </c>
      <c r="BL134" s="17" t="s">
        <v>237</v>
      </c>
      <c r="BM134" s="231" t="s">
        <v>1201</v>
      </c>
    </row>
    <row r="135" s="13" customFormat="1">
      <c r="A135" s="13"/>
      <c r="B135" s="233"/>
      <c r="C135" s="234"/>
      <c r="D135" s="235" t="s">
        <v>157</v>
      </c>
      <c r="E135" s="236" t="s">
        <v>1</v>
      </c>
      <c r="F135" s="237" t="s">
        <v>1202</v>
      </c>
      <c r="G135" s="234"/>
      <c r="H135" s="238">
        <v>18</v>
      </c>
      <c r="I135" s="239"/>
      <c r="J135" s="234"/>
      <c r="K135" s="234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157</v>
      </c>
      <c r="AU135" s="244" t="s">
        <v>86</v>
      </c>
      <c r="AV135" s="13" t="s">
        <v>86</v>
      </c>
      <c r="AW135" s="13" t="s">
        <v>32</v>
      </c>
      <c r="AX135" s="13" t="s">
        <v>76</v>
      </c>
      <c r="AY135" s="244" t="s">
        <v>148</v>
      </c>
    </row>
    <row r="136" s="13" customFormat="1">
      <c r="A136" s="13"/>
      <c r="B136" s="233"/>
      <c r="C136" s="234"/>
      <c r="D136" s="235" t="s">
        <v>157</v>
      </c>
      <c r="E136" s="236" t="s">
        <v>1</v>
      </c>
      <c r="F136" s="237" t="s">
        <v>1203</v>
      </c>
      <c r="G136" s="234"/>
      <c r="H136" s="238">
        <v>15.9</v>
      </c>
      <c r="I136" s="239"/>
      <c r="J136" s="234"/>
      <c r="K136" s="234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157</v>
      </c>
      <c r="AU136" s="244" t="s">
        <v>86</v>
      </c>
      <c r="AV136" s="13" t="s">
        <v>86</v>
      </c>
      <c r="AW136" s="13" t="s">
        <v>32</v>
      </c>
      <c r="AX136" s="13" t="s">
        <v>76</v>
      </c>
      <c r="AY136" s="244" t="s">
        <v>148</v>
      </c>
    </row>
    <row r="137" s="14" customFormat="1">
      <c r="A137" s="14"/>
      <c r="B137" s="245"/>
      <c r="C137" s="246"/>
      <c r="D137" s="235" t="s">
        <v>157</v>
      </c>
      <c r="E137" s="247" t="s">
        <v>1</v>
      </c>
      <c r="F137" s="248" t="s">
        <v>184</v>
      </c>
      <c r="G137" s="246"/>
      <c r="H137" s="249">
        <v>33.899999999999999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157</v>
      </c>
      <c r="AU137" s="255" t="s">
        <v>86</v>
      </c>
      <c r="AV137" s="14" t="s">
        <v>155</v>
      </c>
      <c r="AW137" s="14" t="s">
        <v>32</v>
      </c>
      <c r="AX137" s="14" t="s">
        <v>84</v>
      </c>
      <c r="AY137" s="255" t="s">
        <v>148</v>
      </c>
    </row>
    <row r="138" s="2" customFormat="1" ht="19.8" customHeight="1">
      <c r="A138" s="38"/>
      <c r="B138" s="39"/>
      <c r="C138" s="219" t="s">
        <v>232</v>
      </c>
      <c r="D138" s="219" t="s">
        <v>151</v>
      </c>
      <c r="E138" s="220" t="s">
        <v>1204</v>
      </c>
      <c r="F138" s="221" t="s">
        <v>1205</v>
      </c>
      <c r="G138" s="222" t="s">
        <v>188</v>
      </c>
      <c r="H138" s="223">
        <v>20.699999999999999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41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237</v>
      </c>
      <c r="AT138" s="231" t="s">
        <v>151</v>
      </c>
      <c r="AU138" s="231" t="s">
        <v>86</v>
      </c>
      <c r="AY138" s="17" t="s">
        <v>148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84</v>
      </c>
      <c r="BK138" s="232">
        <f>ROUND(I138*H138,2)</f>
        <v>0</v>
      </c>
      <c r="BL138" s="17" t="s">
        <v>237</v>
      </c>
      <c r="BM138" s="231" t="s">
        <v>1206</v>
      </c>
    </row>
    <row r="139" s="13" customFormat="1">
      <c r="A139" s="13"/>
      <c r="B139" s="233"/>
      <c r="C139" s="234"/>
      <c r="D139" s="235" t="s">
        <v>157</v>
      </c>
      <c r="E139" s="236" t="s">
        <v>1</v>
      </c>
      <c r="F139" s="237" t="s">
        <v>1207</v>
      </c>
      <c r="G139" s="234"/>
      <c r="H139" s="238">
        <v>13.6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157</v>
      </c>
      <c r="AU139" s="244" t="s">
        <v>86</v>
      </c>
      <c r="AV139" s="13" t="s">
        <v>86</v>
      </c>
      <c r="AW139" s="13" t="s">
        <v>32</v>
      </c>
      <c r="AX139" s="13" t="s">
        <v>76</v>
      </c>
      <c r="AY139" s="244" t="s">
        <v>148</v>
      </c>
    </row>
    <row r="140" s="13" customFormat="1">
      <c r="A140" s="13"/>
      <c r="B140" s="233"/>
      <c r="C140" s="234"/>
      <c r="D140" s="235" t="s">
        <v>157</v>
      </c>
      <c r="E140" s="236" t="s">
        <v>1</v>
      </c>
      <c r="F140" s="237" t="s">
        <v>1208</v>
      </c>
      <c r="G140" s="234"/>
      <c r="H140" s="238">
        <v>7.0999999999999996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157</v>
      </c>
      <c r="AU140" s="244" t="s">
        <v>86</v>
      </c>
      <c r="AV140" s="13" t="s">
        <v>86</v>
      </c>
      <c r="AW140" s="13" t="s">
        <v>32</v>
      </c>
      <c r="AX140" s="13" t="s">
        <v>76</v>
      </c>
      <c r="AY140" s="244" t="s">
        <v>148</v>
      </c>
    </row>
    <row r="141" s="14" customFormat="1">
      <c r="A141" s="14"/>
      <c r="B141" s="245"/>
      <c r="C141" s="246"/>
      <c r="D141" s="235" t="s">
        <v>157</v>
      </c>
      <c r="E141" s="247" t="s">
        <v>1</v>
      </c>
      <c r="F141" s="248" t="s">
        <v>184</v>
      </c>
      <c r="G141" s="246"/>
      <c r="H141" s="249">
        <v>20.699999999999999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157</v>
      </c>
      <c r="AU141" s="255" t="s">
        <v>86</v>
      </c>
      <c r="AV141" s="14" t="s">
        <v>155</v>
      </c>
      <c r="AW141" s="14" t="s">
        <v>32</v>
      </c>
      <c r="AX141" s="14" t="s">
        <v>84</v>
      </c>
      <c r="AY141" s="255" t="s">
        <v>148</v>
      </c>
    </row>
    <row r="142" s="2" customFormat="1" ht="22.2" customHeight="1">
      <c r="A142" s="38"/>
      <c r="B142" s="39"/>
      <c r="C142" s="219" t="s">
        <v>237</v>
      </c>
      <c r="D142" s="219" t="s">
        <v>151</v>
      </c>
      <c r="E142" s="220" t="s">
        <v>1209</v>
      </c>
      <c r="F142" s="221" t="s">
        <v>1210</v>
      </c>
      <c r="G142" s="222" t="s">
        <v>188</v>
      </c>
      <c r="H142" s="223">
        <v>10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237</v>
      </c>
      <c r="AT142" s="231" t="s">
        <v>151</v>
      </c>
      <c r="AU142" s="231" t="s">
        <v>86</v>
      </c>
      <c r="AY142" s="17" t="s">
        <v>148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237</v>
      </c>
      <c r="BM142" s="231" t="s">
        <v>1211</v>
      </c>
    </row>
    <row r="143" s="13" customFormat="1">
      <c r="A143" s="13"/>
      <c r="B143" s="233"/>
      <c r="C143" s="234"/>
      <c r="D143" s="235" t="s">
        <v>157</v>
      </c>
      <c r="E143" s="236" t="s">
        <v>1</v>
      </c>
      <c r="F143" s="237" t="s">
        <v>1212</v>
      </c>
      <c r="G143" s="234"/>
      <c r="H143" s="238">
        <v>10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157</v>
      </c>
      <c r="AU143" s="244" t="s">
        <v>86</v>
      </c>
      <c r="AV143" s="13" t="s">
        <v>86</v>
      </c>
      <c r="AW143" s="13" t="s">
        <v>32</v>
      </c>
      <c r="AX143" s="13" t="s">
        <v>76</v>
      </c>
      <c r="AY143" s="244" t="s">
        <v>148</v>
      </c>
    </row>
    <row r="144" s="14" customFormat="1">
      <c r="A144" s="14"/>
      <c r="B144" s="245"/>
      <c r="C144" s="246"/>
      <c r="D144" s="235" t="s">
        <v>157</v>
      </c>
      <c r="E144" s="247" t="s">
        <v>1</v>
      </c>
      <c r="F144" s="248" t="s">
        <v>184</v>
      </c>
      <c r="G144" s="246"/>
      <c r="H144" s="249">
        <v>10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157</v>
      </c>
      <c r="AU144" s="255" t="s">
        <v>86</v>
      </c>
      <c r="AV144" s="14" t="s">
        <v>155</v>
      </c>
      <c r="AW144" s="14" t="s">
        <v>32</v>
      </c>
      <c r="AX144" s="14" t="s">
        <v>84</v>
      </c>
      <c r="AY144" s="255" t="s">
        <v>148</v>
      </c>
    </row>
    <row r="145" s="2" customFormat="1" ht="14.4" customHeight="1">
      <c r="A145" s="38"/>
      <c r="B145" s="39"/>
      <c r="C145" s="219" t="s">
        <v>242</v>
      </c>
      <c r="D145" s="219" t="s">
        <v>151</v>
      </c>
      <c r="E145" s="220" t="s">
        <v>1213</v>
      </c>
      <c r="F145" s="221" t="s">
        <v>1214</v>
      </c>
      <c r="G145" s="222" t="s">
        <v>188</v>
      </c>
      <c r="H145" s="223">
        <v>3.2000000000000002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41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237</v>
      </c>
      <c r="AT145" s="231" t="s">
        <v>151</v>
      </c>
      <c r="AU145" s="231" t="s">
        <v>86</v>
      </c>
      <c r="AY145" s="17" t="s">
        <v>148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84</v>
      </c>
      <c r="BK145" s="232">
        <f>ROUND(I145*H145,2)</f>
        <v>0</v>
      </c>
      <c r="BL145" s="17" t="s">
        <v>237</v>
      </c>
      <c r="BM145" s="231" t="s">
        <v>1215</v>
      </c>
    </row>
    <row r="146" s="2" customFormat="1" ht="14.4" customHeight="1">
      <c r="A146" s="38"/>
      <c r="B146" s="39"/>
      <c r="C146" s="266" t="s">
        <v>246</v>
      </c>
      <c r="D146" s="266" t="s">
        <v>289</v>
      </c>
      <c r="E146" s="267" t="s">
        <v>1216</v>
      </c>
      <c r="F146" s="268" t="s">
        <v>1217</v>
      </c>
      <c r="G146" s="269" t="s">
        <v>154</v>
      </c>
      <c r="H146" s="270">
        <v>3.8399999999999999</v>
      </c>
      <c r="I146" s="271"/>
      <c r="J146" s="272">
        <f>ROUND(I146*H146,2)</f>
        <v>0</v>
      </c>
      <c r="K146" s="273"/>
      <c r="L146" s="274"/>
      <c r="M146" s="275" t="s">
        <v>1</v>
      </c>
      <c r="N146" s="276" t="s">
        <v>41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316</v>
      </c>
      <c r="AT146" s="231" t="s">
        <v>289</v>
      </c>
      <c r="AU146" s="231" t="s">
        <v>86</v>
      </c>
      <c r="AY146" s="17" t="s">
        <v>148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84</v>
      </c>
      <c r="BK146" s="232">
        <f>ROUND(I146*H146,2)</f>
        <v>0</v>
      </c>
      <c r="BL146" s="17" t="s">
        <v>237</v>
      </c>
      <c r="BM146" s="231" t="s">
        <v>1218</v>
      </c>
    </row>
    <row r="147" s="13" customFormat="1">
      <c r="A147" s="13"/>
      <c r="B147" s="233"/>
      <c r="C147" s="234"/>
      <c r="D147" s="235" t="s">
        <v>157</v>
      </c>
      <c r="E147" s="236" t="s">
        <v>1</v>
      </c>
      <c r="F147" s="237" t="s">
        <v>1219</v>
      </c>
      <c r="G147" s="234"/>
      <c r="H147" s="238">
        <v>3.8399999999999999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157</v>
      </c>
      <c r="AU147" s="244" t="s">
        <v>86</v>
      </c>
      <c r="AV147" s="13" t="s">
        <v>86</v>
      </c>
      <c r="AW147" s="13" t="s">
        <v>32</v>
      </c>
      <c r="AX147" s="13" t="s">
        <v>76</v>
      </c>
      <c r="AY147" s="244" t="s">
        <v>148</v>
      </c>
    </row>
    <row r="148" s="14" customFormat="1">
      <c r="A148" s="14"/>
      <c r="B148" s="245"/>
      <c r="C148" s="246"/>
      <c r="D148" s="235" t="s">
        <v>157</v>
      </c>
      <c r="E148" s="247" t="s">
        <v>1</v>
      </c>
      <c r="F148" s="248" t="s">
        <v>184</v>
      </c>
      <c r="G148" s="246"/>
      <c r="H148" s="249">
        <v>3.8399999999999999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157</v>
      </c>
      <c r="AU148" s="255" t="s">
        <v>86</v>
      </c>
      <c r="AV148" s="14" t="s">
        <v>155</v>
      </c>
      <c r="AW148" s="14" t="s">
        <v>32</v>
      </c>
      <c r="AX148" s="14" t="s">
        <v>84</v>
      </c>
      <c r="AY148" s="255" t="s">
        <v>148</v>
      </c>
    </row>
    <row r="149" s="2" customFormat="1" ht="22.2" customHeight="1">
      <c r="A149" s="38"/>
      <c r="B149" s="39"/>
      <c r="C149" s="219" t="s">
        <v>256</v>
      </c>
      <c r="D149" s="219" t="s">
        <v>151</v>
      </c>
      <c r="E149" s="220" t="s">
        <v>1220</v>
      </c>
      <c r="F149" s="221" t="s">
        <v>1221</v>
      </c>
      <c r="G149" s="222" t="s">
        <v>154</v>
      </c>
      <c r="H149" s="223">
        <v>1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41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237</v>
      </c>
      <c r="AT149" s="231" t="s">
        <v>151</v>
      </c>
      <c r="AU149" s="231" t="s">
        <v>86</v>
      </c>
      <c r="AY149" s="17" t="s">
        <v>148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84</v>
      </c>
      <c r="BK149" s="232">
        <f>ROUND(I149*H149,2)</f>
        <v>0</v>
      </c>
      <c r="BL149" s="17" t="s">
        <v>237</v>
      </c>
      <c r="BM149" s="231" t="s">
        <v>1222</v>
      </c>
    </row>
    <row r="150" s="2" customFormat="1" ht="22.2" customHeight="1">
      <c r="A150" s="38"/>
      <c r="B150" s="39"/>
      <c r="C150" s="266" t="s">
        <v>261</v>
      </c>
      <c r="D150" s="266" t="s">
        <v>289</v>
      </c>
      <c r="E150" s="267" t="s">
        <v>1223</v>
      </c>
      <c r="F150" s="268" t="s">
        <v>1224</v>
      </c>
      <c r="G150" s="269" t="s">
        <v>154</v>
      </c>
      <c r="H150" s="270">
        <v>1</v>
      </c>
      <c r="I150" s="271"/>
      <c r="J150" s="272">
        <f>ROUND(I150*H150,2)</f>
        <v>0</v>
      </c>
      <c r="K150" s="273"/>
      <c r="L150" s="274"/>
      <c r="M150" s="275" t="s">
        <v>1</v>
      </c>
      <c r="N150" s="276" t="s">
        <v>41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316</v>
      </c>
      <c r="AT150" s="231" t="s">
        <v>289</v>
      </c>
      <c r="AU150" s="231" t="s">
        <v>86</v>
      </c>
      <c r="AY150" s="17" t="s">
        <v>148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84</v>
      </c>
      <c r="BK150" s="232">
        <f>ROUND(I150*H150,2)</f>
        <v>0</v>
      </c>
      <c r="BL150" s="17" t="s">
        <v>237</v>
      </c>
      <c r="BM150" s="231" t="s">
        <v>1225</v>
      </c>
    </row>
    <row r="151" s="2" customFormat="1" ht="14.4" customHeight="1">
      <c r="A151" s="38"/>
      <c r="B151" s="39"/>
      <c r="C151" s="219" t="s">
        <v>7</v>
      </c>
      <c r="D151" s="219" t="s">
        <v>151</v>
      </c>
      <c r="E151" s="220" t="s">
        <v>1226</v>
      </c>
      <c r="F151" s="221" t="s">
        <v>1227</v>
      </c>
      <c r="G151" s="222" t="s">
        <v>154</v>
      </c>
      <c r="H151" s="223">
        <v>1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41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237</v>
      </c>
      <c r="AT151" s="231" t="s">
        <v>151</v>
      </c>
      <c r="AU151" s="231" t="s">
        <v>86</v>
      </c>
      <c r="AY151" s="17" t="s">
        <v>148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84</v>
      </c>
      <c r="BK151" s="232">
        <f>ROUND(I151*H151,2)</f>
        <v>0</v>
      </c>
      <c r="BL151" s="17" t="s">
        <v>237</v>
      </c>
      <c r="BM151" s="231" t="s">
        <v>1228</v>
      </c>
    </row>
    <row r="152" s="2" customFormat="1" ht="14.4" customHeight="1">
      <c r="A152" s="38"/>
      <c r="B152" s="39"/>
      <c r="C152" s="266" t="s">
        <v>269</v>
      </c>
      <c r="D152" s="266" t="s">
        <v>289</v>
      </c>
      <c r="E152" s="267" t="s">
        <v>1229</v>
      </c>
      <c r="F152" s="268" t="s">
        <v>1230</v>
      </c>
      <c r="G152" s="269" t="s">
        <v>154</v>
      </c>
      <c r="H152" s="270">
        <v>1</v>
      </c>
      <c r="I152" s="271"/>
      <c r="J152" s="272">
        <f>ROUND(I152*H152,2)</f>
        <v>0</v>
      </c>
      <c r="K152" s="273"/>
      <c r="L152" s="274"/>
      <c r="M152" s="275" t="s">
        <v>1</v>
      </c>
      <c r="N152" s="276" t="s">
        <v>41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316</v>
      </c>
      <c r="AT152" s="231" t="s">
        <v>289</v>
      </c>
      <c r="AU152" s="231" t="s">
        <v>86</v>
      </c>
      <c r="AY152" s="17" t="s">
        <v>148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84</v>
      </c>
      <c r="BK152" s="232">
        <f>ROUND(I152*H152,2)</f>
        <v>0</v>
      </c>
      <c r="BL152" s="17" t="s">
        <v>237</v>
      </c>
      <c r="BM152" s="231" t="s">
        <v>1231</v>
      </c>
    </row>
    <row r="153" s="2" customFormat="1" ht="14.4" customHeight="1">
      <c r="A153" s="38"/>
      <c r="B153" s="39"/>
      <c r="C153" s="219" t="s">
        <v>274</v>
      </c>
      <c r="D153" s="219" t="s">
        <v>151</v>
      </c>
      <c r="E153" s="220" t="s">
        <v>1232</v>
      </c>
      <c r="F153" s="221" t="s">
        <v>1233</v>
      </c>
      <c r="G153" s="222" t="s">
        <v>188</v>
      </c>
      <c r="H153" s="223">
        <v>6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41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237</v>
      </c>
      <c r="AT153" s="231" t="s">
        <v>151</v>
      </c>
      <c r="AU153" s="231" t="s">
        <v>86</v>
      </c>
      <c r="AY153" s="17" t="s">
        <v>148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84</v>
      </c>
      <c r="BK153" s="232">
        <f>ROUND(I153*H153,2)</f>
        <v>0</v>
      </c>
      <c r="BL153" s="17" t="s">
        <v>237</v>
      </c>
      <c r="BM153" s="231" t="s">
        <v>1234</v>
      </c>
    </row>
    <row r="154" s="2" customFormat="1" ht="14.4" customHeight="1">
      <c r="A154" s="38"/>
      <c r="B154" s="39"/>
      <c r="C154" s="266" t="s">
        <v>280</v>
      </c>
      <c r="D154" s="266" t="s">
        <v>289</v>
      </c>
      <c r="E154" s="267" t="s">
        <v>1235</v>
      </c>
      <c r="F154" s="268" t="s">
        <v>1236</v>
      </c>
      <c r="G154" s="269" t="s">
        <v>188</v>
      </c>
      <c r="H154" s="270">
        <v>7.2000000000000002</v>
      </c>
      <c r="I154" s="271"/>
      <c r="J154" s="272">
        <f>ROUND(I154*H154,2)</f>
        <v>0</v>
      </c>
      <c r="K154" s="273"/>
      <c r="L154" s="274"/>
      <c r="M154" s="275" t="s">
        <v>1</v>
      </c>
      <c r="N154" s="276" t="s">
        <v>41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316</v>
      </c>
      <c r="AT154" s="231" t="s">
        <v>289</v>
      </c>
      <c r="AU154" s="231" t="s">
        <v>86</v>
      </c>
      <c r="AY154" s="17" t="s">
        <v>148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84</v>
      </c>
      <c r="BK154" s="232">
        <f>ROUND(I154*H154,2)</f>
        <v>0</v>
      </c>
      <c r="BL154" s="17" t="s">
        <v>237</v>
      </c>
      <c r="BM154" s="231" t="s">
        <v>1237</v>
      </c>
    </row>
    <row r="155" s="13" customFormat="1">
      <c r="A155" s="13"/>
      <c r="B155" s="233"/>
      <c r="C155" s="234"/>
      <c r="D155" s="235" t="s">
        <v>157</v>
      </c>
      <c r="E155" s="236" t="s">
        <v>1</v>
      </c>
      <c r="F155" s="237" t="s">
        <v>1238</v>
      </c>
      <c r="G155" s="234"/>
      <c r="H155" s="238">
        <v>7.2000000000000002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157</v>
      </c>
      <c r="AU155" s="244" t="s">
        <v>86</v>
      </c>
      <c r="AV155" s="13" t="s">
        <v>86</v>
      </c>
      <c r="AW155" s="13" t="s">
        <v>32</v>
      </c>
      <c r="AX155" s="13" t="s">
        <v>76</v>
      </c>
      <c r="AY155" s="244" t="s">
        <v>148</v>
      </c>
    </row>
    <row r="156" s="14" customFormat="1">
      <c r="A156" s="14"/>
      <c r="B156" s="245"/>
      <c r="C156" s="246"/>
      <c r="D156" s="235" t="s">
        <v>157</v>
      </c>
      <c r="E156" s="247" t="s">
        <v>1</v>
      </c>
      <c r="F156" s="248" t="s">
        <v>184</v>
      </c>
      <c r="G156" s="246"/>
      <c r="H156" s="249">
        <v>7.2000000000000002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157</v>
      </c>
      <c r="AU156" s="255" t="s">
        <v>86</v>
      </c>
      <c r="AV156" s="14" t="s">
        <v>155</v>
      </c>
      <c r="AW156" s="14" t="s">
        <v>32</v>
      </c>
      <c r="AX156" s="14" t="s">
        <v>84</v>
      </c>
      <c r="AY156" s="255" t="s">
        <v>148</v>
      </c>
    </row>
    <row r="157" s="2" customFormat="1" ht="14.4" customHeight="1">
      <c r="A157" s="38"/>
      <c r="B157" s="39"/>
      <c r="C157" s="219" t="s">
        <v>284</v>
      </c>
      <c r="D157" s="219" t="s">
        <v>151</v>
      </c>
      <c r="E157" s="220" t="s">
        <v>1239</v>
      </c>
      <c r="F157" s="221" t="s">
        <v>1240</v>
      </c>
      <c r="G157" s="222" t="s">
        <v>154</v>
      </c>
      <c r="H157" s="223">
        <v>1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41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237</v>
      </c>
      <c r="AT157" s="231" t="s">
        <v>151</v>
      </c>
      <c r="AU157" s="231" t="s">
        <v>86</v>
      </c>
      <c r="AY157" s="17" t="s">
        <v>148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84</v>
      </c>
      <c r="BK157" s="232">
        <f>ROUND(I157*H157,2)</f>
        <v>0</v>
      </c>
      <c r="BL157" s="17" t="s">
        <v>237</v>
      </c>
      <c r="BM157" s="231" t="s">
        <v>1241</v>
      </c>
    </row>
    <row r="158" s="2" customFormat="1" ht="14.4" customHeight="1">
      <c r="A158" s="38"/>
      <c r="B158" s="39"/>
      <c r="C158" s="219" t="s">
        <v>288</v>
      </c>
      <c r="D158" s="219" t="s">
        <v>151</v>
      </c>
      <c r="E158" s="220" t="s">
        <v>1242</v>
      </c>
      <c r="F158" s="221" t="s">
        <v>1243</v>
      </c>
      <c r="G158" s="222" t="s">
        <v>154</v>
      </c>
      <c r="H158" s="223">
        <v>1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41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237</v>
      </c>
      <c r="AT158" s="231" t="s">
        <v>151</v>
      </c>
      <c r="AU158" s="231" t="s">
        <v>86</v>
      </c>
      <c r="AY158" s="17" t="s">
        <v>148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84</v>
      </c>
      <c r="BK158" s="232">
        <f>ROUND(I158*H158,2)</f>
        <v>0</v>
      </c>
      <c r="BL158" s="17" t="s">
        <v>237</v>
      </c>
      <c r="BM158" s="231" t="s">
        <v>1244</v>
      </c>
    </row>
    <row r="159" s="2" customFormat="1" ht="14.4" customHeight="1">
      <c r="A159" s="38"/>
      <c r="B159" s="39"/>
      <c r="C159" s="219" t="s">
        <v>294</v>
      </c>
      <c r="D159" s="219" t="s">
        <v>151</v>
      </c>
      <c r="E159" s="220" t="s">
        <v>1245</v>
      </c>
      <c r="F159" s="221" t="s">
        <v>1246</v>
      </c>
      <c r="G159" s="222" t="s">
        <v>154</v>
      </c>
      <c r="H159" s="223">
        <v>1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41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237</v>
      </c>
      <c r="AT159" s="231" t="s">
        <v>151</v>
      </c>
      <c r="AU159" s="231" t="s">
        <v>86</v>
      </c>
      <c r="AY159" s="17" t="s">
        <v>148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84</v>
      </c>
      <c r="BK159" s="232">
        <f>ROUND(I159*H159,2)</f>
        <v>0</v>
      </c>
      <c r="BL159" s="17" t="s">
        <v>237</v>
      </c>
      <c r="BM159" s="231" t="s">
        <v>1247</v>
      </c>
    </row>
    <row r="160" s="2" customFormat="1" ht="14.4" customHeight="1">
      <c r="A160" s="38"/>
      <c r="B160" s="39"/>
      <c r="C160" s="219" t="s">
        <v>299</v>
      </c>
      <c r="D160" s="219" t="s">
        <v>151</v>
      </c>
      <c r="E160" s="220" t="s">
        <v>1248</v>
      </c>
      <c r="F160" s="221" t="s">
        <v>1249</v>
      </c>
      <c r="G160" s="222" t="s">
        <v>154</v>
      </c>
      <c r="H160" s="223">
        <v>1</v>
      </c>
      <c r="I160" s="224"/>
      <c r="J160" s="225">
        <f>ROUND(I160*H160,2)</f>
        <v>0</v>
      </c>
      <c r="K160" s="226"/>
      <c r="L160" s="44"/>
      <c r="M160" s="281" t="s">
        <v>1</v>
      </c>
      <c r="N160" s="282" t="s">
        <v>41</v>
      </c>
      <c r="O160" s="283"/>
      <c r="P160" s="284">
        <f>O160*H160</f>
        <v>0</v>
      </c>
      <c r="Q160" s="284">
        <v>0</v>
      </c>
      <c r="R160" s="284">
        <f>Q160*H160</f>
        <v>0</v>
      </c>
      <c r="S160" s="284">
        <v>0</v>
      </c>
      <c r="T160" s="285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237</v>
      </c>
      <c r="AT160" s="231" t="s">
        <v>151</v>
      </c>
      <c r="AU160" s="231" t="s">
        <v>86</v>
      </c>
      <c r="AY160" s="17" t="s">
        <v>148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84</v>
      </c>
      <c r="BK160" s="232">
        <f>ROUND(I160*H160,2)</f>
        <v>0</v>
      </c>
      <c r="BL160" s="17" t="s">
        <v>237</v>
      </c>
      <c r="BM160" s="231" t="s">
        <v>1250</v>
      </c>
    </row>
    <row r="161" s="2" customFormat="1" ht="6.96" customHeight="1">
      <c r="A161" s="38"/>
      <c r="B161" s="66"/>
      <c r="C161" s="67"/>
      <c r="D161" s="67"/>
      <c r="E161" s="67"/>
      <c r="F161" s="67"/>
      <c r="G161" s="67"/>
      <c r="H161" s="67"/>
      <c r="I161" s="67"/>
      <c r="J161" s="67"/>
      <c r="K161" s="67"/>
      <c r="L161" s="44"/>
      <c r="M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</row>
  </sheetData>
  <sheetProtection sheet="1" autoFilter="0" formatColumns="0" formatRows="0" objects="1" scenarios="1" spinCount="100000" saltValue="aXmHshq9D7qb9DfQtFRy4eSkBF1Nvz8/gzEppFWNZCWWSfqlw/LVc8wYsu0Wy6fDp8JHA+HIEo9HOlMmdsHY3A==" hashValue="DBk84cV0xHGwzH81j+0fayv8okl/6bGTiQshHVbSL8t5Roh1lQH6Bw0jdTXi4E8sRDbTfU5dYBd8qnOrnA6jog==" algorithmName="SHA-512" password="CC35"/>
  <autoFilter ref="C117:K16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Lékárna ve Školní ulici č.p.587, Kynšperk nad Ohří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1251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ROUND((SUM(BE129:BE209)),  2)</f>
        <v>0</v>
      </c>
      <c r="G33" s="38"/>
      <c r="H33" s="38"/>
      <c r="I33" s="155">
        <v>0.20999999999999999</v>
      </c>
      <c r="J33" s="154">
        <f>ROUND(((SUM(BE129:BE209))*I33),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ROUND((SUM(BF129:BF209)),  2)</f>
        <v>0</v>
      </c>
      <c r="G34" s="38"/>
      <c r="H34" s="38"/>
      <c r="I34" s="155">
        <v>0.12</v>
      </c>
      <c r="J34" s="154">
        <f>ROUND(((SUM(BF129:BF209))*I34),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ROUND((SUM(BG129:BG209)),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ROUND((SUM(BH129:BH209)),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ROUND((SUM(BI129:BI209)),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Lékárna ve Školní ulici č.p.587, Kynšperk nad Ohří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05 - Zdravotechnika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Město Kynšperk nad Ohří</v>
      </c>
      <c r="G91" s="40"/>
      <c r="H91" s="40"/>
      <c r="I91" s="32" t="s">
        <v>30</v>
      </c>
      <c r="J91" s="36" t="str">
        <f>E21</f>
        <v>Jiří Nováček, Fr.Lázně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Šimková Dita, K.Vary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113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1252</v>
      </c>
      <c r="E98" s="188"/>
      <c r="F98" s="188"/>
      <c r="G98" s="188"/>
      <c r="H98" s="188"/>
      <c r="I98" s="188"/>
      <c r="J98" s="189">
        <f>J131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1253</v>
      </c>
      <c r="E99" s="188"/>
      <c r="F99" s="188"/>
      <c r="G99" s="188"/>
      <c r="H99" s="188"/>
      <c r="I99" s="188"/>
      <c r="J99" s="189">
        <f>J143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115</v>
      </c>
      <c r="E100" s="188"/>
      <c r="F100" s="188"/>
      <c r="G100" s="188"/>
      <c r="H100" s="188"/>
      <c r="I100" s="188"/>
      <c r="J100" s="189">
        <f>J146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117</v>
      </c>
      <c r="E101" s="188"/>
      <c r="F101" s="188"/>
      <c r="G101" s="188"/>
      <c r="H101" s="188"/>
      <c r="I101" s="188"/>
      <c r="J101" s="189">
        <f>J151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118</v>
      </c>
      <c r="E102" s="188"/>
      <c r="F102" s="188"/>
      <c r="G102" s="188"/>
      <c r="H102" s="188"/>
      <c r="I102" s="188"/>
      <c r="J102" s="189">
        <f>J154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119</v>
      </c>
      <c r="E103" s="188"/>
      <c r="F103" s="188"/>
      <c r="G103" s="188"/>
      <c r="H103" s="188"/>
      <c r="I103" s="188"/>
      <c r="J103" s="189">
        <f>J160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120</v>
      </c>
      <c r="E104" s="182"/>
      <c r="F104" s="182"/>
      <c r="G104" s="182"/>
      <c r="H104" s="182"/>
      <c r="I104" s="182"/>
      <c r="J104" s="183">
        <f>J162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1254</v>
      </c>
      <c r="E105" s="188"/>
      <c r="F105" s="188"/>
      <c r="G105" s="188"/>
      <c r="H105" s="188"/>
      <c r="I105" s="188"/>
      <c r="J105" s="189">
        <f>J163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1255</v>
      </c>
      <c r="E106" s="188"/>
      <c r="F106" s="188"/>
      <c r="G106" s="188"/>
      <c r="H106" s="188"/>
      <c r="I106" s="188"/>
      <c r="J106" s="189">
        <f>J174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1256</v>
      </c>
      <c r="E107" s="188"/>
      <c r="F107" s="188"/>
      <c r="G107" s="188"/>
      <c r="H107" s="188"/>
      <c r="I107" s="188"/>
      <c r="J107" s="189">
        <f>J187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122</v>
      </c>
      <c r="E108" s="188"/>
      <c r="F108" s="188"/>
      <c r="G108" s="188"/>
      <c r="H108" s="188"/>
      <c r="I108" s="188"/>
      <c r="J108" s="189">
        <f>J190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1257</v>
      </c>
      <c r="E109" s="188"/>
      <c r="F109" s="188"/>
      <c r="G109" s="188"/>
      <c r="H109" s="188"/>
      <c r="I109" s="188"/>
      <c r="J109" s="189">
        <f>J207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133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4.4" customHeight="1">
      <c r="A119" s="38"/>
      <c r="B119" s="39"/>
      <c r="C119" s="40"/>
      <c r="D119" s="40"/>
      <c r="E119" s="174" t="str">
        <f>E7</f>
        <v>Lékárna ve Školní ulici č.p.587, Kynšperk nad Ohří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106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6" customHeight="1">
      <c r="A121" s="38"/>
      <c r="B121" s="39"/>
      <c r="C121" s="40"/>
      <c r="D121" s="40"/>
      <c r="E121" s="76" t="str">
        <f>E9</f>
        <v>05 - Zdravotechnika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F12</f>
        <v xml:space="preserve"> </v>
      </c>
      <c r="G123" s="40"/>
      <c r="H123" s="40"/>
      <c r="I123" s="32" t="s">
        <v>22</v>
      </c>
      <c r="J123" s="79" t="str">
        <f>IF(J12="","",J12)</f>
        <v>18. 2. 2025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6.4" customHeight="1">
      <c r="A125" s="38"/>
      <c r="B125" s="39"/>
      <c r="C125" s="32" t="s">
        <v>24</v>
      </c>
      <c r="D125" s="40"/>
      <c r="E125" s="40"/>
      <c r="F125" s="27" t="str">
        <f>E15</f>
        <v>Město Kynšperk nad Ohří</v>
      </c>
      <c r="G125" s="40"/>
      <c r="H125" s="40"/>
      <c r="I125" s="32" t="s">
        <v>30</v>
      </c>
      <c r="J125" s="36" t="str">
        <f>E21</f>
        <v>Jiří Nováček, Fr.Lázně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6" customHeight="1">
      <c r="A126" s="38"/>
      <c r="B126" s="39"/>
      <c r="C126" s="32" t="s">
        <v>28</v>
      </c>
      <c r="D126" s="40"/>
      <c r="E126" s="40"/>
      <c r="F126" s="27" t="str">
        <f>IF(E18="","",E18)</f>
        <v>Vyplň údaj</v>
      </c>
      <c r="G126" s="40"/>
      <c r="H126" s="40"/>
      <c r="I126" s="32" t="s">
        <v>33</v>
      </c>
      <c r="J126" s="36" t="str">
        <f>E24</f>
        <v>Šimková Dita, K.Vary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1"/>
      <c r="B128" s="192"/>
      <c r="C128" s="193" t="s">
        <v>134</v>
      </c>
      <c r="D128" s="194" t="s">
        <v>61</v>
      </c>
      <c r="E128" s="194" t="s">
        <v>57</v>
      </c>
      <c r="F128" s="194" t="s">
        <v>58</v>
      </c>
      <c r="G128" s="194" t="s">
        <v>135</v>
      </c>
      <c r="H128" s="194" t="s">
        <v>136</v>
      </c>
      <c r="I128" s="194" t="s">
        <v>137</v>
      </c>
      <c r="J128" s="195" t="s">
        <v>110</v>
      </c>
      <c r="K128" s="196" t="s">
        <v>138</v>
      </c>
      <c r="L128" s="197"/>
      <c r="M128" s="100" t="s">
        <v>1</v>
      </c>
      <c r="N128" s="101" t="s">
        <v>40</v>
      </c>
      <c r="O128" s="101" t="s">
        <v>139</v>
      </c>
      <c r="P128" s="101" t="s">
        <v>140</v>
      </c>
      <c r="Q128" s="101" t="s">
        <v>141</v>
      </c>
      <c r="R128" s="101" t="s">
        <v>142</v>
      </c>
      <c r="S128" s="101" t="s">
        <v>143</v>
      </c>
      <c r="T128" s="102" t="s">
        <v>144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38"/>
      <c r="B129" s="39"/>
      <c r="C129" s="107" t="s">
        <v>145</v>
      </c>
      <c r="D129" s="40"/>
      <c r="E129" s="40"/>
      <c r="F129" s="40"/>
      <c r="G129" s="40"/>
      <c r="H129" s="40"/>
      <c r="I129" s="40"/>
      <c r="J129" s="198">
        <f>BK129</f>
        <v>0</v>
      </c>
      <c r="K129" s="40"/>
      <c r="L129" s="44"/>
      <c r="M129" s="103"/>
      <c r="N129" s="199"/>
      <c r="O129" s="104"/>
      <c r="P129" s="200">
        <f>P130+P162</f>
        <v>0</v>
      </c>
      <c r="Q129" s="104"/>
      <c r="R129" s="200">
        <f>R130+R162</f>
        <v>4.6812051500000003</v>
      </c>
      <c r="S129" s="104"/>
      <c r="T129" s="201">
        <f>T130+T162</f>
        <v>1.2869999999999999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75</v>
      </c>
      <c r="AU129" s="17" t="s">
        <v>112</v>
      </c>
      <c r="BK129" s="202">
        <f>BK130+BK162</f>
        <v>0</v>
      </c>
    </row>
    <row r="130" s="12" customFormat="1" ht="25.92" customHeight="1">
      <c r="A130" s="12"/>
      <c r="B130" s="203"/>
      <c r="C130" s="204"/>
      <c r="D130" s="205" t="s">
        <v>75</v>
      </c>
      <c r="E130" s="206" t="s">
        <v>146</v>
      </c>
      <c r="F130" s="206" t="s">
        <v>147</v>
      </c>
      <c r="G130" s="204"/>
      <c r="H130" s="204"/>
      <c r="I130" s="207"/>
      <c r="J130" s="208">
        <f>BK130</f>
        <v>0</v>
      </c>
      <c r="K130" s="204"/>
      <c r="L130" s="209"/>
      <c r="M130" s="210"/>
      <c r="N130" s="211"/>
      <c r="O130" s="211"/>
      <c r="P130" s="212">
        <f>P131+P143+P146+P151+P154+P160</f>
        <v>0</v>
      </c>
      <c r="Q130" s="211"/>
      <c r="R130" s="212">
        <f>R131+R143+R146+R151+R154+R160</f>
        <v>4.41319515</v>
      </c>
      <c r="S130" s="211"/>
      <c r="T130" s="213">
        <f>T131+T143+T146+T151+T154+T160</f>
        <v>1.2869999999999999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84</v>
      </c>
      <c r="AT130" s="215" t="s">
        <v>75</v>
      </c>
      <c r="AU130" s="215" t="s">
        <v>76</v>
      </c>
      <c r="AY130" s="214" t="s">
        <v>148</v>
      </c>
      <c r="BK130" s="216">
        <f>BK131+BK143+BK146+BK151+BK154+BK160</f>
        <v>0</v>
      </c>
    </row>
    <row r="131" s="12" customFormat="1" ht="22.8" customHeight="1">
      <c r="A131" s="12"/>
      <c r="B131" s="203"/>
      <c r="C131" s="204"/>
      <c r="D131" s="205" t="s">
        <v>75</v>
      </c>
      <c r="E131" s="217" t="s">
        <v>84</v>
      </c>
      <c r="F131" s="217" t="s">
        <v>1258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SUM(P132:P142)</f>
        <v>0</v>
      </c>
      <c r="Q131" s="211"/>
      <c r="R131" s="212">
        <f>SUM(R132:R142)</f>
        <v>0</v>
      </c>
      <c r="S131" s="211"/>
      <c r="T131" s="213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84</v>
      </c>
      <c r="AT131" s="215" t="s">
        <v>75</v>
      </c>
      <c r="AU131" s="215" t="s">
        <v>84</v>
      </c>
      <c r="AY131" s="214" t="s">
        <v>148</v>
      </c>
      <c r="BK131" s="216">
        <f>SUM(BK132:BK142)</f>
        <v>0</v>
      </c>
    </row>
    <row r="132" s="2" customFormat="1" ht="14.4" customHeight="1">
      <c r="A132" s="38"/>
      <c r="B132" s="39"/>
      <c r="C132" s="219" t="s">
        <v>84</v>
      </c>
      <c r="D132" s="219" t="s">
        <v>151</v>
      </c>
      <c r="E132" s="220" t="s">
        <v>1259</v>
      </c>
      <c r="F132" s="221" t="s">
        <v>1260</v>
      </c>
      <c r="G132" s="222" t="s">
        <v>164</v>
      </c>
      <c r="H132" s="223">
        <v>1.5600000000000001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41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155</v>
      </c>
      <c r="AT132" s="231" t="s">
        <v>151</v>
      </c>
      <c r="AU132" s="231" t="s">
        <v>86</v>
      </c>
      <c r="AY132" s="17" t="s">
        <v>148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84</v>
      </c>
      <c r="BK132" s="232">
        <f>ROUND(I132*H132,2)</f>
        <v>0</v>
      </c>
      <c r="BL132" s="17" t="s">
        <v>155</v>
      </c>
      <c r="BM132" s="231" t="s">
        <v>1261</v>
      </c>
    </row>
    <row r="133" s="13" customFormat="1">
      <c r="A133" s="13"/>
      <c r="B133" s="233"/>
      <c r="C133" s="234"/>
      <c r="D133" s="235" t="s">
        <v>157</v>
      </c>
      <c r="E133" s="236" t="s">
        <v>1</v>
      </c>
      <c r="F133" s="237" t="s">
        <v>1262</v>
      </c>
      <c r="G133" s="234"/>
      <c r="H133" s="238">
        <v>1.5600000000000001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157</v>
      </c>
      <c r="AU133" s="244" t="s">
        <v>86</v>
      </c>
      <c r="AV133" s="13" t="s">
        <v>86</v>
      </c>
      <c r="AW133" s="13" t="s">
        <v>32</v>
      </c>
      <c r="AX133" s="13" t="s">
        <v>84</v>
      </c>
      <c r="AY133" s="244" t="s">
        <v>148</v>
      </c>
    </row>
    <row r="134" s="2" customFormat="1" ht="19.8" customHeight="1">
      <c r="A134" s="38"/>
      <c r="B134" s="39"/>
      <c r="C134" s="219" t="s">
        <v>86</v>
      </c>
      <c r="D134" s="219" t="s">
        <v>151</v>
      </c>
      <c r="E134" s="220" t="s">
        <v>1263</v>
      </c>
      <c r="F134" s="221" t="s">
        <v>1264</v>
      </c>
      <c r="G134" s="222" t="s">
        <v>164</v>
      </c>
      <c r="H134" s="223">
        <v>1.5600000000000001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41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155</v>
      </c>
      <c r="AT134" s="231" t="s">
        <v>151</v>
      </c>
      <c r="AU134" s="231" t="s">
        <v>86</v>
      </c>
      <c r="AY134" s="17" t="s">
        <v>148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84</v>
      </c>
      <c r="BK134" s="232">
        <f>ROUND(I134*H134,2)</f>
        <v>0</v>
      </c>
      <c r="BL134" s="17" t="s">
        <v>155</v>
      </c>
      <c r="BM134" s="231" t="s">
        <v>1265</v>
      </c>
    </row>
    <row r="135" s="2" customFormat="1" ht="22.2" customHeight="1">
      <c r="A135" s="38"/>
      <c r="B135" s="39"/>
      <c r="C135" s="219" t="s">
        <v>149</v>
      </c>
      <c r="D135" s="219" t="s">
        <v>151</v>
      </c>
      <c r="E135" s="220" t="s">
        <v>1266</v>
      </c>
      <c r="F135" s="221" t="s">
        <v>1267</v>
      </c>
      <c r="G135" s="222" t="s">
        <v>164</v>
      </c>
      <c r="H135" s="223">
        <v>1.5600000000000001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41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155</v>
      </c>
      <c r="AT135" s="231" t="s">
        <v>151</v>
      </c>
      <c r="AU135" s="231" t="s">
        <v>86</v>
      </c>
      <c r="AY135" s="17" t="s">
        <v>148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84</v>
      </c>
      <c r="BK135" s="232">
        <f>ROUND(I135*H135,2)</f>
        <v>0</v>
      </c>
      <c r="BL135" s="17" t="s">
        <v>155</v>
      </c>
      <c r="BM135" s="231" t="s">
        <v>1268</v>
      </c>
    </row>
    <row r="136" s="2" customFormat="1" ht="19.8" customHeight="1">
      <c r="A136" s="38"/>
      <c r="B136" s="39"/>
      <c r="C136" s="219" t="s">
        <v>155</v>
      </c>
      <c r="D136" s="219" t="s">
        <v>151</v>
      </c>
      <c r="E136" s="220" t="s">
        <v>1269</v>
      </c>
      <c r="F136" s="221" t="s">
        <v>1270</v>
      </c>
      <c r="G136" s="222" t="s">
        <v>164</v>
      </c>
      <c r="H136" s="223">
        <v>1.5600000000000001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41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155</v>
      </c>
      <c r="AT136" s="231" t="s">
        <v>151</v>
      </c>
      <c r="AU136" s="231" t="s">
        <v>86</v>
      </c>
      <c r="AY136" s="17" t="s">
        <v>148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84</v>
      </c>
      <c r="BK136" s="232">
        <f>ROUND(I136*H136,2)</f>
        <v>0</v>
      </c>
      <c r="BL136" s="17" t="s">
        <v>155</v>
      </c>
      <c r="BM136" s="231" t="s">
        <v>1271</v>
      </c>
    </row>
    <row r="137" s="2" customFormat="1" ht="22.2" customHeight="1">
      <c r="A137" s="38"/>
      <c r="B137" s="39"/>
      <c r="C137" s="219" t="s">
        <v>172</v>
      </c>
      <c r="D137" s="219" t="s">
        <v>151</v>
      </c>
      <c r="E137" s="220" t="s">
        <v>1272</v>
      </c>
      <c r="F137" s="221" t="s">
        <v>1273</v>
      </c>
      <c r="G137" s="222" t="s">
        <v>164</v>
      </c>
      <c r="H137" s="223">
        <v>31.199999999999999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155</v>
      </c>
      <c r="AT137" s="231" t="s">
        <v>151</v>
      </c>
      <c r="AU137" s="231" t="s">
        <v>86</v>
      </c>
      <c r="AY137" s="17" t="s">
        <v>148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155</v>
      </c>
      <c r="BM137" s="231" t="s">
        <v>1274</v>
      </c>
    </row>
    <row r="138" s="13" customFormat="1">
      <c r="A138" s="13"/>
      <c r="B138" s="233"/>
      <c r="C138" s="234"/>
      <c r="D138" s="235" t="s">
        <v>157</v>
      </c>
      <c r="E138" s="236" t="s">
        <v>1</v>
      </c>
      <c r="F138" s="237" t="s">
        <v>1275</v>
      </c>
      <c r="G138" s="234"/>
      <c r="H138" s="238">
        <v>31.199999999999999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157</v>
      </c>
      <c r="AU138" s="244" t="s">
        <v>86</v>
      </c>
      <c r="AV138" s="13" t="s">
        <v>86</v>
      </c>
      <c r="AW138" s="13" t="s">
        <v>32</v>
      </c>
      <c r="AX138" s="13" t="s">
        <v>84</v>
      </c>
      <c r="AY138" s="244" t="s">
        <v>148</v>
      </c>
    </row>
    <row r="139" s="2" customFormat="1" ht="14.4" customHeight="1">
      <c r="A139" s="38"/>
      <c r="B139" s="39"/>
      <c r="C139" s="219" t="s">
        <v>178</v>
      </c>
      <c r="D139" s="219" t="s">
        <v>151</v>
      </c>
      <c r="E139" s="220" t="s">
        <v>1276</v>
      </c>
      <c r="F139" s="221" t="s">
        <v>1277</v>
      </c>
      <c r="G139" s="222" t="s">
        <v>164</v>
      </c>
      <c r="H139" s="223">
        <v>1.5600000000000001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155</v>
      </c>
      <c r="AT139" s="231" t="s">
        <v>151</v>
      </c>
      <c r="AU139" s="231" t="s">
        <v>86</v>
      </c>
      <c r="AY139" s="17" t="s">
        <v>148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155</v>
      </c>
      <c r="BM139" s="231" t="s">
        <v>1278</v>
      </c>
    </row>
    <row r="140" s="2" customFormat="1" ht="14.4" customHeight="1">
      <c r="A140" s="38"/>
      <c r="B140" s="39"/>
      <c r="C140" s="219" t="s">
        <v>185</v>
      </c>
      <c r="D140" s="219" t="s">
        <v>151</v>
      </c>
      <c r="E140" s="220" t="s">
        <v>1279</v>
      </c>
      <c r="F140" s="221" t="s">
        <v>1280</v>
      </c>
      <c r="G140" s="222" t="s">
        <v>169</v>
      </c>
      <c r="H140" s="223">
        <v>2.8079999999999998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41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155</v>
      </c>
      <c r="AT140" s="231" t="s">
        <v>151</v>
      </c>
      <c r="AU140" s="231" t="s">
        <v>86</v>
      </c>
      <c r="AY140" s="17" t="s">
        <v>148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84</v>
      </c>
      <c r="BK140" s="232">
        <f>ROUND(I140*H140,2)</f>
        <v>0</v>
      </c>
      <c r="BL140" s="17" t="s">
        <v>155</v>
      </c>
      <c r="BM140" s="231" t="s">
        <v>1281</v>
      </c>
    </row>
    <row r="141" s="13" customFormat="1">
      <c r="A141" s="13"/>
      <c r="B141" s="233"/>
      <c r="C141" s="234"/>
      <c r="D141" s="235" t="s">
        <v>157</v>
      </c>
      <c r="E141" s="236" t="s">
        <v>1</v>
      </c>
      <c r="F141" s="237" t="s">
        <v>1282</v>
      </c>
      <c r="G141" s="234"/>
      <c r="H141" s="238">
        <v>2.8079999999999998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157</v>
      </c>
      <c r="AU141" s="244" t="s">
        <v>86</v>
      </c>
      <c r="AV141" s="13" t="s">
        <v>86</v>
      </c>
      <c r="AW141" s="13" t="s">
        <v>32</v>
      </c>
      <c r="AX141" s="13" t="s">
        <v>84</v>
      </c>
      <c r="AY141" s="244" t="s">
        <v>148</v>
      </c>
    </row>
    <row r="142" s="2" customFormat="1" ht="14.4" customHeight="1">
      <c r="A142" s="38"/>
      <c r="B142" s="39"/>
      <c r="C142" s="219" t="s">
        <v>191</v>
      </c>
      <c r="D142" s="219" t="s">
        <v>151</v>
      </c>
      <c r="E142" s="220" t="s">
        <v>1283</v>
      </c>
      <c r="F142" s="221" t="s">
        <v>1284</v>
      </c>
      <c r="G142" s="222" t="s">
        <v>164</v>
      </c>
      <c r="H142" s="223">
        <v>1.5600000000000001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155</v>
      </c>
      <c r="AT142" s="231" t="s">
        <v>151</v>
      </c>
      <c r="AU142" s="231" t="s">
        <v>86</v>
      </c>
      <c r="AY142" s="17" t="s">
        <v>148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155</v>
      </c>
      <c r="BM142" s="231" t="s">
        <v>1285</v>
      </c>
    </row>
    <row r="143" s="12" customFormat="1" ht="22.8" customHeight="1">
      <c r="A143" s="12"/>
      <c r="B143" s="203"/>
      <c r="C143" s="204"/>
      <c r="D143" s="205" t="s">
        <v>75</v>
      </c>
      <c r="E143" s="217" t="s">
        <v>155</v>
      </c>
      <c r="F143" s="217" t="s">
        <v>1286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SUM(P144:P145)</f>
        <v>0</v>
      </c>
      <c r="Q143" s="211"/>
      <c r="R143" s="212">
        <f>SUM(R144:R145)</f>
        <v>2.9496012</v>
      </c>
      <c r="S143" s="211"/>
      <c r="T143" s="213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84</v>
      </c>
      <c r="AT143" s="215" t="s">
        <v>75</v>
      </c>
      <c r="AU143" s="215" t="s">
        <v>84</v>
      </c>
      <c r="AY143" s="214" t="s">
        <v>148</v>
      </c>
      <c r="BK143" s="216">
        <f>SUM(BK144:BK145)</f>
        <v>0</v>
      </c>
    </row>
    <row r="144" s="2" customFormat="1" ht="14.4" customHeight="1">
      <c r="A144" s="38"/>
      <c r="B144" s="39"/>
      <c r="C144" s="219" t="s">
        <v>196</v>
      </c>
      <c r="D144" s="219" t="s">
        <v>151</v>
      </c>
      <c r="E144" s="220" t="s">
        <v>1287</v>
      </c>
      <c r="F144" s="221" t="s">
        <v>1288</v>
      </c>
      <c r="G144" s="222" t="s">
        <v>164</v>
      </c>
      <c r="H144" s="223">
        <v>1.5600000000000001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41</v>
      </c>
      <c r="O144" s="91"/>
      <c r="P144" s="229">
        <f>O144*H144</f>
        <v>0</v>
      </c>
      <c r="Q144" s="229">
        <v>1.8907700000000001</v>
      </c>
      <c r="R144" s="229">
        <f>Q144*H144</f>
        <v>2.9496012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155</v>
      </c>
      <c r="AT144" s="231" t="s">
        <v>151</v>
      </c>
      <c r="AU144" s="231" t="s">
        <v>86</v>
      </c>
      <c r="AY144" s="17" t="s">
        <v>148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84</v>
      </c>
      <c r="BK144" s="232">
        <f>ROUND(I144*H144,2)</f>
        <v>0</v>
      </c>
      <c r="BL144" s="17" t="s">
        <v>155</v>
      </c>
      <c r="BM144" s="231" t="s">
        <v>1289</v>
      </c>
    </row>
    <row r="145" s="13" customFormat="1">
      <c r="A145" s="13"/>
      <c r="B145" s="233"/>
      <c r="C145" s="234"/>
      <c r="D145" s="235" t="s">
        <v>157</v>
      </c>
      <c r="E145" s="236" t="s">
        <v>1</v>
      </c>
      <c r="F145" s="237" t="s">
        <v>1262</v>
      </c>
      <c r="G145" s="234"/>
      <c r="H145" s="238">
        <v>1.5600000000000001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157</v>
      </c>
      <c r="AU145" s="244" t="s">
        <v>86</v>
      </c>
      <c r="AV145" s="13" t="s">
        <v>86</v>
      </c>
      <c r="AW145" s="13" t="s">
        <v>32</v>
      </c>
      <c r="AX145" s="13" t="s">
        <v>84</v>
      </c>
      <c r="AY145" s="244" t="s">
        <v>148</v>
      </c>
    </row>
    <row r="146" s="12" customFormat="1" ht="22.8" customHeight="1">
      <c r="A146" s="12"/>
      <c r="B146" s="203"/>
      <c r="C146" s="204"/>
      <c r="D146" s="205" t="s">
        <v>75</v>
      </c>
      <c r="E146" s="217" t="s">
        <v>178</v>
      </c>
      <c r="F146" s="217" t="s">
        <v>201</v>
      </c>
      <c r="G146" s="204"/>
      <c r="H146" s="204"/>
      <c r="I146" s="207"/>
      <c r="J146" s="218">
        <f>BK146</f>
        <v>0</v>
      </c>
      <c r="K146" s="204"/>
      <c r="L146" s="209"/>
      <c r="M146" s="210"/>
      <c r="N146" s="211"/>
      <c r="O146" s="211"/>
      <c r="P146" s="212">
        <f>SUM(P147:P150)</f>
        <v>0</v>
      </c>
      <c r="Q146" s="211"/>
      <c r="R146" s="212">
        <f>SUM(R147:R150)</f>
        <v>1.4635939499999997</v>
      </c>
      <c r="S146" s="211"/>
      <c r="T146" s="213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4" t="s">
        <v>84</v>
      </c>
      <c r="AT146" s="215" t="s">
        <v>75</v>
      </c>
      <c r="AU146" s="215" t="s">
        <v>84</v>
      </c>
      <c r="AY146" s="214" t="s">
        <v>148</v>
      </c>
      <c r="BK146" s="216">
        <f>SUM(BK147:BK150)</f>
        <v>0</v>
      </c>
    </row>
    <row r="147" s="2" customFormat="1" ht="14.4" customHeight="1">
      <c r="A147" s="38"/>
      <c r="B147" s="39"/>
      <c r="C147" s="219" t="s">
        <v>202</v>
      </c>
      <c r="D147" s="219" t="s">
        <v>151</v>
      </c>
      <c r="E147" s="220" t="s">
        <v>1290</v>
      </c>
      <c r="F147" s="221" t="s">
        <v>1291</v>
      </c>
      <c r="G147" s="222" t="s">
        <v>164</v>
      </c>
      <c r="H147" s="223">
        <v>0.58499999999999996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41</v>
      </c>
      <c r="O147" s="91"/>
      <c r="P147" s="229">
        <f>O147*H147</f>
        <v>0</v>
      </c>
      <c r="Q147" s="229">
        <v>2.5018699999999998</v>
      </c>
      <c r="R147" s="229">
        <f>Q147*H147</f>
        <v>1.4635939499999997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155</v>
      </c>
      <c r="AT147" s="231" t="s">
        <v>151</v>
      </c>
      <c r="AU147" s="231" t="s">
        <v>86</v>
      </c>
      <c r="AY147" s="17" t="s">
        <v>148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84</v>
      </c>
      <c r="BK147" s="232">
        <f>ROUND(I147*H147,2)</f>
        <v>0</v>
      </c>
      <c r="BL147" s="17" t="s">
        <v>155</v>
      </c>
      <c r="BM147" s="231" t="s">
        <v>1292</v>
      </c>
    </row>
    <row r="148" s="13" customFormat="1">
      <c r="A148" s="13"/>
      <c r="B148" s="233"/>
      <c r="C148" s="234"/>
      <c r="D148" s="235" t="s">
        <v>157</v>
      </c>
      <c r="E148" s="236" t="s">
        <v>1</v>
      </c>
      <c r="F148" s="237" t="s">
        <v>1293</v>
      </c>
      <c r="G148" s="234"/>
      <c r="H148" s="238">
        <v>0.58499999999999996</v>
      </c>
      <c r="I148" s="239"/>
      <c r="J148" s="234"/>
      <c r="K148" s="234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157</v>
      </c>
      <c r="AU148" s="244" t="s">
        <v>86</v>
      </c>
      <c r="AV148" s="13" t="s">
        <v>86</v>
      </c>
      <c r="AW148" s="13" t="s">
        <v>32</v>
      </c>
      <c r="AX148" s="13" t="s">
        <v>84</v>
      </c>
      <c r="AY148" s="244" t="s">
        <v>148</v>
      </c>
    </row>
    <row r="149" s="2" customFormat="1" ht="14.4" customHeight="1">
      <c r="A149" s="38"/>
      <c r="B149" s="39"/>
      <c r="C149" s="219" t="s">
        <v>207</v>
      </c>
      <c r="D149" s="219" t="s">
        <v>151</v>
      </c>
      <c r="E149" s="220" t="s">
        <v>1294</v>
      </c>
      <c r="F149" s="221" t="s">
        <v>1295</v>
      </c>
      <c r="G149" s="222" t="s">
        <v>175</v>
      </c>
      <c r="H149" s="223">
        <v>3.8999999999999999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41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155</v>
      </c>
      <c r="AT149" s="231" t="s">
        <v>151</v>
      </c>
      <c r="AU149" s="231" t="s">
        <v>86</v>
      </c>
      <c r="AY149" s="17" t="s">
        <v>148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84</v>
      </c>
      <c r="BK149" s="232">
        <f>ROUND(I149*H149,2)</f>
        <v>0</v>
      </c>
      <c r="BL149" s="17" t="s">
        <v>155</v>
      </c>
      <c r="BM149" s="231" t="s">
        <v>1296</v>
      </c>
    </row>
    <row r="150" s="13" customFormat="1">
      <c r="A150" s="13"/>
      <c r="B150" s="233"/>
      <c r="C150" s="234"/>
      <c r="D150" s="235" t="s">
        <v>157</v>
      </c>
      <c r="E150" s="236" t="s">
        <v>1</v>
      </c>
      <c r="F150" s="237" t="s">
        <v>1297</v>
      </c>
      <c r="G150" s="234"/>
      <c r="H150" s="238">
        <v>3.8999999999999999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157</v>
      </c>
      <c r="AU150" s="244" t="s">
        <v>86</v>
      </c>
      <c r="AV150" s="13" t="s">
        <v>86</v>
      </c>
      <c r="AW150" s="13" t="s">
        <v>32</v>
      </c>
      <c r="AX150" s="13" t="s">
        <v>84</v>
      </c>
      <c r="AY150" s="244" t="s">
        <v>148</v>
      </c>
    </row>
    <row r="151" s="12" customFormat="1" ht="22.8" customHeight="1">
      <c r="A151" s="12"/>
      <c r="B151" s="203"/>
      <c r="C151" s="204"/>
      <c r="D151" s="205" t="s">
        <v>75</v>
      </c>
      <c r="E151" s="217" t="s">
        <v>196</v>
      </c>
      <c r="F151" s="217" t="s">
        <v>293</v>
      </c>
      <c r="G151" s="204"/>
      <c r="H151" s="204"/>
      <c r="I151" s="207"/>
      <c r="J151" s="218">
        <f>BK151</f>
        <v>0</v>
      </c>
      <c r="K151" s="204"/>
      <c r="L151" s="209"/>
      <c r="M151" s="210"/>
      <c r="N151" s="211"/>
      <c r="O151" s="211"/>
      <c r="P151" s="212">
        <f>SUM(P152:P153)</f>
        <v>0</v>
      </c>
      <c r="Q151" s="211"/>
      <c r="R151" s="212">
        <f>SUM(R152:R153)</f>
        <v>0</v>
      </c>
      <c r="S151" s="211"/>
      <c r="T151" s="213">
        <f>SUM(T152:T153)</f>
        <v>1.2869999999999999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4" t="s">
        <v>84</v>
      </c>
      <c r="AT151" s="215" t="s">
        <v>75</v>
      </c>
      <c r="AU151" s="215" t="s">
        <v>84</v>
      </c>
      <c r="AY151" s="214" t="s">
        <v>148</v>
      </c>
      <c r="BK151" s="216">
        <f>SUM(BK152:BK153)</f>
        <v>0</v>
      </c>
    </row>
    <row r="152" s="2" customFormat="1" ht="19.8" customHeight="1">
      <c r="A152" s="38"/>
      <c r="B152" s="39"/>
      <c r="C152" s="219" t="s">
        <v>8</v>
      </c>
      <c r="D152" s="219" t="s">
        <v>151</v>
      </c>
      <c r="E152" s="220" t="s">
        <v>1298</v>
      </c>
      <c r="F152" s="221" t="s">
        <v>1299</v>
      </c>
      <c r="G152" s="222" t="s">
        <v>164</v>
      </c>
      <c r="H152" s="223">
        <v>0.58499999999999996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41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2.2000000000000002</v>
      </c>
      <c r="T152" s="230">
        <f>S152*H152</f>
        <v>1.2869999999999999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155</v>
      </c>
      <c r="AT152" s="231" t="s">
        <v>151</v>
      </c>
      <c r="AU152" s="231" t="s">
        <v>86</v>
      </c>
      <c r="AY152" s="17" t="s">
        <v>148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84</v>
      </c>
      <c r="BK152" s="232">
        <f>ROUND(I152*H152,2)</f>
        <v>0</v>
      </c>
      <c r="BL152" s="17" t="s">
        <v>155</v>
      </c>
      <c r="BM152" s="231" t="s">
        <v>1300</v>
      </c>
    </row>
    <row r="153" s="13" customFormat="1">
      <c r="A153" s="13"/>
      <c r="B153" s="233"/>
      <c r="C153" s="234"/>
      <c r="D153" s="235" t="s">
        <v>157</v>
      </c>
      <c r="E153" s="236" t="s">
        <v>1</v>
      </c>
      <c r="F153" s="237" t="s">
        <v>1293</v>
      </c>
      <c r="G153" s="234"/>
      <c r="H153" s="238">
        <v>0.58499999999999996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157</v>
      </c>
      <c r="AU153" s="244" t="s">
        <v>86</v>
      </c>
      <c r="AV153" s="13" t="s">
        <v>86</v>
      </c>
      <c r="AW153" s="13" t="s">
        <v>32</v>
      </c>
      <c r="AX153" s="13" t="s">
        <v>84</v>
      </c>
      <c r="AY153" s="244" t="s">
        <v>148</v>
      </c>
    </row>
    <row r="154" s="12" customFormat="1" ht="22.8" customHeight="1">
      <c r="A154" s="12"/>
      <c r="B154" s="203"/>
      <c r="C154" s="204"/>
      <c r="D154" s="205" t="s">
        <v>75</v>
      </c>
      <c r="E154" s="217" t="s">
        <v>390</v>
      </c>
      <c r="F154" s="217" t="s">
        <v>391</v>
      </c>
      <c r="G154" s="204"/>
      <c r="H154" s="204"/>
      <c r="I154" s="207"/>
      <c r="J154" s="218">
        <f>BK154</f>
        <v>0</v>
      </c>
      <c r="K154" s="204"/>
      <c r="L154" s="209"/>
      <c r="M154" s="210"/>
      <c r="N154" s="211"/>
      <c r="O154" s="211"/>
      <c r="P154" s="212">
        <f>SUM(P155:P159)</f>
        <v>0</v>
      </c>
      <c r="Q154" s="211"/>
      <c r="R154" s="212">
        <f>SUM(R155:R159)</f>
        <v>0</v>
      </c>
      <c r="S154" s="211"/>
      <c r="T154" s="213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4" t="s">
        <v>84</v>
      </c>
      <c r="AT154" s="215" t="s">
        <v>75</v>
      </c>
      <c r="AU154" s="215" t="s">
        <v>84</v>
      </c>
      <c r="AY154" s="214" t="s">
        <v>148</v>
      </c>
      <c r="BK154" s="216">
        <f>SUM(BK155:BK159)</f>
        <v>0</v>
      </c>
    </row>
    <row r="155" s="2" customFormat="1" ht="14.4" customHeight="1">
      <c r="A155" s="38"/>
      <c r="B155" s="39"/>
      <c r="C155" s="219" t="s">
        <v>223</v>
      </c>
      <c r="D155" s="219" t="s">
        <v>151</v>
      </c>
      <c r="E155" s="220" t="s">
        <v>393</v>
      </c>
      <c r="F155" s="221" t="s">
        <v>394</v>
      </c>
      <c r="G155" s="222" t="s">
        <v>169</v>
      </c>
      <c r="H155" s="223">
        <v>1.2869999999999999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41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155</v>
      </c>
      <c r="AT155" s="231" t="s">
        <v>151</v>
      </c>
      <c r="AU155" s="231" t="s">
        <v>86</v>
      </c>
      <c r="AY155" s="17" t="s">
        <v>148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84</v>
      </c>
      <c r="BK155" s="232">
        <f>ROUND(I155*H155,2)</f>
        <v>0</v>
      </c>
      <c r="BL155" s="17" t="s">
        <v>155</v>
      </c>
      <c r="BM155" s="231" t="s">
        <v>1301</v>
      </c>
    </row>
    <row r="156" s="2" customFormat="1" ht="14.4" customHeight="1">
      <c r="A156" s="38"/>
      <c r="B156" s="39"/>
      <c r="C156" s="219" t="s">
        <v>228</v>
      </c>
      <c r="D156" s="219" t="s">
        <v>151</v>
      </c>
      <c r="E156" s="220" t="s">
        <v>397</v>
      </c>
      <c r="F156" s="221" t="s">
        <v>398</v>
      </c>
      <c r="G156" s="222" t="s">
        <v>169</v>
      </c>
      <c r="H156" s="223">
        <v>1.2869999999999999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41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155</v>
      </c>
      <c r="AT156" s="231" t="s">
        <v>151</v>
      </c>
      <c r="AU156" s="231" t="s">
        <v>86</v>
      </c>
      <c r="AY156" s="17" t="s">
        <v>148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84</v>
      </c>
      <c r="BK156" s="232">
        <f>ROUND(I156*H156,2)</f>
        <v>0</v>
      </c>
      <c r="BL156" s="17" t="s">
        <v>155</v>
      </c>
      <c r="BM156" s="231" t="s">
        <v>1302</v>
      </c>
    </row>
    <row r="157" s="2" customFormat="1" ht="14.4" customHeight="1">
      <c r="A157" s="38"/>
      <c r="B157" s="39"/>
      <c r="C157" s="219" t="s">
        <v>232</v>
      </c>
      <c r="D157" s="219" t="s">
        <v>151</v>
      </c>
      <c r="E157" s="220" t="s">
        <v>401</v>
      </c>
      <c r="F157" s="221" t="s">
        <v>402</v>
      </c>
      <c r="G157" s="222" t="s">
        <v>169</v>
      </c>
      <c r="H157" s="223">
        <v>37.323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41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155</v>
      </c>
      <c r="AT157" s="231" t="s">
        <v>151</v>
      </c>
      <c r="AU157" s="231" t="s">
        <v>86</v>
      </c>
      <c r="AY157" s="17" t="s">
        <v>148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84</v>
      </c>
      <c r="BK157" s="232">
        <f>ROUND(I157*H157,2)</f>
        <v>0</v>
      </c>
      <c r="BL157" s="17" t="s">
        <v>155</v>
      </c>
      <c r="BM157" s="231" t="s">
        <v>1303</v>
      </c>
    </row>
    <row r="158" s="13" customFormat="1">
      <c r="A158" s="13"/>
      <c r="B158" s="233"/>
      <c r="C158" s="234"/>
      <c r="D158" s="235" t="s">
        <v>157</v>
      </c>
      <c r="E158" s="236" t="s">
        <v>1</v>
      </c>
      <c r="F158" s="237" t="s">
        <v>1304</v>
      </c>
      <c r="G158" s="234"/>
      <c r="H158" s="238">
        <v>37.323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157</v>
      </c>
      <c r="AU158" s="244" t="s">
        <v>86</v>
      </c>
      <c r="AV158" s="13" t="s">
        <v>86</v>
      </c>
      <c r="AW158" s="13" t="s">
        <v>32</v>
      </c>
      <c r="AX158" s="13" t="s">
        <v>84</v>
      </c>
      <c r="AY158" s="244" t="s">
        <v>148</v>
      </c>
    </row>
    <row r="159" s="2" customFormat="1" ht="14.4" customHeight="1">
      <c r="A159" s="38"/>
      <c r="B159" s="39"/>
      <c r="C159" s="219" t="s">
        <v>237</v>
      </c>
      <c r="D159" s="219" t="s">
        <v>151</v>
      </c>
      <c r="E159" s="220" t="s">
        <v>406</v>
      </c>
      <c r="F159" s="221" t="s">
        <v>407</v>
      </c>
      <c r="G159" s="222" t="s">
        <v>169</v>
      </c>
      <c r="H159" s="223">
        <v>1.2869999999999999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41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155</v>
      </c>
      <c r="AT159" s="231" t="s">
        <v>151</v>
      </c>
      <c r="AU159" s="231" t="s">
        <v>86</v>
      </c>
      <c r="AY159" s="17" t="s">
        <v>148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84</v>
      </c>
      <c r="BK159" s="232">
        <f>ROUND(I159*H159,2)</f>
        <v>0</v>
      </c>
      <c r="BL159" s="17" t="s">
        <v>155</v>
      </c>
      <c r="BM159" s="231" t="s">
        <v>1305</v>
      </c>
    </row>
    <row r="160" s="12" customFormat="1" ht="22.8" customHeight="1">
      <c r="A160" s="12"/>
      <c r="B160" s="203"/>
      <c r="C160" s="204"/>
      <c r="D160" s="205" t="s">
        <v>75</v>
      </c>
      <c r="E160" s="217" t="s">
        <v>409</v>
      </c>
      <c r="F160" s="217" t="s">
        <v>410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P161</f>
        <v>0</v>
      </c>
      <c r="Q160" s="211"/>
      <c r="R160" s="212">
        <f>R161</f>
        <v>0</v>
      </c>
      <c r="S160" s="211"/>
      <c r="T160" s="213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84</v>
      </c>
      <c r="AT160" s="215" t="s">
        <v>75</v>
      </c>
      <c r="AU160" s="215" t="s">
        <v>84</v>
      </c>
      <c r="AY160" s="214" t="s">
        <v>148</v>
      </c>
      <c r="BK160" s="216">
        <f>BK161</f>
        <v>0</v>
      </c>
    </row>
    <row r="161" s="2" customFormat="1" ht="14.4" customHeight="1">
      <c r="A161" s="38"/>
      <c r="B161" s="39"/>
      <c r="C161" s="219" t="s">
        <v>242</v>
      </c>
      <c r="D161" s="219" t="s">
        <v>151</v>
      </c>
      <c r="E161" s="220" t="s">
        <v>412</v>
      </c>
      <c r="F161" s="221" t="s">
        <v>413</v>
      </c>
      <c r="G161" s="222" t="s">
        <v>169</v>
      </c>
      <c r="H161" s="223">
        <v>4.4130000000000003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41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155</v>
      </c>
      <c r="AT161" s="231" t="s">
        <v>151</v>
      </c>
      <c r="AU161" s="231" t="s">
        <v>86</v>
      </c>
      <c r="AY161" s="17" t="s">
        <v>148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84</v>
      </c>
      <c r="BK161" s="232">
        <f>ROUND(I161*H161,2)</f>
        <v>0</v>
      </c>
      <c r="BL161" s="17" t="s">
        <v>155</v>
      </c>
      <c r="BM161" s="231" t="s">
        <v>1306</v>
      </c>
    </row>
    <row r="162" s="12" customFormat="1" ht="25.92" customHeight="1">
      <c r="A162" s="12"/>
      <c r="B162" s="203"/>
      <c r="C162" s="204"/>
      <c r="D162" s="205" t="s">
        <v>75</v>
      </c>
      <c r="E162" s="206" t="s">
        <v>415</v>
      </c>
      <c r="F162" s="206" t="s">
        <v>416</v>
      </c>
      <c r="G162" s="204"/>
      <c r="H162" s="204"/>
      <c r="I162" s="207"/>
      <c r="J162" s="208">
        <f>BK162</f>
        <v>0</v>
      </c>
      <c r="K162" s="204"/>
      <c r="L162" s="209"/>
      <c r="M162" s="210"/>
      <c r="N162" s="211"/>
      <c r="O162" s="211"/>
      <c r="P162" s="212">
        <f>P163+P174+P187+P190+P207</f>
        <v>0</v>
      </c>
      <c r="Q162" s="211"/>
      <c r="R162" s="212">
        <f>R163+R174+R187+R190+R207</f>
        <v>0.26800999999999997</v>
      </c>
      <c r="S162" s="211"/>
      <c r="T162" s="213">
        <f>T163+T174+T187+T190+T207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86</v>
      </c>
      <c r="AT162" s="215" t="s">
        <v>75</v>
      </c>
      <c r="AU162" s="215" t="s">
        <v>76</v>
      </c>
      <c r="AY162" s="214" t="s">
        <v>148</v>
      </c>
      <c r="BK162" s="216">
        <f>BK163+BK174+BK187+BK190+BK207</f>
        <v>0</v>
      </c>
    </row>
    <row r="163" s="12" customFormat="1" ht="22.8" customHeight="1">
      <c r="A163" s="12"/>
      <c r="B163" s="203"/>
      <c r="C163" s="204"/>
      <c r="D163" s="205" t="s">
        <v>75</v>
      </c>
      <c r="E163" s="217" t="s">
        <v>1307</v>
      </c>
      <c r="F163" s="217" t="s">
        <v>1308</v>
      </c>
      <c r="G163" s="204"/>
      <c r="H163" s="204"/>
      <c r="I163" s="207"/>
      <c r="J163" s="218">
        <f>BK163</f>
        <v>0</v>
      </c>
      <c r="K163" s="204"/>
      <c r="L163" s="209"/>
      <c r="M163" s="210"/>
      <c r="N163" s="211"/>
      <c r="O163" s="211"/>
      <c r="P163" s="212">
        <f>SUM(P164:P173)</f>
        <v>0</v>
      </c>
      <c r="Q163" s="211"/>
      <c r="R163" s="212">
        <f>SUM(R164:R173)</f>
        <v>0.013729999999999999</v>
      </c>
      <c r="S163" s="211"/>
      <c r="T163" s="213">
        <f>SUM(T164:T173)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86</v>
      </c>
      <c r="AT163" s="215" t="s">
        <v>75</v>
      </c>
      <c r="AU163" s="215" t="s">
        <v>84</v>
      </c>
      <c r="AY163" s="214" t="s">
        <v>148</v>
      </c>
      <c r="BK163" s="216">
        <f>SUM(BK164:BK173)</f>
        <v>0</v>
      </c>
    </row>
    <row r="164" s="2" customFormat="1" ht="14.4" customHeight="1">
      <c r="A164" s="38"/>
      <c r="B164" s="39"/>
      <c r="C164" s="219" t="s">
        <v>246</v>
      </c>
      <c r="D164" s="219" t="s">
        <v>151</v>
      </c>
      <c r="E164" s="220" t="s">
        <v>1309</v>
      </c>
      <c r="F164" s="221" t="s">
        <v>1310</v>
      </c>
      <c r="G164" s="222" t="s">
        <v>297</v>
      </c>
      <c r="H164" s="223">
        <v>1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41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237</v>
      </c>
      <c r="AT164" s="231" t="s">
        <v>151</v>
      </c>
      <c r="AU164" s="231" t="s">
        <v>86</v>
      </c>
      <c r="AY164" s="17" t="s">
        <v>148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84</v>
      </c>
      <c r="BK164" s="232">
        <f>ROUND(I164*H164,2)</f>
        <v>0</v>
      </c>
      <c r="BL164" s="17" t="s">
        <v>237</v>
      </c>
      <c r="BM164" s="231" t="s">
        <v>1311</v>
      </c>
    </row>
    <row r="165" s="2" customFormat="1" ht="14.4" customHeight="1">
      <c r="A165" s="38"/>
      <c r="B165" s="39"/>
      <c r="C165" s="219" t="s">
        <v>256</v>
      </c>
      <c r="D165" s="219" t="s">
        <v>151</v>
      </c>
      <c r="E165" s="220" t="s">
        <v>1312</v>
      </c>
      <c r="F165" s="221" t="s">
        <v>1313</v>
      </c>
      <c r="G165" s="222" t="s">
        <v>188</v>
      </c>
      <c r="H165" s="223">
        <v>6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41</v>
      </c>
      <c r="O165" s="91"/>
      <c r="P165" s="229">
        <f>O165*H165</f>
        <v>0</v>
      </c>
      <c r="Q165" s="229">
        <v>0.00042999999999999999</v>
      </c>
      <c r="R165" s="229">
        <f>Q165*H165</f>
        <v>0.0025799999999999998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237</v>
      </c>
      <c r="AT165" s="231" t="s">
        <v>151</v>
      </c>
      <c r="AU165" s="231" t="s">
        <v>86</v>
      </c>
      <c r="AY165" s="17" t="s">
        <v>148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84</v>
      </c>
      <c r="BK165" s="232">
        <f>ROUND(I165*H165,2)</f>
        <v>0</v>
      </c>
      <c r="BL165" s="17" t="s">
        <v>237</v>
      </c>
      <c r="BM165" s="231" t="s">
        <v>1314</v>
      </c>
    </row>
    <row r="166" s="2" customFormat="1" ht="14.4" customHeight="1">
      <c r="A166" s="38"/>
      <c r="B166" s="39"/>
      <c r="C166" s="219" t="s">
        <v>261</v>
      </c>
      <c r="D166" s="219" t="s">
        <v>151</v>
      </c>
      <c r="E166" s="220" t="s">
        <v>1315</v>
      </c>
      <c r="F166" s="221" t="s">
        <v>1316</v>
      </c>
      <c r="G166" s="222" t="s">
        <v>188</v>
      </c>
      <c r="H166" s="223">
        <v>7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41</v>
      </c>
      <c r="O166" s="91"/>
      <c r="P166" s="229">
        <f>O166*H166</f>
        <v>0</v>
      </c>
      <c r="Q166" s="229">
        <v>0.00050000000000000001</v>
      </c>
      <c r="R166" s="229">
        <f>Q166*H166</f>
        <v>0.0035000000000000001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237</v>
      </c>
      <c r="AT166" s="231" t="s">
        <v>151</v>
      </c>
      <c r="AU166" s="231" t="s">
        <v>86</v>
      </c>
      <c r="AY166" s="17" t="s">
        <v>148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84</v>
      </c>
      <c r="BK166" s="232">
        <f>ROUND(I166*H166,2)</f>
        <v>0</v>
      </c>
      <c r="BL166" s="17" t="s">
        <v>237</v>
      </c>
      <c r="BM166" s="231" t="s">
        <v>1317</v>
      </c>
    </row>
    <row r="167" s="2" customFormat="1" ht="14.4" customHeight="1">
      <c r="A167" s="38"/>
      <c r="B167" s="39"/>
      <c r="C167" s="219" t="s">
        <v>7</v>
      </c>
      <c r="D167" s="219" t="s">
        <v>151</v>
      </c>
      <c r="E167" s="220" t="s">
        <v>1318</v>
      </c>
      <c r="F167" s="221" t="s">
        <v>1319</v>
      </c>
      <c r="G167" s="222" t="s">
        <v>188</v>
      </c>
      <c r="H167" s="223">
        <v>5</v>
      </c>
      <c r="I167" s="224"/>
      <c r="J167" s="225">
        <f>ROUND(I167*H167,2)</f>
        <v>0</v>
      </c>
      <c r="K167" s="226"/>
      <c r="L167" s="44"/>
      <c r="M167" s="227" t="s">
        <v>1</v>
      </c>
      <c r="N167" s="228" t="s">
        <v>41</v>
      </c>
      <c r="O167" s="91"/>
      <c r="P167" s="229">
        <f>O167*H167</f>
        <v>0</v>
      </c>
      <c r="Q167" s="229">
        <v>0.0015299999999999999</v>
      </c>
      <c r="R167" s="229">
        <f>Q167*H167</f>
        <v>0.0076499999999999997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237</v>
      </c>
      <c r="AT167" s="231" t="s">
        <v>151</v>
      </c>
      <c r="AU167" s="231" t="s">
        <v>86</v>
      </c>
      <c r="AY167" s="17" t="s">
        <v>148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84</v>
      </c>
      <c r="BK167" s="232">
        <f>ROUND(I167*H167,2)</f>
        <v>0</v>
      </c>
      <c r="BL167" s="17" t="s">
        <v>237</v>
      </c>
      <c r="BM167" s="231" t="s">
        <v>1320</v>
      </c>
    </row>
    <row r="168" s="2" customFormat="1" ht="14.4" customHeight="1">
      <c r="A168" s="38"/>
      <c r="B168" s="39"/>
      <c r="C168" s="219" t="s">
        <v>269</v>
      </c>
      <c r="D168" s="219" t="s">
        <v>151</v>
      </c>
      <c r="E168" s="220" t="s">
        <v>1321</v>
      </c>
      <c r="F168" s="221" t="s">
        <v>1322</v>
      </c>
      <c r="G168" s="222" t="s">
        <v>154</v>
      </c>
      <c r="H168" s="223">
        <v>3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41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237</v>
      </c>
      <c r="AT168" s="231" t="s">
        <v>151</v>
      </c>
      <c r="AU168" s="231" t="s">
        <v>86</v>
      </c>
      <c r="AY168" s="17" t="s">
        <v>148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84</v>
      </c>
      <c r="BK168" s="232">
        <f>ROUND(I168*H168,2)</f>
        <v>0</v>
      </c>
      <c r="BL168" s="17" t="s">
        <v>237</v>
      </c>
      <c r="BM168" s="231" t="s">
        <v>1323</v>
      </c>
    </row>
    <row r="169" s="2" customFormat="1" ht="14.4" customHeight="1">
      <c r="A169" s="38"/>
      <c r="B169" s="39"/>
      <c r="C169" s="219" t="s">
        <v>274</v>
      </c>
      <c r="D169" s="219" t="s">
        <v>151</v>
      </c>
      <c r="E169" s="220" t="s">
        <v>1324</v>
      </c>
      <c r="F169" s="221" t="s">
        <v>1325</v>
      </c>
      <c r="G169" s="222" t="s">
        <v>154</v>
      </c>
      <c r="H169" s="223">
        <v>3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41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237</v>
      </c>
      <c r="AT169" s="231" t="s">
        <v>151</v>
      </c>
      <c r="AU169" s="231" t="s">
        <v>86</v>
      </c>
      <c r="AY169" s="17" t="s">
        <v>148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84</v>
      </c>
      <c r="BK169" s="232">
        <f>ROUND(I169*H169,2)</f>
        <v>0</v>
      </c>
      <c r="BL169" s="17" t="s">
        <v>237</v>
      </c>
      <c r="BM169" s="231" t="s">
        <v>1326</v>
      </c>
    </row>
    <row r="170" s="2" customFormat="1" ht="14.4" customHeight="1">
      <c r="A170" s="38"/>
      <c r="B170" s="39"/>
      <c r="C170" s="219" t="s">
        <v>280</v>
      </c>
      <c r="D170" s="219" t="s">
        <v>151</v>
      </c>
      <c r="E170" s="220" t="s">
        <v>1327</v>
      </c>
      <c r="F170" s="221" t="s">
        <v>1328</v>
      </c>
      <c r="G170" s="222" t="s">
        <v>154</v>
      </c>
      <c r="H170" s="223">
        <v>2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41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237</v>
      </c>
      <c r="AT170" s="231" t="s">
        <v>151</v>
      </c>
      <c r="AU170" s="231" t="s">
        <v>86</v>
      </c>
      <c r="AY170" s="17" t="s">
        <v>148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84</v>
      </c>
      <c r="BK170" s="232">
        <f>ROUND(I170*H170,2)</f>
        <v>0</v>
      </c>
      <c r="BL170" s="17" t="s">
        <v>237</v>
      </c>
      <c r="BM170" s="231" t="s">
        <v>1329</v>
      </c>
    </row>
    <row r="171" s="2" customFormat="1" ht="14.4" customHeight="1">
      <c r="A171" s="38"/>
      <c r="B171" s="39"/>
      <c r="C171" s="219" t="s">
        <v>284</v>
      </c>
      <c r="D171" s="219" t="s">
        <v>151</v>
      </c>
      <c r="E171" s="220" t="s">
        <v>1330</v>
      </c>
      <c r="F171" s="221" t="s">
        <v>1331</v>
      </c>
      <c r="G171" s="222" t="s">
        <v>188</v>
      </c>
      <c r="H171" s="223">
        <v>18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41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237</v>
      </c>
      <c r="AT171" s="231" t="s">
        <v>151</v>
      </c>
      <c r="AU171" s="231" t="s">
        <v>86</v>
      </c>
      <c r="AY171" s="17" t="s">
        <v>148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84</v>
      </c>
      <c r="BK171" s="232">
        <f>ROUND(I171*H171,2)</f>
        <v>0</v>
      </c>
      <c r="BL171" s="17" t="s">
        <v>237</v>
      </c>
      <c r="BM171" s="231" t="s">
        <v>1332</v>
      </c>
    </row>
    <row r="172" s="13" customFormat="1">
      <c r="A172" s="13"/>
      <c r="B172" s="233"/>
      <c r="C172" s="234"/>
      <c r="D172" s="235" t="s">
        <v>157</v>
      </c>
      <c r="E172" s="236" t="s">
        <v>1</v>
      </c>
      <c r="F172" s="237" t="s">
        <v>1333</v>
      </c>
      <c r="G172" s="234"/>
      <c r="H172" s="238">
        <v>18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157</v>
      </c>
      <c r="AU172" s="244" t="s">
        <v>86</v>
      </c>
      <c r="AV172" s="13" t="s">
        <v>86</v>
      </c>
      <c r="AW172" s="13" t="s">
        <v>32</v>
      </c>
      <c r="AX172" s="13" t="s">
        <v>84</v>
      </c>
      <c r="AY172" s="244" t="s">
        <v>148</v>
      </c>
    </row>
    <row r="173" s="2" customFormat="1" ht="14.4" customHeight="1">
      <c r="A173" s="38"/>
      <c r="B173" s="39"/>
      <c r="C173" s="219" t="s">
        <v>288</v>
      </c>
      <c r="D173" s="219" t="s">
        <v>151</v>
      </c>
      <c r="E173" s="220" t="s">
        <v>1334</v>
      </c>
      <c r="F173" s="221" t="s">
        <v>1335</v>
      </c>
      <c r="G173" s="222" t="s">
        <v>433</v>
      </c>
      <c r="H173" s="277"/>
      <c r="I173" s="224"/>
      <c r="J173" s="225">
        <f>ROUND(I173*H173,2)</f>
        <v>0</v>
      </c>
      <c r="K173" s="226"/>
      <c r="L173" s="44"/>
      <c r="M173" s="227" t="s">
        <v>1</v>
      </c>
      <c r="N173" s="228" t="s">
        <v>41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237</v>
      </c>
      <c r="AT173" s="231" t="s">
        <v>151</v>
      </c>
      <c r="AU173" s="231" t="s">
        <v>86</v>
      </c>
      <c r="AY173" s="17" t="s">
        <v>148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84</v>
      </c>
      <c r="BK173" s="232">
        <f>ROUND(I173*H173,2)</f>
        <v>0</v>
      </c>
      <c r="BL173" s="17" t="s">
        <v>237</v>
      </c>
      <c r="BM173" s="231" t="s">
        <v>1336</v>
      </c>
    </row>
    <row r="174" s="12" customFormat="1" ht="22.8" customHeight="1">
      <c r="A174" s="12"/>
      <c r="B174" s="203"/>
      <c r="C174" s="204"/>
      <c r="D174" s="205" t="s">
        <v>75</v>
      </c>
      <c r="E174" s="217" t="s">
        <v>1337</v>
      </c>
      <c r="F174" s="217" t="s">
        <v>1338</v>
      </c>
      <c r="G174" s="204"/>
      <c r="H174" s="204"/>
      <c r="I174" s="207"/>
      <c r="J174" s="218">
        <f>BK174</f>
        <v>0</v>
      </c>
      <c r="K174" s="204"/>
      <c r="L174" s="209"/>
      <c r="M174" s="210"/>
      <c r="N174" s="211"/>
      <c r="O174" s="211"/>
      <c r="P174" s="212">
        <f>SUM(P175:P186)</f>
        <v>0</v>
      </c>
      <c r="Q174" s="211"/>
      <c r="R174" s="212">
        <f>SUM(R175:R186)</f>
        <v>0.068250000000000005</v>
      </c>
      <c r="S174" s="211"/>
      <c r="T174" s="213">
        <f>SUM(T175:T186)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4" t="s">
        <v>86</v>
      </c>
      <c r="AT174" s="215" t="s">
        <v>75</v>
      </c>
      <c r="AU174" s="215" t="s">
        <v>84</v>
      </c>
      <c r="AY174" s="214" t="s">
        <v>148</v>
      </c>
      <c r="BK174" s="216">
        <f>SUM(BK175:BK186)</f>
        <v>0</v>
      </c>
    </row>
    <row r="175" s="2" customFormat="1" ht="14.4" customHeight="1">
      <c r="A175" s="38"/>
      <c r="B175" s="39"/>
      <c r="C175" s="219" t="s">
        <v>294</v>
      </c>
      <c r="D175" s="219" t="s">
        <v>151</v>
      </c>
      <c r="E175" s="220" t="s">
        <v>1339</v>
      </c>
      <c r="F175" s="221" t="s">
        <v>1340</v>
      </c>
      <c r="G175" s="222" t="s">
        <v>297</v>
      </c>
      <c r="H175" s="223">
        <v>1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41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237</v>
      </c>
      <c r="AT175" s="231" t="s">
        <v>151</v>
      </c>
      <c r="AU175" s="231" t="s">
        <v>86</v>
      </c>
      <c r="AY175" s="17" t="s">
        <v>148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84</v>
      </c>
      <c r="BK175" s="232">
        <f>ROUND(I175*H175,2)</f>
        <v>0</v>
      </c>
      <c r="BL175" s="17" t="s">
        <v>237</v>
      </c>
      <c r="BM175" s="231" t="s">
        <v>1341</v>
      </c>
    </row>
    <row r="176" s="2" customFormat="1" ht="14.4" customHeight="1">
      <c r="A176" s="38"/>
      <c r="B176" s="39"/>
      <c r="C176" s="219" t="s">
        <v>299</v>
      </c>
      <c r="D176" s="219" t="s">
        <v>151</v>
      </c>
      <c r="E176" s="220" t="s">
        <v>1342</v>
      </c>
      <c r="F176" s="221" t="s">
        <v>1343</v>
      </c>
      <c r="G176" s="222" t="s">
        <v>188</v>
      </c>
      <c r="H176" s="223">
        <v>38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41</v>
      </c>
      <c r="O176" s="91"/>
      <c r="P176" s="229">
        <f>O176*H176</f>
        <v>0</v>
      </c>
      <c r="Q176" s="229">
        <v>0.00064000000000000005</v>
      </c>
      <c r="R176" s="229">
        <f>Q176*H176</f>
        <v>0.024320000000000001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237</v>
      </c>
      <c r="AT176" s="231" t="s">
        <v>151</v>
      </c>
      <c r="AU176" s="231" t="s">
        <v>86</v>
      </c>
      <c r="AY176" s="17" t="s">
        <v>148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84</v>
      </c>
      <c r="BK176" s="232">
        <f>ROUND(I176*H176,2)</f>
        <v>0</v>
      </c>
      <c r="BL176" s="17" t="s">
        <v>237</v>
      </c>
      <c r="BM176" s="231" t="s">
        <v>1344</v>
      </c>
    </row>
    <row r="177" s="2" customFormat="1" ht="14.4" customHeight="1">
      <c r="A177" s="38"/>
      <c r="B177" s="39"/>
      <c r="C177" s="219" t="s">
        <v>303</v>
      </c>
      <c r="D177" s="219" t="s">
        <v>151</v>
      </c>
      <c r="E177" s="220" t="s">
        <v>1345</v>
      </c>
      <c r="F177" s="221" t="s">
        <v>1346</v>
      </c>
      <c r="G177" s="222" t="s">
        <v>188</v>
      </c>
      <c r="H177" s="223">
        <v>24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41</v>
      </c>
      <c r="O177" s="91"/>
      <c r="P177" s="229">
        <f>O177*H177</f>
        <v>0</v>
      </c>
      <c r="Q177" s="229">
        <v>0.00097999999999999997</v>
      </c>
      <c r="R177" s="229">
        <f>Q177*H177</f>
        <v>0.023519999999999999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237</v>
      </c>
      <c r="AT177" s="231" t="s">
        <v>151</v>
      </c>
      <c r="AU177" s="231" t="s">
        <v>86</v>
      </c>
      <c r="AY177" s="17" t="s">
        <v>148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84</v>
      </c>
      <c r="BK177" s="232">
        <f>ROUND(I177*H177,2)</f>
        <v>0</v>
      </c>
      <c r="BL177" s="17" t="s">
        <v>237</v>
      </c>
      <c r="BM177" s="231" t="s">
        <v>1347</v>
      </c>
    </row>
    <row r="178" s="2" customFormat="1" ht="19.8" customHeight="1">
      <c r="A178" s="38"/>
      <c r="B178" s="39"/>
      <c r="C178" s="219" t="s">
        <v>307</v>
      </c>
      <c r="D178" s="219" t="s">
        <v>151</v>
      </c>
      <c r="E178" s="220" t="s">
        <v>1348</v>
      </c>
      <c r="F178" s="221" t="s">
        <v>1349</v>
      </c>
      <c r="G178" s="222" t="s">
        <v>188</v>
      </c>
      <c r="H178" s="223">
        <v>38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41</v>
      </c>
      <c r="O178" s="91"/>
      <c r="P178" s="229">
        <f>O178*H178</f>
        <v>0</v>
      </c>
      <c r="Q178" s="229">
        <v>0.00034000000000000002</v>
      </c>
      <c r="R178" s="229">
        <f>Q178*H178</f>
        <v>0.012920000000000001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237</v>
      </c>
      <c r="AT178" s="231" t="s">
        <v>151</v>
      </c>
      <c r="AU178" s="231" t="s">
        <v>86</v>
      </c>
      <c r="AY178" s="17" t="s">
        <v>148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84</v>
      </c>
      <c r="BK178" s="232">
        <f>ROUND(I178*H178,2)</f>
        <v>0</v>
      </c>
      <c r="BL178" s="17" t="s">
        <v>237</v>
      </c>
      <c r="BM178" s="231" t="s">
        <v>1350</v>
      </c>
    </row>
    <row r="179" s="2" customFormat="1" ht="19.8" customHeight="1">
      <c r="A179" s="38"/>
      <c r="B179" s="39"/>
      <c r="C179" s="219" t="s">
        <v>311</v>
      </c>
      <c r="D179" s="219" t="s">
        <v>151</v>
      </c>
      <c r="E179" s="220" t="s">
        <v>1351</v>
      </c>
      <c r="F179" s="221" t="s">
        <v>1352</v>
      </c>
      <c r="G179" s="222" t="s">
        <v>188</v>
      </c>
      <c r="H179" s="223">
        <v>24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41</v>
      </c>
      <c r="O179" s="91"/>
      <c r="P179" s="229">
        <f>O179*H179</f>
        <v>0</v>
      </c>
      <c r="Q179" s="229">
        <v>0.00010000000000000001</v>
      </c>
      <c r="R179" s="229">
        <f>Q179*H179</f>
        <v>0.0024000000000000002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237</v>
      </c>
      <c r="AT179" s="231" t="s">
        <v>151</v>
      </c>
      <c r="AU179" s="231" t="s">
        <v>86</v>
      </c>
      <c r="AY179" s="17" t="s">
        <v>148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84</v>
      </c>
      <c r="BK179" s="232">
        <f>ROUND(I179*H179,2)</f>
        <v>0</v>
      </c>
      <c r="BL179" s="17" t="s">
        <v>237</v>
      </c>
      <c r="BM179" s="231" t="s">
        <v>1353</v>
      </c>
    </row>
    <row r="180" s="2" customFormat="1" ht="14.4" customHeight="1">
      <c r="A180" s="38"/>
      <c r="B180" s="39"/>
      <c r="C180" s="219" t="s">
        <v>316</v>
      </c>
      <c r="D180" s="219" t="s">
        <v>151</v>
      </c>
      <c r="E180" s="220" t="s">
        <v>1354</v>
      </c>
      <c r="F180" s="221" t="s">
        <v>1355</v>
      </c>
      <c r="G180" s="222" t="s">
        <v>154</v>
      </c>
      <c r="H180" s="223">
        <v>15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41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237</v>
      </c>
      <c r="AT180" s="231" t="s">
        <v>151</v>
      </c>
      <c r="AU180" s="231" t="s">
        <v>86</v>
      </c>
      <c r="AY180" s="17" t="s">
        <v>148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84</v>
      </c>
      <c r="BK180" s="232">
        <f>ROUND(I180*H180,2)</f>
        <v>0</v>
      </c>
      <c r="BL180" s="17" t="s">
        <v>237</v>
      </c>
      <c r="BM180" s="231" t="s">
        <v>1356</v>
      </c>
    </row>
    <row r="181" s="2" customFormat="1" ht="14.4" customHeight="1">
      <c r="A181" s="38"/>
      <c r="B181" s="39"/>
      <c r="C181" s="219" t="s">
        <v>321</v>
      </c>
      <c r="D181" s="219" t="s">
        <v>151</v>
      </c>
      <c r="E181" s="220" t="s">
        <v>1357</v>
      </c>
      <c r="F181" s="221" t="s">
        <v>1358</v>
      </c>
      <c r="G181" s="222" t="s">
        <v>154</v>
      </c>
      <c r="H181" s="223">
        <v>1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41</v>
      </c>
      <c r="O181" s="91"/>
      <c r="P181" s="229">
        <f>O181*H181</f>
        <v>0</v>
      </c>
      <c r="Q181" s="229">
        <v>0.00022000000000000001</v>
      </c>
      <c r="R181" s="229">
        <f>Q181*H181</f>
        <v>0.00022000000000000001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237</v>
      </c>
      <c r="AT181" s="231" t="s">
        <v>151</v>
      </c>
      <c r="AU181" s="231" t="s">
        <v>86</v>
      </c>
      <c r="AY181" s="17" t="s">
        <v>148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84</v>
      </c>
      <c r="BK181" s="232">
        <f>ROUND(I181*H181,2)</f>
        <v>0</v>
      </c>
      <c r="BL181" s="17" t="s">
        <v>237</v>
      </c>
      <c r="BM181" s="231" t="s">
        <v>1359</v>
      </c>
    </row>
    <row r="182" s="2" customFormat="1" ht="14.4" customHeight="1">
      <c r="A182" s="38"/>
      <c r="B182" s="39"/>
      <c r="C182" s="219" t="s">
        <v>326</v>
      </c>
      <c r="D182" s="219" t="s">
        <v>151</v>
      </c>
      <c r="E182" s="220" t="s">
        <v>1360</v>
      </c>
      <c r="F182" s="221" t="s">
        <v>1361</v>
      </c>
      <c r="G182" s="222" t="s">
        <v>1362</v>
      </c>
      <c r="H182" s="223">
        <v>7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41</v>
      </c>
      <c r="O182" s="91"/>
      <c r="P182" s="229">
        <f>O182*H182</f>
        <v>0</v>
      </c>
      <c r="Q182" s="229">
        <v>0.00042999999999999999</v>
      </c>
      <c r="R182" s="229">
        <f>Q182*H182</f>
        <v>0.0030100000000000001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237</v>
      </c>
      <c r="AT182" s="231" t="s">
        <v>151</v>
      </c>
      <c r="AU182" s="231" t="s">
        <v>86</v>
      </c>
      <c r="AY182" s="17" t="s">
        <v>148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84</v>
      </c>
      <c r="BK182" s="232">
        <f>ROUND(I182*H182,2)</f>
        <v>0</v>
      </c>
      <c r="BL182" s="17" t="s">
        <v>237</v>
      </c>
      <c r="BM182" s="231" t="s">
        <v>1363</v>
      </c>
    </row>
    <row r="183" s="2" customFormat="1" ht="14.4" customHeight="1">
      <c r="A183" s="38"/>
      <c r="B183" s="39"/>
      <c r="C183" s="219" t="s">
        <v>331</v>
      </c>
      <c r="D183" s="219" t="s">
        <v>151</v>
      </c>
      <c r="E183" s="220" t="s">
        <v>1364</v>
      </c>
      <c r="F183" s="221" t="s">
        <v>1365</v>
      </c>
      <c r="G183" s="222" t="s">
        <v>188</v>
      </c>
      <c r="H183" s="223">
        <v>62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41</v>
      </c>
      <c r="O183" s="91"/>
      <c r="P183" s="229">
        <f>O183*H183</f>
        <v>0</v>
      </c>
      <c r="Q183" s="229">
        <v>1.0000000000000001E-05</v>
      </c>
      <c r="R183" s="229">
        <f>Q183*H183</f>
        <v>0.00062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237</v>
      </c>
      <c r="AT183" s="231" t="s">
        <v>151</v>
      </c>
      <c r="AU183" s="231" t="s">
        <v>86</v>
      </c>
      <c r="AY183" s="17" t="s">
        <v>148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84</v>
      </c>
      <c r="BK183" s="232">
        <f>ROUND(I183*H183,2)</f>
        <v>0</v>
      </c>
      <c r="BL183" s="17" t="s">
        <v>237</v>
      </c>
      <c r="BM183" s="231" t="s">
        <v>1366</v>
      </c>
    </row>
    <row r="184" s="13" customFormat="1">
      <c r="A184" s="13"/>
      <c r="B184" s="233"/>
      <c r="C184" s="234"/>
      <c r="D184" s="235" t="s">
        <v>157</v>
      </c>
      <c r="E184" s="236" t="s">
        <v>1</v>
      </c>
      <c r="F184" s="237" t="s">
        <v>1367</v>
      </c>
      <c r="G184" s="234"/>
      <c r="H184" s="238">
        <v>62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157</v>
      </c>
      <c r="AU184" s="244" t="s">
        <v>86</v>
      </c>
      <c r="AV184" s="13" t="s">
        <v>86</v>
      </c>
      <c r="AW184" s="13" t="s">
        <v>32</v>
      </c>
      <c r="AX184" s="13" t="s">
        <v>84</v>
      </c>
      <c r="AY184" s="244" t="s">
        <v>148</v>
      </c>
    </row>
    <row r="185" s="2" customFormat="1" ht="14.4" customHeight="1">
      <c r="A185" s="38"/>
      <c r="B185" s="39"/>
      <c r="C185" s="219" t="s">
        <v>336</v>
      </c>
      <c r="D185" s="219" t="s">
        <v>151</v>
      </c>
      <c r="E185" s="220" t="s">
        <v>1368</v>
      </c>
      <c r="F185" s="221" t="s">
        <v>1369</v>
      </c>
      <c r="G185" s="222" t="s">
        <v>188</v>
      </c>
      <c r="H185" s="223">
        <v>62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41</v>
      </c>
      <c r="O185" s="91"/>
      <c r="P185" s="229">
        <f>O185*H185</f>
        <v>0</v>
      </c>
      <c r="Q185" s="229">
        <v>2.0000000000000002E-05</v>
      </c>
      <c r="R185" s="229">
        <f>Q185*H185</f>
        <v>0.00124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237</v>
      </c>
      <c r="AT185" s="231" t="s">
        <v>151</v>
      </c>
      <c r="AU185" s="231" t="s">
        <v>86</v>
      </c>
      <c r="AY185" s="17" t="s">
        <v>148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84</v>
      </c>
      <c r="BK185" s="232">
        <f>ROUND(I185*H185,2)</f>
        <v>0</v>
      </c>
      <c r="BL185" s="17" t="s">
        <v>237</v>
      </c>
      <c r="BM185" s="231" t="s">
        <v>1370</v>
      </c>
    </row>
    <row r="186" s="2" customFormat="1" ht="14.4" customHeight="1">
      <c r="A186" s="38"/>
      <c r="B186" s="39"/>
      <c r="C186" s="219" t="s">
        <v>344</v>
      </c>
      <c r="D186" s="219" t="s">
        <v>151</v>
      </c>
      <c r="E186" s="220" t="s">
        <v>1371</v>
      </c>
      <c r="F186" s="221" t="s">
        <v>1372</v>
      </c>
      <c r="G186" s="222" t="s">
        <v>433</v>
      </c>
      <c r="H186" s="277"/>
      <c r="I186" s="224"/>
      <c r="J186" s="225">
        <f>ROUND(I186*H186,2)</f>
        <v>0</v>
      </c>
      <c r="K186" s="226"/>
      <c r="L186" s="44"/>
      <c r="M186" s="227" t="s">
        <v>1</v>
      </c>
      <c r="N186" s="228" t="s">
        <v>41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237</v>
      </c>
      <c r="AT186" s="231" t="s">
        <v>151</v>
      </c>
      <c r="AU186" s="231" t="s">
        <v>86</v>
      </c>
      <c r="AY186" s="17" t="s">
        <v>148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84</v>
      </c>
      <c r="BK186" s="232">
        <f>ROUND(I186*H186,2)</f>
        <v>0</v>
      </c>
      <c r="BL186" s="17" t="s">
        <v>237</v>
      </c>
      <c r="BM186" s="231" t="s">
        <v>1373</v>
      </c>
    </row>
    <row r="187" s="12" customFormat="1" ht="22.8" customHeight="1">
      <c r="A187" s="12"/>
      <c r="B187" s="203"/>
      <c r="C187" s="204"/>
      <c r="D187" s="205" t="s">
        <v>75</v>
      </c>
      <c r="E187" s="217" t="s">
        <v>1374</v>
      </c>
      <c r="F187" s="217" t="s">
        <v>1375</v>
      </c>
      <c r="G187" s="204"/>
      <c r="H187" s="204"/>
      <c r="I187" s="207"/>
      <c r="J187" s="218">
        <f>BK187</f>
        <v>0</v>
      </c>
      <c r="K187" s="204"/>
      <c r="L187" s="209"/>
      <c r="M187" s="210"/>
      <c r="N187" s="211"/>
      <c r="O187" s="211"/>
      <c r="P187" s="212">
        <f>SUM(P188:P189)</f>
        <v>0</v>
      </c>
      <c r="Q187" s="211"/>
      <c r="R187" s="212">
        <f>SUM(R188:R189)</f>
        <v>0</v>
      </c>
      <c r="S187" s="211"/>
      <c r="T187" s="213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4" t="s">
        <v>86</v>
      </c>
      <c r="AT187" s="215" t="s">
        <v>75</v>
      </c>
      <c r="AU187" s="215" t="s">
        <v>84</v>
      </c>
      <c r="AY187" s="214" t="s">
        <v>148</v>
      </c>
      <c r="BK187" s="216">
        <f>SUM(BK188:BK189)</f>
        <v>0</v>
      </c>
    </row>
    <row r="188" s="2" customFormat="1" ht="14.4" customHeight="1">
      <c r="A188" s="38"/>
      <c r="B188" s="39"/>
      <c r="C188" s="219" t="s">
        <v>349</v>
      </c>
      <c r="D188" s="219" t="s">
        <v>151</v>
      </c>
      <c r="E188" s="220" t="s">
        <v>1376</v>
      </c>
      <c r="F188" s="221" t="s">
        <v>1377</v>
      </c>
      <c r="G188" s="222" t="s">
        <v>297</v>
      </c>
      <c r="H188" s="223">
        <v>1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41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237</v>
      </c>
      <c r="AT188" s="231" t="s">
        <v>151</v>
      </c>
      <c r="AU188" s="231" t="s">
        <v>86</v>
      </c>
      <c r="AY188" s="17" t="s">
        <v>148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84</v>
      </c>
      <c r="BK188" s="232">
        <f>ROUND(I188*H188,2)</f>
        <v>0</v>
      </c>
      <c r="BL188" s="17" t="s">
        <v>237</v>
      </c>
      <c r="BM188" s="231" t="s">
        <v>1378</v>
      </c>
    </row>
    <row r="189" s="2" customFormat="1" ht="14.4" customHeight="1">
      <c r="A189" s="38"/>
      <c r="B189" s="39"/>
      <c r="C189" s="219" t="s">
        <v>354</v>
      </c>
      <c r="D189" s="219" t="s">
        <v>151</v>
      </c>
      <c r="E189" s="220" t="s">
        <v>1379</v>
      </c>
      <c r="F189" s="221" t="s">
        <v>1380</v>
      </c>
      <c r="G189" s="222" t="s">
        <v>433</v>
      </c>
      <c r="H189" s="277"/>
      <c r="I189" s="224"/>
      <c r="J189" s="225">
        <f>ROUND(I189*H189,2)</f>
        <v>0</v>
      </c>
      <c r="K189" s="226"/>
      <c r="L189" s="44"/>
      <c r="M189" s="227" t="s">
        <v>1</v>
      </c>
      <c r="N189" s="228" t="s">
        <v>41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237</v>
      </c>
      <c r="AT189" s="231" t="s">
        <v>151</v>
      </c>
      <c r="AU189" s="231" t="s">
        <v>86</v>
      </c>
      <c r="AY189" s="17" t="s">
        <v>148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84</v>
      </c>
      <c r="BK189" s="232">
        <f>ROUND(I189*H189,2)</f>
        <v>0</v>
      </c>
      <c r="BL189" s="17" t="s">
        <v>237</v>
      </c>
      <c r="BM189" s="231" t="s">
        <v>1381</v>
      </c>
    </row>
    <row r="190" s="12" customFormat="1" ht="22.8" customHeight="1">
      <c r="A190" s="12"/>
      <c r="B190" s="203"/>
      <c r="C190" s="204"/>
      <c r="D190" s="205" t="s">
        <v>75</v>
      </c>
      <c r="E190" s="217" t="s">
        <v>435</v>
      </c>
      <c r="F190" s="217" t="s">
        <v>436</v>
      </c>
      <c r="G190" s="204"/>
      <c r="H190" s="204"/>
      <c r="I190" s="207"/>
      <c r="J190" s="218">
        <f>BK190</f>
        <v>0</v>
      </c>
      <c r="K190" s="204"/>
      <c r="L190" s="209"/>
      <c r="M190" s="210"/>
      <c r="N190" s="211"/>
      <c r="O190" s="211"/>
      <c r="P190" s="212">
        <f>SUM(P191:P206)</f>
        <v>0</v>
      </c>
      <c r="Q190" s="211"/>
      <c r="R190" s="212">
        <f>SUM(R191:R206)</f>
        <v>0.17683000000000002</v>
      </c>
      <c r="S190" s="211"/>
      <c r="T190" s="213">
        <f>SUM(T191:T206)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4" t="s">
        <v>86</v>
      </c>
      <c r="AT190" s="215" t="s">
        <v>75</v>
      </c>
      <c r="AU190" s="215" t="s">
        <v>84</v>
      </c>
      <c r="AY190" s="214" t="s">
        <v>148</v>
      </c>
      <c r="BK190" s="216">
        <f>SUM(BK191:BK206)</f>
        <v>0</v>
      </c>
    </row>
    <row r="191" s="2" customFormat="1" ht="14.4" customHeight="1">
      <c r="A191" s="38"/>
      <c r="B191" s="39"/>
      <c r="C191" s="219" t="s">
        <v>359</v>
      </c>
      <c r="D191" s="219" t="s">
        <v>151</v>
      </c>
      <c r="E191" s="220" t="s">
        <v>1382</v>
      </c>
      <c r="F191" s="221" t="s">
        <v>1383</v>
      </c>
      <c r="G191" s="222" t="s">
        <v>444</v>
      </c>
      <c r="H191" s="223">
        <v>1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41</v>
      </c>
      <c r="O191" s="91"/>
      <c r="P191" s="229">
        <f>O191*H191</f>
        <v>0</v>
      </c>
      <c r="Q191" s="229">
        <v>0.017469999999999999</v>
      </c>
      <c r="R191" s="229">
        <f>Q191*H191</f>
        <v>0.017469999999999999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237</v>
      </c>
      <c r="AT191" s="231" t="s">
        <v>151</v>
      </c>
      <c r="AU191" s="231" t="s">
        <v>86</v>
      </c>
      <c r="AY191" s="17" t="s">
        <v>148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84</v>
      </c>
      <c r="BK191" s="232">
        <f>ROUND(I191*H191,2)</f>
        <v>0</v>
      </c>
      <c r="BL191" s="17" t="s">
        <v>237</v>
      </c>
      <c r="BM191" s="231" t="s">
        <v>1384</v>
      </c>
    </row>
    <row r="192" s="2" customFormat="1" ht="14.4" customHeight="1">
      <c r="A192" s="38"/>
      <c r="B192" s="39"/>
      <c r="C192" s="219" t="s">
        <v>364</v>
      </c>
      <c r="D192" s="219" t="s">
        <v>151</v>
      </c>
      <c r="E192" s="220" t="s">
        <v>1385</v>
      </c>
      <c r="F192" s="221" t="s">
        <v>1386</v>
      </c>
      <c r="G192" s="222" t="s">
        <v>154</v>
      </c>
      <c r="H192" s="223">
        <v>1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41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237</v>
      </c>
      <c r="AT192" s="231" t="s">
        <v>151</v>
      </c>
      <c r="AU192" s="231" t="s">
        <v>86</v>
      </c>
      <c r="AY192" s="17" t="s">
        <v>148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84</v>
      </c>
      <c r="BK192" s="232">
        <f>ROUND(I192*H192,2)</f>
        <v>0</v>
      </c>
      <c r="BL192" s="17" t="s">
        <v>237</v>
      </c>
      <c r="BM192" s="231" t="s">
        <v>1387</v>
      </c>
    </row>
    <row r="193" s="2" customFormat="1" ht="14.4" customHeight="1">
      <c r="A193" s="38"/>
      <c r="B193" s="39"/>
      <c r="C193" s="266" t="s">
        <v>369</v>
      </c>
      <c r="D193" s="266" t="s">
        <v>289</v>
      </c>
      <c r="E193" s="267" t="s">
        <v>1388</v>
      </c>
      <c r="F193" s="268" t="s">
        <v>1389</v>
      </c>
      <c r="G193" s="269" t="s">
        <v>154</v>
      </c>
      <c r="H193" s="270">
        <v>1</v>
      </c>
      <c r="I193" s="271"/>
      <c r="J193" s="272">
        <f>ROUND(I193*H193,2)</f>
        <v>0</v>
      </c>
      <c r="K193" s="273"/>
      <c r="L193" s="274"/>
      <c r="M193" s="275" t="s">
        <v>1</v>
      </c>
      <c r="N193" s="276" t="s">
        <v>41</v>
      </c>
      <c r="O193" s="91"/>
      <c r="P193" s="229">
        <f>O193*H193</f>
        <v>0</v>
      </c>
      <c r="Q193" s="229">
        <v>0.0012800000000000001</v>
      </c>
      <c r="R193" s="229">
        <f>Q193*H193</f>
        <v>0.0012800000000000001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316</v>
      </c>
      <c r="AT193" s="231" t="s">
        <v>289</v>
      </c>
      <c r="AU193" s="231" t="s">
        <v>86</v>
      </c>
      <c r="AY193" s="17" t="s">
        <v>148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84</v>
      </c>
      <c r="BK193" s="232">
        <f>ROUND(I193*H193,2)</f>
        <v>0</v>
      </c>
      <c r="BL193" s="17" t="s">
        <v>237</v>
      </c>
      <c r="BM193" s="231" t="s">
        <v>1390</v>
      </c>
    </row>
    <row r="194" s="2" customFormat="1" ht="14.4" customHeight="1">
      <c r="A194" s="38"/>
      <c r="B194" s="39"/>
      <c r="C194" s="219" t="s">
        <v>376</v>
      </c>
      <c r="D194" s="219" t="s">
        <v>151</v>
      </c>
      <c r="E194" s="220" t="s">
        <v>1391</v>
      </c>
      <c r="F194" s="221" t="s">
        <v>1392</v>
      </c>
      <c r="G194" s="222" t="s">
        <v>444</v>
      </c>
      <c r="H194" s="223">
        <v>3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41</v>
      </c>
      <c r="O194" s="91"/>
      <c r="P194" s="229">
        <f>O194*H194</f>
        <v>0</v>
      </c>
      <c r="Q194" s="229">
        <v>0.021229999999999999</v>
      </c>
      <c r="R194" s="229">
        <f>Q194*H194</f>
        <v>0.063689999999999997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237</v>
      </c>
      <c r="AT194" s="231" t="s">
        <v>151</v>
      </c>
      <c r="AU194" s="231" t="s">
        <v>86</v>
      </c>
      <c r="AY194" s="17" t="s">
        <v>148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84</v>
      </c>
      <c r="BK194" s="232">
        <f>ROUND(I194*H194,2)</f>
        <v>0</v>
      </c>
      <c r="BL194" s="17" t="s">
        <v>237</v>
      </c>
      <c r="BM194" s="231" t="s">
        <v>1393</v>
      </c>
    </row>
    <row r="195" s="2" customFormat="1" ht="14.4" customHeight="1">
      <c r="A195" s="38"/>
      <c r="B195" s="39"/>
      <c r="C195" s="219" t="s">
        <v>380</v>
      </c>
      <c r="D195" s="219" t="s">
        <v>151</v>
      </c>
      <c r="E195" s="220" t="s">
        <v>1394</v>
      </c>
      <c r="F195" s="221" t="s">
        <v>1395</v>
      </c>
      <c r="G195" s="222" t="s">
        <v>444</v>
      </c>
      <c r="H195" s="223">
        <v>1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41</v>
      </c>
      <c r="O195" s="91"/>
      <c r="P195" s="229">
        <f>O195*H195</f>
        <v>0</v>
      </c>
      <c r="Q195" s="229">
        <v>0.016990000000000002</v>
      </c>
      <c r="R195" s="229">
        <f>Q195*H195</f>
        <v>0.016990000000000002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237</v>
      </c>
      <c r="AT195" s="231" t="s">
        <v>151</v>
      </c>
      <c r="AU195" s="231" t="s">
        <v>86</v>
      </c>
      <c r="AY195" s="17" t="s">
        <v>148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84</v>
      </c>
      <c r="BK195" s="232">
        <f>ROUND(I195*H195,2)</f>
        <v>0</v>
      </c>
      <c r="BL195" s="17" t="s">
        <v>237</v>
      </c>
      <c r="BM195" s="231" t="s">
        <v>1396</v>
      </c>
    </row>
    <row r="196" s="2" customFormat="1" ht="14.4" customHeight="1">
      <c r="A196" s="38"/>
      <c r="B196" s="39"/>
      <c r="C196" s="219" t="s">
        <v>392</v>
      </c>
      <c r="D196" s="219" t="s">
        <v>151</v>
      </c>
      <c r="E196" s="220" t="s">
        <v>1397</v>
      </c>
      <c r="F196" s="221" t="s">
        <v>1398</v>
      </c>
      <c r="G196" s="222" t="s">
        <v>444</v>
      </c>
      <c r="H196" s="223">
        <v>1</v>
      </c>
      <c r="I196" s="224"/>
      <c r="J196" s="225">
        <f>ROUND(I196*H196,2)</f>
        <v>0</v>
      </c>
      <c r="K196" s="226"/>
      <c r="L196" s="44"/>
      <c r="M196" s="227" t="s">
        <v>1</v>
      </c>
      <c r="N196" s="228" t="s">
        <v>41</v>
      </c>
      <c r="O196" s="91"/>
      <c r="P196" s="229">
        <f>O196*H196</f>
        <v>0</v>
      </c>
      <c r="Q196" s="229">
        <v>0.01525</v>
      </c>
      <c r="R196" s="229">
        <f>Q196*H196</f>
        <v>0.01525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237</v>
      </c>
      <c r="AT196" s="231" t="s">
        <v>151</v>
      </c>
      <c r="AU196" s="231" t="s">
        <v>86</v>
      </c>
      <c r="AY196" s="17" t="s">
        <v>148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84</v>
      </c>
      <c r="BK196" s="232">
        <f>ROUND(I196*H196,2)</f>
        <v>0</v>
      </c>
      <c r="BL196" s="17" t="s">
        <v>237</v>
      </c>
      <c r="BM196" s="231" t="s">
        <v>1399</v>
      </c>
    </row>
    <row r="197" s="2" customFormat="1" ht="14.4" customHeight="1">
      <c r="A197" s="38"/>
      <c r="B197" s="39"/>
      <c r="C197" s="219" t="s">
        <v>396</v>
      </c>
      <c r="D197" s="219" t="s">
        <v>151</v>
      </c>
      <c r="E197" s="220" t="s">
        <v>1400</v>
      </c>
      <c r="F197" s="221" t="s">
        <v>1401</v>
      </c>
      <c r="G197" s="222" t="s">
        <v>444</v>
      </c>
      <c r="H197" s="223">
        <v>1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41</v>
      </c>
      <c r="O197" s="91"/>
      <c r="P197" s="229">
        <f>O197*H197</f>
        <v>0</v>
      </c>
      <c r="Q197" s="229">
        <v>0.046339999999999999</v>
      </c>
      <c r="R197" s="229">
        <f>Q197*H197</f>
        <v>0.046339999999999999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237</v>
      </c>
      <c r="AT197" s="231" t="s">
        <v>151</v>
      </c>
      <c r="AU197" s="231" t="s">
        <v>86</v>
      </c>
      <c r="AY197" s="17" t="s">
        <v>148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84</v>
      </c>
      <c r="BK197" s="232">
        <f>ROUND(I197*H197,2)</f>
        <v>0</v>
      </c>
      <c r="BL197" s="17" t="s">
        <v>237</v>
      </c>
      <c r="BM197" s="231" t="s">
        <v>1402</v>
      </c>
    </row>
    <row r="198" s="2" customFormat="1" ht="14.4" customHeight="1">
      <c r="A198" s="38"/>
      <c r="B198" s="39"/>
      <c r="C198" s="219" t="s">
        <v>400</v>
      </c>
      <c r="D198" s="219" t="s">
        <v>151</v>
      </c>
      <c r="E198" s="220" t="s">
        <v>1403</v>
      </c>
      <c r="F198" s="221" t="s">
        <v>1404</v>
      </c>
      <c r="G198" s="222" t="s">
        <v>444</v>
      </c>
      <c r="H198" s="223">
        <v>1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41</v>
      </c>
      <c r="O198" s="91"/>
      <c r="P198" s="229">
        <f>O198*H198</f>
        <v>0</v>
      </c>
      <c r="Q198" s="229">
        <v>0.00172</v>
      </c>
      <c r="R198" s="229">
        <f>Q198*H198</f>
        <v>0.00172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237</v>
      </c>
      <c r="AT198" s="231" t="s">
        <v>151</v>
      </c>
      <c r="AU198" s="231" t="s">
        <v>86</v>
      </c>
      <c r="AY198" s="17" t="s">
        <v>148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84</v>
      </c>
      <c r="BK198" s="232">
        <f>ROUND(I198*H198,2)</f>
        <v>0</v>
      </c>
      <c r="BL198" s="17" t="s">
        <v>237</v>
      </c>
      <c r="BM198" s="231" t="s">
        <v>1405</v>
      </c>
    </row>
    <row r="199" s="2" customFormat="1" ht="14.4" customHeight="1">
      <c r="A199" s="38"/>
      <c r="B199" s="39"/>
      <c r="C199" s="219" t="s">
        <v>405</v>
      </c>
      <c r="D199" s="219" t="s">
        <v>151</v>
      </c>
      <c r="E199" s="220" t="s">
        <v>1406</v>
      </c>
      <c r="F199" s="221" t="s">
        <v>1407</v>
      </c>
      <c r="G199" s="222" t="s">
        <v>444</v>
      </c>
      <c r="H199" s="223">
        <v>2</v>
      </c>
      <c r="I199" s="224"/>
      <c r="J199" s="225">
        <f>ROUND(I199*H199,2)</f>
        <v>0</v>
      </c>
      <c r="K199" s="226"/>
      <c r="L199" s="44"/>
      <c r="M199" s="227" t="s">
        <v>1</v>
      </c>
      <c r="N199" s="228" t="s">
        <v>41</v>
      </c>
      <c r="O199" s="91"/>
      <c r="P199" s="229">
        <f>O199*H199</f>
        <v>0</v>
      </c>
      <c r="Q199" s="229">
        <v>0.0018</v>
      </c>
      <c r="R199" s="229">
        <f>Q199*H199</f>
        <v>0.0035999999999999999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237</v>
      </c>
      <c r="AT199" s="231" t="s">
        <v>151</v>
      </c>
      <c r="AU199" s="231" t="s">
        <v>86</v>
      </c>
      <c r="AY199" s="17" t="s">
        <v>148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84</v>
      </c>
      <c r="BK199" s="232">
        <f>ROUND(I199*H199,2)</f>
        <v>0</v>
      </c>
      <c r="BL199" s="17" t="s">
        <v>237</v>
      </c>
      <c r="BM199" s="231" t="s">
        <v>1408</v>
      </c>
    </row>
    <row r="200" s="2" customFormat="1" ht="14.4" customHeight="1">
      <c r="A200" s="38"/>
      <c r="B200" s="39"/>
      <c r="C200" s="219" t="s">
        <v>411</v>
      </c>
      <c r="D200" s="219" t="s">
        <v>151</v>
      </c>
      <c r="E200" s="220" t="s">
        <v>1409</v>
      </c>
      <c r="F200" s="221" t="s">
        <v>1410</v>
      </c>
      <c r="G200" s="222" t="s">
        <v>444</v>
      </c>
      <c r="H200" s="223">
        <v>3</v>
      </c>
      <c r="I200" s="224"/>
      <c r="J200" s="225">
        <f>ROUND(I200*H200,2)</f>
        <v>0</v>
      </c>
      <c r="K200" s="226"/>
      <c r="L200" s="44"/>
      <c r="M200" s="227" t="s">
        <v>1</v>
      </c>
      <c r="N200" s="228" t="s">
        <v>41</v>
      </c>
      <c r="O200" s="91"/>
      <c r="P200" s="229">
        <f>O200*H200</f>
        <v>0</v>
      </c>
      <c r="Q200" s="229">
        <v>0.0018400000000000001</v>
      </c>
      <c r="R200" s="229">
        <f>Q200*H200</f>
        <v>0.0055200000000000006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237</v>
      </c>
      <c r="AT200" s="231" t="s">
        <v>151</v>
      </c>
      <c r="AU200" s="231" t="s">
        <v>86</v>
      </c>
      <c r="AY200" s="17" t="s">
        <v>148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84</v>
      </c>
      <c r="BK200" s="232">
        <f>ROUND(I200*H200,2)</f>
        <v>0</v>
      </c>
      <c r="BL200" s="17" t="s">
        <v>237</v>
      </c>
      <c r="BM200" s="231" t="s">
        <v>1411</v>
      </c>
    </row>
    <row r="201" s="2" customFormat="1" ht="14.4" customHeight="1">
      <c r="A201" s="38"/>
      <c r="B201" s="39"/>
      <c r="C201" s="219" t="s">
        <v>419</v>
      </c>
      <c r="D201" s="219" t="s">
        <v>151</v>
      </c>
      <c r="E201" s="220" t="s">
        <v>1412</v>
      </c>
      <c r="F201" s="221" t="s">
        <v>1413</v>
      </c>
      <c r="G201" s="222" t="s">
        <v>444</v>
      </c>
      <c r="H201" s="223">
        <v>1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41</v>
      </c>
      <c r="O201" s="91"/>
      <c r="P201" s="229">
        <f>O201*H201</f>
        <v>0</v>
      </c>
      <c r="Q201" s="229">
        <v>0.0029399999999999999</v>
      </c>
      <c r="R201" s="229">
        <f>Q201*H201</f>
        <v>0.0029399999999999999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237</v>
      </c>
      <c r="AT201" s="231" t="s">
        <v>151</v>
      </c>
      <c r="AU201" s="231" t="s">
        <v>86</v>
      </c>
      <c r="AY201" s="17" t="s">
        <v>148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84</v>
      </c>
      <c r="BK201" s="232">
        <f>ROUND(I201*H201,2)</f>
        <v>0</v>
      </c>
      <c r="BL201" s="17" t="s">
        <v>237</v>
      </c>
      <c r="BM201" s="231" t="s">
        <v>1414</v>
      </c>
    </row>
    <row r="202" s="2" customFormat="1" ht="14.4" customHeight="1">
      <c r="A202" s="38"/>
      <c r="B202" s="39"/>
      <c r="C202" s="219" t="s">
        <v>425</v>
      </c>
      <c r="D202" s="219" t="s">
        <v>151</v>
      </c>
      <c r="E202" s="220" t="s">
        <v>1415</v>
      </c>
      <c r="F202" s="221" t="s">
        <v>1416</v>
      </c>
      <c r="G202" s="222" t="s">
        <v>154</v>
      </c>
      <c r="H202" s="223">
        <v>3</v>
      </c>
      <c r="I202" s="224"/>
      <c r="J202" s="225">
        <f>ROUND(I202*H202,2)</f>
        <v>0</v>
      </c>
      <c r="K202" s="226"/>
      <c r="L202" s="44"/>
      <c r="M202" s="227" t="s">
        <v>1</v>
      </c>
      <c r="N202" s="228" t="s">
        <v>41</v>
      </c>
      <c r="O202" s="91"/>
      <c r="P202" s="229">
        <f>O202*H202</f>
        <v>0</v>
      </c>
      <c r="Q202" s="229">
        <v>0.00024000000000000001</v>
      </c>
      <c r="R202" s="229">
        <f>Q202*H202</f>
        <v>0.00072000000000000005</v>
      </c>
      <c r="S202" s="229">
        <v>0</v>
      </c>
      <c r="T202" s="23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1" t="s">
        <v>237</v>
      </c>
      <c r="AT202" s="231" t="s">
        <v>151</v>
      </c>
      <c r="AU202" s="231" t="s">
        <v>86</v>
      </c>
      <c r="AY202" s="17" t="s">
        <v>148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7" t="s">
        <v>84</v>
      </c>
      <c r="BK202" s="232">
        <f>ROUND(I202*H202,2)</f>
        <v>0</v>
      </c>
      <c r="BL202" s="17" t="s">
        <v>237</v>
      </c>
      <c r="BM202" s="231" t="s">
        <v>1417</v>
      </c>
    </row>
    <row r="203" s="2" customFormat="1" ht="14.4" customHeight="1">
      <c r="A203" s="38"/>
      <c r="B203" s="39"/>
      <c r="C203" s="219" t="s">
        <v>430</v>
      </c>
      <c r="D203" s="219" t="s">
        <v>151</v>
      </c>
      <c r="E203" s="220" t="s">
        <v>1418</v>
      </c>
      <c r="F203" s="221" t="s">
        <v>1419</v>
      </c>
      <c r="G203" s="222" t="s">
        <v>154</v>
      </c>
      <c r="H203" s="223">
        <v>2</v>
      </c>
      <c r="I203" s="224"/>
      <c r="J203" s="225">
        <f>ROUND(I203*H203,2)</f>
        <v>0</v>
      </c>
      <c r="K203" s="226"/>
      <c r="L203" s="44"/>
      <c r="M203" s="227" t="s">
        <v>1</v>
      </c>
      <c r="N203" s="228" t="s">
        <v>41</v>
      </c>
      <c r="O203" s="91"/>
      <c r="P203" s="229">
        <f>O203*H203</f>
        <v>0</v>
      </c>
      <c r="Q203" s="229">
        <v>0.00027999999999999998</v>
      </c>
      <c r="R203" s="229">
        <f>Q203*H203</f>
        <v>0.00055999999999999995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237</v>
      </c>
      <c r="AT203" s="231" t="s">
        <v>151</v>
      </c>
      <c r="AU203" s="231" t="s">
        <v>86</v>
      </c>
      <c r="AY203" s="17" t="s">
        <v>148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84</v>
      </c>
      <c r="BK203" s="232">
        <f>ROUND(I203*H203,2)</f>
        <v>0</v>
      </c>
      <c r="BL203" s="17" t="s">
        <v>237</v>
      </c>
      <c r="BM203" s="231" t="s">
        <v>1420</v>
      </c>
    </row>
    <row r="204" s="2" customFormat="1" ht="14.4" customHeight="1">
      <c r="A204" s="38"/>
      <c r="B204" s="39"/>
      <c r="C204" s="219" t="s">
        <v>437</v>
      </c>
      <c r="D204" s="219" t="s">
        <v>151</v>
      </c>
      <c r="E204" s="220" t="s">
        <v>1421</v>
      </c>
      <c r="F204" s="221" t="s">
        <v>1422</v>
      </c>
      <c r="G204" s="222" t="s">
        <v>154</v>
      </c>
      <c r="H204" s="223">
        <v>1</v>
      </c>
      <c r="I204" s="224"/>
      <c r="J204" s="225">
        <f>ROUND(I204*H204,2)</f>
        <v>0</v>
      </c>
      <c r="K204" s="226"/>
      <c r="L204" s="44"/>
      <c r="M204" s="227" t="s">
        <v>1</v>
      </c>
      <c r="N204" s="228" t="s">
        <v>41</v>
      </c>
      <c r="O204" s="91"/>
      <c r="P204" s="229">
        <f>O204*H204</f>
        <v>0</v>
      </c>
      <c r="Q204" s="229">
        <v>0.00075000000000000002</v>
      </c>
      <c r="R204" s="229">
        <f>Q204*H204</f>
        <v>0.00075000000000000002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237</v>
      </c>
      <c r="AT204" s="231" t="s">
        <v>151</v>
      </c>
      <c r="AU204" s="231" t="s">
        <v>86</v>
      </c>
      <c r="AY204" s="17" t="s">
        <v>148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84</v>
      </c>
      <c r="BK204" s="232">
        <f>ROUND(I204*H204,2)</f>
        <v>0</v>
      </c>
      <c r="BL204" s="17" t="s">
        <v>237</v>
      </c>
      <c r="BM204" s="231" t="s">
        <v>1423</v>
      </c>
    </row>
    <row r="205" s="2" customFormat="1" ht="14.4" customHeight="1">
      <c r="A205" s="38"/>
      <c r="B205" s="39"/>
      <c r="C205" s="219" t="s">
        <v>441</v>
      </c>
      <c r="D205" s="219" t="s">
        <v>151</v>
      </c>
      <c r="E205" s="220" t="s">
        <v>1424</v>
      </c>
      <c r="F205" s="221" t="s">
        <v>1425</v>
      </c>
      <c r="G205" s="222" t="s">
        <v>433</v>
      </c>
      <c r="H205" s="277"/>
      <c r="I205" s="224"/>
      <c r="J205" s="225">
        <f>ROUND(I205*H205,2)</f>
        <v>0</v>
      </c>
      <c r="K205" s="226"/>
      <c r="L205" s="44"/>
      <c r="M205" s="227" t="s">
        <v>1</v>
      </c>
      <c r="N205" s="228" t="s">
        <v>41</v>
      </c>
      <c r="O205" s="91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237</v>
      </c>
      <c r="AT205" s="231" t="s">
        <v>151</v>
      </c>
      <c r="AU205" s="231" t="s">
        <v>86</v>
      </c>
      <c r="AY205" s="17" t="s">
        <v>148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84</v>
      </c>
      <c r="BK205" s="232">
        <f>ROUND(I205*H205,2)</f>
        <v>0</v>
      </c>
      <c r="BL205" s="17" t="s">
        <v>237</v>
      </c>
      <c r="BM205" s="231" t="s">
        <v>1426</v>
      </c>
    </row>
    <row r="206" s="2" customFormat="1" ht="14.4" customHeight="1">
      <c r="A206" s="38"/>
      <c r="B206" s="39"/>
      <c r="C206" s="219" t="s">
        <v>446</v>
      </c>
      <c r="D206" s="219" t="s">
        <v>151</v>
      </c>
      <c r="E206" s="220" t="s">
        <v>1427</v>
      </c>
      <c r="F206" s="221" t="s">
        <v>1428</v>
      </c>
      <c r="G206" s="222" t="s">
        <v>1</v>
      </c>
      <c r="H206" s="223">
        <v>0</v>
      </c>
      <c r="I206" s="224"/>
      <c r="J206" s="225">
        <f>ROUND(I206*H206,2)</f>
        <v>0</v>
      </c>
      <c r="K206" s="226"/>
      <c r="L206" s="44"/>
      <c r="M206" s="227" t="s">
        <v>1</v>
      </c>
      <c r="N206" s="228" t="s">
        <v>41</v>
      </c>
      <c r="O206" s="91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237</v>
      </c>
      <c r="AT206" s="231" t="s">
        <v>151</v>
      </c>
      <c r="AU206" s="231" t="s">
        <v>86</v>
      </c>
      <c r="AY206" s="17" t="s">
        <v>148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84</v>
      </c>
      <c r="BK206" s="232">
        <f>ROUND(I206*H206,2)</f>
        <v>0</v>
      </c>
      <c r="BL206" s="17" t="s">
        <v>237</v>
      </c>
      <c r="BM206" s="231" t="s">
        <v>1429</v>
      </c>
    </row>
    <row r="207" s="12" customFormat="1" ht="22.8" customHeight="1">
      <c r="A207" s="12"/>
      <c r="B207" s="203"/>
      <c r="C207" s="204"/>
      <c r="D207" s="205" t="s">
        <v>75</v>
      </c>
      <c r="E207" s="217" t="s">
        <v>1430</v>
      </c>
      <c r="F207" s="217" t="s">
        <v>1431</v>
      </c>
      <c r="G207" s="204"/>
      <c r="H207" s="204"/>
      <c r="I207" s="207"/>
      <c r="J207" s="218">
        <f>BK207</f>
        <v>0</v>
      </c>
      <c r="K207" s="204"/>
      <c r="L207" s="209"/>
      <c r="M207" s="210"/>
      <c r="N207" s="211"/>
      <c r="O207" s="211"/>
      <c r="P207" s="212">
        <f>SUM(P208:P209)</f>
        <v>0</v>
      </c>
      <c r="Q207" s="211"/>
      <c r="R207" s="212">
        <f>SUM(R208:R209)</f>
        <v>0.0091999999999999998</v>
      </c>
      <c r="S207" s="211"/>
      <c r="T207" s="213">
        <f>SUM(T208:T209)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4" t="s">
        <v>86</v>
      </c>
      <c r="AT207" s="215" t="s">
        <v>75</v>
      </c>
      <c r="AU207" s="215" t="s">
        <v>84</v>
      </c>
      <c r="AY207" s="214" t="s">
        <v>148</v>
      </c>
      <c r="BK207" s="216">
        <f>SUM(BK208:BK209)</f>
        <v>0</v>
      </c>
    </row>
    <row r="208" s="2" customFormat="1" ht="14.4" customHeight="1">
      <c r="A208" s="38"/>
      <c r="B208" s="39"/>
      <c r="C208" s="219" t="s">
        <v>450</v>
      </c>
      <c r="D208" s="219" t="s">
        <v>151</v>
      </c>
      <c r="E208" s="220" t="s">
        <v>1432</v>
      </c>
      <c r="F208" s="221" t="s">
        <v>1433</v>
      </c>
      <c r="G208" s="222" t="s">
        <v>444</v>
      </c>
      <c r="H208" s="223">
        <v>1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41</v>
      </c>
      <c r="O208" s="91"/>
      <c r="P208" s="229">
        <f>O208*H208</f>
        <v>0</v>
      </c>
      <c r="Q208" s="229">
        <v>0.0091999999999999998</v>
      </c>
      <c r="R208" s="229">
        <f>Q208*H208</f>
        <v>0.0091999999999999998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237</v>
      </c>
      <c r="AT208" s="231" t="s">
        <v>151</v>
      </c>
      <c r="AU208" s="231" t="s">
        <v>86</v>
      </c>
      <c r="AY208" s="17" t="s">
        <v>148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84</v>
      </c>
      <c r="BK208" s="232">
        <f>ROUND(I208*H208,2)</f>
        <v>0</v>
      </c>
      <c r="BL208" s="17" t="s">
        <v>237</v>
      </c>
      <c r="BM208" s="231" t="s">
        <v>1434</v>
      </c>
    </row>
    <row r="209" s="2" customFormat="1" ht="14.4" customHeight="1">
      <c r="A209" s="38"/>
      <c r="B209" s="39"/>
      <c r="C209" s="219" t="s">
        <v>454</v>
      </c>
      <c r="D209" s="219" t="s">
        <v>151</v>
      </c>
      <c r="E209" s="220" t="s">
        <v>1435</v>
      </c>
      <c r="F209" s="221" t="s">
        <v>1436</v>
      </c>
      <c r="G209" s="222" t="s">
        <v>433</v>
      </c>
      <c r="H209" s="277"/>
      <c r="I209" s="224"/>
      <c r="J209" s="225">
        <f>ROUND(I209*H209,2)</f>
        <v>0</v>
      </c>
      <c r="K209" s="226"/>
      <c r="L209" s="44"/>
      <c r="M209" s="281" t="s">
        <v>1</v>
      </c>
      <c r="N209" s="282" t="s">
        <v>41</v>
      </c>
      <c r="O209" s="283"/>
      <c r="P209" s="284">
        <f>O209*H209</f>
        <v>0</v>
      </c>
      <c r="Q209" s="284">
        <v>0</v>
      </c>
      <c r="R209" s="284">
        <f>Q209*H209</f>
        <v>0</v>
      </c>
      <c r="S209" s="284">
        <v>0</v>
      </c>
      <c r="T209" s="285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237</v>
      </c>
      <c r="AT209" s="231" t="s">
        <v>151</v>
      </c>
      <c r="AU209" s="231" t="s">
        <v>86</v>
      </c>
      <c r="AY209" s="17" t="s">
        <v>148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84</v>
      </c>
      <c r="BK209" s="232">
        <f>ROUND(I209*H209,2)</f>
        <v>0</v>
      </c>
      <c r="BL209" s="17" t="s">
        <v>237</v>
      </c>
      <c r="BM209" s="231" t="s">
        <v>1437</v>
      </c>
    </row>
    <row r="210" s="2" customFormat="1" ht="6.96" customHeight="1">
      <c r="A210" s="38"/>
      <c r="B210" s="66"/>
      <c r="C210" s="67"/>
      <c r="D210" s="67"/>
      <c r="E210" s="67"/>
      <c r="F210" s="67"/>
      <c r="G210" s="67"/>
      <c r="H210" s="67"/>
      <c r="I210" s="67"/>
      <c r="J210" s="67"/>
      <c r="K210" s="67"/>
      <c r="L210" s="44"/>
      <c r="M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</row>
  </sheetData>
  <sheetProtection sheet="1" autoFilter="0" formatColumns="0" formatRows="0" objects="1" scenarios="1" spinCount="100000" saltValue="U4MQ9yn2nnpKcfsHQx0Gi2vurrKcHTF4U488ep+bzmb+XpD/5B5piiRQzslqL8/JJbCqn0QEedLCQ50Ynzsl9g==" hashValue="lJkGrHlgOdsDpWWzF8R4u5HIJvGSfr2AwkMBiW+4b1nAuy04kfoTe+0ynPSzMb0usQLjJEyjMz/aEzZcMaCbLQ==" algorithmName="SHA-512" password="CC35"/>
  <autoFilter ref="C128:K209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Lékárna ve Školní ulici č.p.587, Kynšperk nad Ohří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1438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ROUND((SUM(BE120:BE146)),  2)</f>
        <v>0</v>
      </c>
      <c r="G33" s="38"/>
      <c r="H33" s="38"/>
      <c r="I33" s="155">
        <v>0.20999999999999999</v>
      </c>
      <c r="J33" s="154">
        <f>ROUND(((SUM(BE120:BE146))*I33),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ROUND((SUM(BF120:BF146)),  2)</f>
        <v>0</v>
      </c>
      <c r="G34" s="38"/>
      <c r="H34" s="38"/>
      <c r="I34" s="155">
        <v>0.12</v>
      </c>
      <c r="J34" s="154">
        <f>ROUND(((SUM(BF120:BF146))*I34),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ROUND((SUM(BG120:BG146)),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ROUND((SUM(BH120:BH146)),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ROUND((SUM(BI120:BI146)),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Lékárna ve Školní ulici č.p.587, Kynšperk nad Ohří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06 -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Město Kynšperk nad Ohří</v>
      </c>
      <c r="G91" s="40"/>
      <c r="H91" s="40"/>
      <c r="I91" s="32" t="s">
        <v>30</v>
      </c>
      <c r="J91" s="36" t="str">
        <f>E21</f>
        <v>Jiří Nováček, Fr.Lázně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Šimková Dita, K.Vary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120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1439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1440</v>
      </c>
      <c r="E99" s="188"/>
      <c r="F99" s="188"/>
      <c r="G99" s="188"/>
      <c r="H99" s="188"/>
      <c r="I99" s="188"/>
      <c r="J99" s="189">
        <f>J125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123</v>
      </c>
      <c r="E100" s="188"/>
      <c r="F100" s="188"/>
      <c r="G100" s="188"/>
      <c r="H100" s="188"/>
      <c r="I100" s="188"/>
      <c r="J100" s="189">
        <f>J138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4.4" customHeight="1">
      <c r="A110" s="38"/>
      <c r="B110" s="39"/>
      <c r="C110" s="40"/>
      <c r="D110" s="40"/>
      <c r="E110" s="174" t="str">
        <f>E7</f>
        <v>Lékárna ve Školní ulici č.p.587, Kynšperk nad Ohří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6" customHeight="1">
      <c r="A112" s="38"/>
      <c r="B112" s="39"/>
      <c r="C112" s="40"/>
      <c r="D112" s="40"/>
      <c r="E112" s="76" t="str">
        <f>E9</f>
        <v>06 - Vytápění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18. 2. 2025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4" customHeight="1">
      <c r="A116" s="38"/>
      <c r="B116" s="39"/>
      <c r="C116" s="32" t="s">
        <v>24</v>
      </c>
      <c r="D116" s="40"/>
      <c r="E116" s="40"/>
      <c r="F116" s="27" t="str">
        <f>E15</f>
        <v>Město Kynšperk nad Ohří</v>
      </c>
      <c r="G116" s="40"/>
      <c r="H116" s="40"/>
      <c r="I116" s="32" t="s">
        <v>30</v>
      </c>
      <c r="J116" s="36" t="str">
        <f>E21</f>
        <v>Jiří Nováček, Fr.Lázně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6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Šimková Dita, K.Vary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134</v>
      </c>
      <c r="D119" s="194" t="s">
        <v>61</v>
      </c>
      <c r="E119" s="194" t="s">
        <v>57</v>
      </c>
      <c r="F119" s="194" t="s">
        <v>58</v>
      </c>
      <c r="G119" s="194" t="s">
        <v>135</v>
      </c>
      <c r="H119" s="194" t="s">
        <v>136</v>
      </c>
      <c r="I119" s="194" t="s">
        <v>137</v>
      </c>
      <c r="J119" s="195" t="s">
        <v>110</v>
      </c>
      <c r="K119" s="196" t="s">
        <v>138</v>
      </c>
      <c r="L119" s="197"/>
      <c r="M119" s="100" t="s">
        <v>1</v>
      </c>
      <c r="N119" s="101" t="s">
        <v>40</v>
      </c>
      <c r="O119" s="101" t="s">
        <v>139</v>
      </c>
      <c r="P119" s="101" t="s">
        <v>140</v>
      </c>
      <c r="Q119" s="101" t="s">
        <v>141</v>
      </c>
      <c r="R119" s="101" t="s">
        <v>142</v>
      </c>
      <c r="S119" s="101" t="s">
        <v>143</v>
      </c>
      <c r="T119" s="102" t="s">
        <v>144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145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0.56451000000000007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112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415</v>
      </c>
      <c r="F121" s="206" t="s">
        <v>416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P122+P125+P138</f>
        <v>0</v>
      </c>
      <c r="Q121" s="211"/>
      <c r="R121" s="212">
        <f>R122+R125+R138</f>
        <v>0.56451000000000007</v>
      </c>
      <c r="S121" s="211"/>
      <c r="T121" s="213">
        <f>T122+T125+T138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86</v>
      </c>
      <c r="AT121" s="215" t="s">
        <v>75</v>
      </c>
      <c r="AU121" s="215" t="s">
        <v>76</v>
      </c>
      <c r="AY121" s="214" t="s">
        <v>148</v>
      </c>
      <c r="BK121" s="216">
        <f>BK122+BK125+BK138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1441</v>
      </c>
      <c r="F122" s="217" t="s">
        <v>1442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SUM(P123:P124)</f>
        <v>0</v>
      </c>
      <c r="Q122" s="211"/>
      <c r="R122" s="212">
        <f>SUM(R123:R124)</f>
        <v>0</v>
      </c>
      <c r="S122" s="211"/>
      <c r="T122" s="213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86</v>
      </c>
      <c r="AT122" s="215" t="s">
        <v>75</v>
      </c>
      <c r="AU122" s="215" t="s">
        <v>84</v>
      </c>
      <c r="AY122" s="214" t="s">
        <v>148</v>
      </c>
      <c r="BK122" s="216">
        <f>SUM(BK123:BK124)</f>
        <v>0</v>
      </c>
    </row>
    <row r="123" s="2" customFormat="1" ht="14.4" customHeight="1">
      <c r="A123" s="38"/>
      <c r="B123" s="39"/>
      <c r="C123" s="219" t="s">
        <v>84</v>
      </c>
      <c r="D123" s="219" t="s">
        <v>151</v>
      </c>
      <c r="E123" s="220" t="s">
        <v>1443</v>
      </c>
      <c r="F123" s="221" t="s">
        <v>1444</v>
      </c>
      <c r="G123" s="222" t="s">
        <v>297</v>
      </c>
      <c r="H123" s="223">
        <v>1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41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237</v>
      </c>
      <c r="AT123" s="231" t="s">
        <v>151</v>
      </c>
      <c r="AU123" s="231" t="s">
        <v>86</v>
      </c>
      <c r="AY123" s="17" t="s">
        <v>148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84</v>
      </c>
      <c r="BK123" s="232">
        <f>ROUND(I123*H123,2)</f>
        <v>0</v>
      </c>
      <c r="BL123" s="17" t="s">
        <v>237</v>
      </c>
      <c r="BM123" s="231" t="s">
        <v>1445</v>
      </c>
    </row>
    <row r="124" s="2" customFormat="1" ht="14.4" customHeight="1">
      <c r="A124" s="38"/>
      <c r="B124" s="39"/>
      <c r="C124" s="219" t="s">
        <v>86</v>
      </c>
      <c r="D124" s="219" t="s">
        <v>151</v>
      </c>
      <c r="E124" s="220" t="s">
        <v>1446</v>
      </c>
      <c r="F124" s="221" t="s">
        <v>1447</v>
      </c>
      <c r="G124" s="222" t="s">
        <v>433</v>
      </c>
      <c r="H124" s="277"/>
      <c r="I124" s="224"/>
      <c r="J124" s="225">
        <f>ROUND(I124*H124,2)</f>
        <v>0</v>
      </c>
      <c r="K124" s="226"/>
      <c r="L124" s="44"/>
      <c r="M124" s="227" t="s">
        <v>1</v>
      </c>
      <c r="N124" s="228" t="s">
        <v>41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237</v>
      </c>
      <c r="AT124" s="231" t="s">
        <v>151</v>
      </c>
      <c r="AU124" s="231" t="s">
        <v>86</v>
      </c>
      <c r="AY124" s="17" t="s">
        <v>148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84</v>
      </c>
      <c r="BK124" s="232">
        <f>ROUND(I124*H124,2)</f>
        <v>0</v>
      </c>
      <c r="BL124" s="17" t="s">
        <v>237</v>
      </c>
      <c r="BM124" s="231" t="s">
        <v>1448</v>
      </c>
    </row>
    <row r="125" s="12" customFormat="1" ht="22.8" customHeight="1">
      <c r="A125" s="12"/>
      <c r="B125" s="203"/>
      <c r="C125" s="204"/>
      <c r="D125" s="205" t="s">
        <v>75</v>
      </c>
      <c r="E125" s="217" t="s">
        <v>1449</v>
      </c>
      <c r="F125" s="217" t="s">
        <v>1450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SUM(P126:P137)</f>
        <v>0</v>
      </c>
      <c r="Q125" s="211"/>
      <c r="R125" s="212">
        <f>SUM(R126:R137)</f>
        <v>0.15506</v>
      </c>
      <c r="S125" s="211"/>
      <c r="T125" s="213">
        <f>SUM(T126:T137)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86</v>
      </c>
      <c r="AT125" s="215" t="s">
        <v>75</v>
      </c>
      <c r="AU125" s="215" t="s">
        <v>84</v>
      </c>
      <c r="AY125" s="214" t="s">
        <v>148</v>
      </c>
      <c r="BK125" s="216">
        <f>SUM(BK126:BK137)</f>
        <v>0</v>
      </c>
    </row>
    <row r="126" s="2" customFormat="1" ht="14.4" customHeight="1">
      <c r="A126" s="38"/>
      <c r="B126" s="39"/>
      <c r="C126" s="219" t="s">
        <v>149</v>
      </c>
      <c r="D126" s="219" t="s">
        <v>151</v>
      </c>
      <c r="E126" s="220" t="s">
        <v>1451</v>
      </c>
      <c r="F126" s="221" t="s">
        <v>1452</v>
      </c>
      <c r="G126" s="222" t="s">
        <v>188</v>
      </c>
      <c r="H126" s="223">
        <v>38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41</v>
      </c>
      <c r="O126" s="91"/>
      <c r="P126" s="229">
        <f>O126*H126</f>
        <v>0</v>
      </c>
      <c r="Q126" s="229">
        <v>0.00048000000000000001</v>
      </c>
      <c r="R126" s="229">
        <f>Q126*H126</f>
        <v>0.018239999999999999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237</v>
      </c>
      <c r="AT126" s="231" t="s">
        <v>151</v>
      </c>
      <c r="AU126" s="231" t="s">
        <v>86</v>
      </c>
      <c r="AY126" s="17" t="s">
        <v>148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84</v>
      </c>
      <c r="BK126" s="232">
        <f>ROUND(I126*H126,2)</f>
        <v>0</v>
      </c>
      <c r="BL126" s="17" t="s">
        <v>237</v>
      </c>
      <c r="BM126" s="231" t="s">
        <v>1453</v>
      </c>
    </row>
    <row r="127" s="2" customFormat="1" ht="14.4" customHeight="1">
      <c r="A127" s="38"/>
      <c r="B127" s="39"/>
      <c r="C127" s="219" t="s">
        <v>155</v>
      </c>
      <c r="D127" s="219" t="s">
        <v>151</v>
      </c>
      <c r="E127" s="220" t="s">
        <v>1454</v>
      </c>
      <c r="F127" s="221" t="s">
        <v>1455</v>
      </c>
      <c r="G127" s="222" t="s">
        <v>188</v>
      </c>
      <c r="H127" s="223">
        <v>12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41</v>
      </c>
      <c r="O127" s="91"/>
      <c r="P127" s="229">
        <f>O127*H127</f>
        <v>0</v>
      </c>
      <c r="Q127" s="229">
        <v>0.00060999999999999997</v>
      </c>
      <c r="R127" s="229">
        <f>Q127*H127</f>
        <v>0.0073200000000000001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237</v>
      </c>
      <c r="AT127" s="231" t="s">
        <v>151</v>
      </c>
      <c r="AU127" s="231" t="s">
        <v>86</v>
      </c>
      <c r="AY127" s="17" t="s">
        <v>148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84</v>
      </c>
      <c r="BK127" s="232">
        <f>ROUND(I127*H127,2)</f>
        <v>0</v>
      </c>
      <c r="BL127" s="17" t="s">
        <v>237</v>
      </c>
      <c r="BM127" s="231" t="s">
        <v>1456</v>
      </c>
    </row>
    <row r="128" s="2" customFormat="1" ht="14.4" customHeight="1">
      <c r="A128" s="38"/>
      <c r="B128" s="39"/>
      <c r="C128" s="219" t="s">
        <v>172</v>
      </c>
      <c r="D128" s="219" t="s">
        <v>151</v>
      </c>
      <c r="E128" s="220" t="s">
        <v>1457</v>
      </c>
      <c r="F128" s="221" t="s">
        <v>1458</v>
      </c>
      <c r="G128" s="222" t="s">
        <v>188</v>
      </c>
      <c r="H128" s="223">
        <v>18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41</v>
      </c>
      <c r="O128" s="91"/>
      <c r="P128" s="229">
        <f>O128*H128</f>
        <v>0</v>
      </c>
      <c r="Q128" s="229">
        <v>0.00073999999999999999</v>
      </c>
      <c r="R128" s="229">
        <f>Q128*H128</f>
        <v>0.01332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237</v>
      </c>
      <c r="AT128" s="231" t="s">
        <v>151</v>
      </c>
      <c r="AU128" s="231" t="s">
        <v>86</v>
      </c>
      <c r="AY128" s="17" t="s">
        <v>148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84</v>
      </c>
      <c r="BK128" s="232">
        <f>ROUND(I128*H128,2)</f>
        <v>0</v>
      </c>
      <c r="BL128" s="17" t="s">
        <v>237</v>
      </c>
      <c r="BM128" s="231" t="s">
        <v>1459</v>
      </c>
    </row>
    <row r="129" s="2" customFormat="1" ht="14.4" customHeight="1">
      <c r="A129" s="38"/>
      <c r="B129" s="39"/>
      <c r="C129" s="219" t="s">
        <v>178</v>
      </c>
      <c r="D129" s="219" t="s">
        <v>151</v>
      </c>
      <c r="E129" s="220" t="s">
        <v>1460</v>
      </c>
      <c r="F129" s="221" t="s">
        <v>1461</v>
      </c>
      <c r="G129" s="222" t="s">
        <v>188</v>
      </c>
      <c r="H129" s="223">
        <v>67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41</v>
      </c>
      <c r="O129" s="91"/>
      <c r="P129" s="229">
        <f>O129*H129</f>
        <v>0</v>
      </c>
      <c r="Q129" s="229">
        <v>0.0012800000000000001</v>
      </c>
      <c r="R129" s="229">
        <f>Q129*H129</f>
        <v>0.085760000000000003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237</v>
      </c>
      <c r="AT129" s="231" t="s">
        <v>151</v>
      </c>
      <c r="AU129" s="231" t="s">
        <v>86</v>
      </c>
      <c r="AY129" s="17" t="s">
        <v>148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84</v>
      </c>
      <c r="BK129" s="232">
        <f>ROUND(I129*H129,2)</f>
        <v>0</v>
      </c>
      <c r="BL129" s="17" t="s">
        <v>237</v>
      </c>
      <c r="BM129" s="231" t="s">
        <v>1462</v>
      </c>
    </row>
    <row r="130" s="2" customFormat="1" ht="14.4" customHeight="1">
      <c r="A130" s="38"/>
      <c r="B130" s="39"/>
      <c r="C130" s="219" t="s">
        <v>185</v>
      </c>
      <c r="D130" s="219" t="s">
        <v>151</v>
      </c>
      <c r="E130" s="220" t="s">
        <v>1463</v>
      </c>
      <c r="F130" s="221" t="s">
        <v>1464</v>
      </c>
      <c r="G130" s="222" t="s">
        <v>188</v>
      </c>
      <c r="H130" s="223">
        <v>12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41</v>
      </c>
      <c r="O130" s="91"/>
      <c r="P130" s="229">
        <f>O130*H130</f>
        <v>0</v>
      </c>
      <c r="Q130" s="229">
        <v>5.0000000000000002E-05</v>
      </c>
      <c r="R130" s="229">
        <f>Q130*H130</f>
        <v>0.00060000000000000006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237</v>
      </c>
      <c r="AT130" s="231" t="s">
        <v>151</v>
      </c>
      <c r="AU130" s="231" t="s">
        <v>86</v>
      </c>
      <c r="AY130" s="17" t="s">
        <v>148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84</v>
      </c>
      <c r="BK130" s="232">
        <f>ROUND(I130*H130,2)</f>
        <v>0</v>
      </c>
      <c r="BL130" s="17" t="s">
        <v>237</v>
      </c>
      <c r="BM130" s="231" t="s">
        <v>1465</v>
      </c>
    </row>
    <row r="131" s="2" customFormat="1" ht="14.4" customHeight="1">
      <c r="A131" s="38"/>
      <c r="B131" s="39"/>
      <c r="C131" s="219" t="s">
        <v>191</v>
      </c>
      <c r="D131" s="219" t="s">
        <v>151</v>
      </c>
      <c r="E131" s="220" t="s">
        <v>1466</v>
      </c>
      <c r="F131" s="221" t="s">
        <v>1467</v>
      </c>
      <c r="G131" s="222" t="s">
        <v>188</v>
      </c>
      <c r="H131" s="223">
        <v>135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237</v>
      </c>
      <c r="AT131" s="231" t="s">
        <v>151</v>
      </c>
      <c r="AU131" s="231" t="s">
        <v>86</v>
      </c>
      <c r="AY131" s="17" t="s">
        <v>148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237</v>
      </c>
      <c r="BM131" s="231" t="s">
        <v>1468</v>
      </c>
    </row>
    <row r="132" s="13" customFormat="1">
      <c r="A132" s="13"/>
      <c r="B132" s="233"/>
      <c r="C132" s="234"/>
      <c r="D132" s="235" t="s">
        <v>157</v>
      </c>
      <c r="E132" s="236" t="s">
        <v>1</v>
      </c>
      <c r="F132" s="237" t="s">
        <v>1469</v>
      </c>
      <c r="G132" s="234"/>
      <c r="H132" s="238">
        <v>135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157</v>
      </c>
      <c r="AU132" s="244" t="s">
        <v>86</v>
      </c>
      <c r="AV132" s="13" t="s">
        <v>86</v>
      </c>
      <c r="AW132" s="13" t="s">
        <v>32</v>
      </c>
      <c r="AX132" s="13" t="s">
        <v>84</v>
      </c>
      <c r="AY132" s="244" t="s">
        <v>148</v>
      </c>
    </row>
    <row r="133" s="2" customFormat="1" ht="14.4" customHeight="1">
      <c r="A133" s="38"/>
      <c r="B133" s="39"/>
      <c r="C133" s="219" t="s">
        <v>196</v>
      </c>
      <c r="D133" s="219" t="s">
        <v>151</v>
      </c>
      <c r="E133" s="220" t="s">
        <v>1470</v>
      </c>
      <c r="F133" s="221" t="s">
        <v>1471</v>
      </c>
      <c r="G133" s="222" t="s">
        <v>297</v>
      </c>
      <c r="H133" s="223">
        <v>1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41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237</v>
      </c>
      <c r="AT133" s="231" t="s">
        <v>151</v>
      </c>
      <c r="AU133" s="231" t="s">
        <v>86</v>
      </c>
      <c r="AY133" s="17" t="s">
        <v>148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84</v>
      </c>
      <c r="BK133" s="232">
        <f>ROUND(I133*H133,2)</f>
        <v>0</v>
      </c>
      <c r="BL133" s="17" t="s">
        <v>237</v>
      </c>
      <c r="BM133" s="231" t="s">
        <v>1472</v>
      </c>
    </row>
    <row r="134" s="2" customFormat="1" ht="19.8" customHeight="1">
      <c r="A134" s="38"/>
      <c r="B134" s="39"/>
      <c r="C134" s="219" t="s">
        <v>202</v>
      </c>
      <c r="D134" s="219" t="s">
        <v>151</v>
      </c>
      <c r="E134" s="220" t="s">
        <v>1473</v>
      </c>
      <c r="F134" s="221" t="s">
        <v>1474</v>
      </c>
      <c r="G134" s="222" t="s">
        <v>188</v>
      </c>
      <c r="H134" s="223">
        <v>68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41</v>
      </c>
      <c r="O134" s="91"/>
      <c r="P134" s="229">
        <f>O134*H134</f>
        <v>0</v>
      </c>
      <c r="Q134" s="229">
        <v>0.00034000000000000002</v>
      </c>
      <c r="R134" s="229">
        <f>Q134*H134</f>
        <v>0.023120000000000002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237</v>
      </c>
      <c r="AT134" s="231" t="s">
        <v>151</v>
      </c>
      <c r="AU134" s="231" t="s">
        <v>86</v>
      </c>
      <c r="AY134" s="17" t="s">
        <v>148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84</v>
      </c>
      <c r="BK134" s="232">
        <f>ROUND(I134*H134,2)</f>
        <v>0</v>
      </c>
      <c r="BL134" s="17" t="s">
        <v>237</v>
      </c>
      <c r="BM134" s="231" t="s">
        <v>1475</v>
      </c>
    </row>
    <row r="135" s="13" customFormat="1">
      <c r="A135" s="13"/>
      <c r="B135" s="233"/>
      <c r="C135" s="234"/>
      <c r="D135" s="235" t="s">
        <v>157</v>
      </c>
      <c r="E135" s="236" t="s">
        <v>1</v>
      </c>
      <c r="F135" s="237" t="s">
        <v>1476</v>
      </c>
      <c r="G135" s="234"/>
      <c r="H135" s="238">
        <v>68</v>
      </c>
      <c r="I135" s="239"/>
      <c r="J135" s="234"/>
      <c r="K135" s="234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157</v>
      </c>
      <c r="AU135" s="244" t="s">
        <v>86</v>
      </c>
      <c r="AV135" s="13" t="s">
        <v>86</v>
      </c>
      <c r="AW135" s="13" t="s">
        <v>32</v>
      </c>
      <c r="AX135" s="13" t="s">
        <v>84</v>
      </c>
      <c r="AY135" s="244" t="s">
        <v>148</v>
      </c>
    </row>
    <row r="136" s="2" customFormat="1" ht="19.8" customHeight="1">
      <c r="A136" s="38"/>
      <c r="B136" s="39"/>
      <c r="C136" s="219" t="s">
        <v>207</v>
      </c>
      <c r="D136" s="219" t="s">
        <v>151</v>
      </c>
      <c r="E136" s="220" t="s">
        <v>1477</v>
      </c>
      <c r="F136" s="221" t="s">
        <v>1478</v>
      </c>
      <c r="G136" s="222" t="s">
        <v>188</v>
      </c>
      <c r="H136" s="223">
        <v>67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41</v>
      </c>
      <c r="O136" s="91"/>
      <c r="P136" s="229">
        <f>O136*H136</f>
        <v>0</v>
      </c>
      <c r="Q136" s="229">
        <v>0.00010000000000000001</v>
      </c>
      <c r="R136" s="229">
        <f>Q136*H136</f>
        <v>0.0067000000000000002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237</v>
      </c>
      <c r="AT136" s="231" t="s">
        <v>151</v>
      </c>
      <c r="AU136" s="231" t="s">
        <v>86</v>
      </c>
      <c r="AY136" s="17" t="s">
        <v>148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84</v>
      </c>
      <c r="BK136" s="232">
        <f>ROUND(I136*H136,2)</f>
        <v>0</v>
      </c>
      <c r="BL136" s="17" t="s">
        <v>237</v>
      </c>
      <c r="BM136" s="231" t="s">
        <v>1479</v>
      </c>
    </row>
    <row r="137" s="2" customFormat="1" ht="14.4" customHeight="1">
      <c r="A137" s="38"/>
      <c r="B137" s="39"/>
      <c r="C137" s="219" t="s">
        <v>8</v>
      </c>
      <c r="D137" s="219" t="s">
        <v>151</v>
      </c>
      <c r="E137" s="220" t="s">
        <v>1480</v>
      </c>
      <c r="F137" s="221" t="s">
        <v>1481</v>
      </c>
      <c r="G137" s="222" t="s">
        <v>433</v>
      </c>
      <c r="H137" s="277"/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237</v>
      </c>
      <c r="AT137" s="231" t="s">
        <v>151</v>
      </c>
      <c r="AU137" s="231" t="s">
        <v>86</v>
      </c>
      <c r="AY137" s="17" t="s">
        <v>148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237</v>
      </c>
      <c r="BM137" s="231" t="s">
        <v>1482</v>
      </c>
    </row>
    <row r="138" s="12" customFormat="1" ht="22.8" customHeight="1">
      <c r="A138" s="12"/>
      <c r="B138" s="203"/>
      <c r="C138" s="204"/>
      <c r="D138" s="205" t="s">
        <v>75</v>
      </c>
      <c r="E138" s="217" t="s">
        <v>470</v>
      </c>
      <c r="F138" s="217" t="s">
        <v>471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SUM(P139:P146)</f>
        <v>0</v>
      </c>
      <c r="Q138" s="211"/>
      <c r="R138" s="212">
        <f>SUM(R139:R146)</f>
        <v>0.40945000000000004</v>
      </c>
      <c r="S138" s="211"/>
      <c r="T138" s="213">
        <f>SUM(T139:T146)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86</v>
      </c>
      <c r="AT138" s="215" t="s">
        <v>75</v>
      </c>
      <c r="AU138" s="215" t="s">
        <v>84</v>
      </c>
      <c r="AY138" s="214" t="s">
        <v>148</v>
      </c>
      <c r="BK138" s="216">
        <f>SUM(BK139:BK146)</f>
        <v>0</v>
      </c>
    </row>
    <row r="139" s="2" customFormat="1" ht="19.8" customHeight="1">
      <c r="A139" s="38"/>
      <c r="B139" s="39"/>
      <c r="C139" s="219" t="s">
        <v>223</v>
      </c>
      <c r="D139" s="219" t="s">
        <v>151</v>
      </c>
      <c r="E139" s="220" t="s">
        <v>1483</v>
      </c>
      <c r="F139" s="221" t="s">
        <v>1484</v>
      </c>
      <c r="G139" s="222" t="s">
        <v>154</v>
      </c>
      <c r="H139" s="223">
        <v>3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0.014500000000000001</v>
      </c>
      <c r="R139" s="229">
        <f>Q139*H139</f>
        <v>0.043500000000000004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237</v>
      </c>
      <c r="AT139" s="231" t="s">
        <v>151</v>
      </c>
      <c r="AU139" s="231" t="s">
        <v>86</v>
      </c>
      <c r="AY139" s="17" t="s">
        <v>148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237</v>
      </c>
      <c r="BM139" s="231" t="s">
        <v>1485</v>
      </c>
    </row>
    <row r="140" s="2" customFormat="1" ht="19.8" customHeight="1">
      <c r="A140" s="38"/>
      <c r="B140" s="39"/>
      <c r="C140" s="219" t="s">
        <v>228</v>
      </c>
      <c r="D140" s="219" t="s">
        <v>151</v>
      </c>
      <c r="E140" s="220" t="s">
        <v>1486</v>
      </c>
      <c r="F140" s="221" t="s">
        <v>1487</v>
      </c>
      <c r="G140" s="222" t="s">
        <v>154</v>
      </c>
      <c r="H140" s="223">
        <v>2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41</v>
      </c>
      <c r="O140" s="91"/>
      <c r="P140" s="229">
        <f>O140*H140</f>
        <v>0</v>
      </c>
      <c r="Q140" s="229">
        <v>0.020650000000000002</v>
      </c>
      <c r="R140" s="229">
        <f>Q140*H140</f>
        <v>0.041300000000000003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237</v>
      </c>
      <c r="AT140" s="231" t="s">
        <v>151</v>
      </c>
      <c r="AU140" s="231" t="s">
        <v>86</v>
      </c>
      <c r="AY140" s="17" t="s">
        <v>148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84</v>
      </c>
      <c r="BK140" s="232">
        <f>ROUND(I140*H140,2)</f>
        <v>0</v>
      </c>
      <c r="BL140" s="17" t="s">
        <v>237</v>
      </c>
      <c r="BM140" s="231" t="s">
        <v>1488</v>
      </c>
    </row>
    <row r="141" s="2" customFormat="1" ht="19.8" customHeight="1">
      <c r="A141" s="38"/>
      <c r="B141" s="39"/>
      <c r="C141" s="219" t="s">
        <v>232</v>
      </c>
      <c r="D141" s="219" t="s">
        <v>151</v>
      </c>
      <c r="E141" s="220" t="s">
        <v>1489</v>
      </c>
      <c r="F141" s="221" t="s">
        <v>1490</v>
      </c>
      <c r="G141" s="222" t="s">
        <v>154</v>
      </c>
      <c r="H141" s="223">
        <v>1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0.028029999999999999</v>
      </c>
      <c r="R141" s="229">
        <f>Q141*H141</f>
        <v>0.028029999999999999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237</v>
      </c>
      <c r="AT141" s="231" t="s">
        <v>151</v>
      </c>
      <c r="AU141" s="231" t="s">
        <v>86</v>
      </c>
      <c r="AY141" s="17" t="s">
        <v>148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237</v>
      </c>
      <c r="BM141" s="231" t="s">
        <v>1491</v>
      </c>
    </row>
    <row r="142" s="2" customFormat="1" ht="19.8" customHeight="1">
      <c r="A142" s="38"/>
      <c r="B142" s="39"/>
      <c r="C142" s="219" t="s">
        <v>237</v>
      </c>
      <c r="D142" s="219" t="s">
        <v>151</v>
      </c>
      <c r="E142" s="220" t="s">
        <v>1492</v>
      </c>
      <c r="F142" s="221" t="s">
        <v>1493</v>
      </c>
      <c r="G142" s="222" t="s">
        <v>154</v>
      </c>
      <c r="H142" s="223">
        <v>1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0.048120000000000003</v>
      </c>
      <c r="R142" s="229">
        <f>Q142*H142</f>
        <v>0.048120000000000003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237</v>
      </c>
      <c r="AT142" s="231" t="s">
        <v>151</v>
      </c>
      <c r="AU142" s="231" t="s">
        <v>86</v>
      </c>
      <c r="AY142" s="17" t="s">
        <v>148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237</v>
      </c>
      <c r="BM142" s="231" t="s">
        <v>1494</v>
      </c>
    </row>
    <row r="143" s="2" customFormat="1" ht="19.8" customHeight="1">
      <c r="A143" s="38"/>
      <c r="B143" s="39"/>
      <c r="C143" s="219" t="s">
        <v>242</v>
      </c>
      <c r="D143" s="219" t="s">
        <v>151</v>
      </c>
      <c r="E143" s="220" t="s">
        <v>1495</v>
      </c>
      <c r="F143" s="221" t="s">
        <v>1496</v>
      </c>
      <c r="G143" s="222" t="s">
        <v>154</v>
      </c>
      <c r="H143" s="223">
        <v>1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41</v>
      </c>
      <c r="O143" s="91"/>
      <c r="P143" s="229">
        <f>O143*H143</f>
        <v>0</v>
      </c>
      <c r="Q143" s="229">
        <v>0.045999999999999999</v>
      </c>
      <c r="R143" s="229">
        <f>Q143*H143</f>
        <v>0.045999999999999999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237</v>
      </c>
      <c r="AT143" s="231" t="s">
        <v>151</v>
      </c>
      <c r="AU143" s="231" t="s">
        <v>86</v>
      </c>
      <c r="AY143" s="17" t="s">
        <v>148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84</v>
      </c>
      <c r="BK143" s="232">
        <f>ROUND(I143*H143,2)</f>
        <v>0</v>
      </c>
      <c r="BL143" s="17" t="s">
        <v>237</v>
      </c>
      <c r="BM143" s="231" t="s">
        <v>1497</v>
      </c>
    </row>
    <row r="144" s="2" customFormat="1" ht="19.8" customHeight="1">
      <c r="A144" s="38"/>
      <c r="B144" s="39"/>
      <c r="C144" s="219" t="s">
        <v>246</v>
      </c>
      <c r="D144" s="219" t="s">
        <v>151</v>
      </c>
      <c r="E144" s="220" t="s">
        <v>1498</v>
      </c>
      <c r="F144" s="221" t="s">
        <v>1499</v>
      </c>
      <c r="G144" s="222" t="s">
        <v>154</v>
      </c>
      <c r="H144" s="223">
        <v>2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41</v>
      </c>
      <c r="O144" s="91"/>
      <c r="P144" s="229">
        <f>O144*H144</f>
        <v>0</v>
      </c>
      <c r="Q144" s="229">
        <v>0.076300000000000007</v>
      </c>
      <c r="R144" s="229">
        <f>Q144*H144</f>
        <v>0.15260000000000001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237</v>
      </c>
      <c r="AT144" s="231" t="s">
        <v>151</v>
      </c>
      <c r="AU144" s="231" t="s">
        <v>86</v>
      </c>
      <c r="AY144" s="17" t="s">
        <v>148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84</v>
      </c>
      <c r="BK144" s="232">
        <f>ROUND(I144*H144,2)</f>
        <v>0</v>
      </c>
      <c r="BL144" s="17" t="s">
        <v>237</v>
      </c>
      <c r="BM144" s="231" t="s">
        <v>1500</v>
      </c>
    </row>
    <row r="145" s="2" customFormat="1" ht="19.8" customHeight="1">
      <c r="A145" s="38"/>
      <c r="B145" s="39"/>
      <c r="C145" s="219" t="s">
        <v>256</v>
      </c>
      <c r="D145" s="219" t="s">
        <v>151</v>
      </c>
      <c r="E145" s="220" t="s">
        <v>1501</v>
      </c>
      <c r="F145" s="221" t="s">
        <v>1502</v>
      </c>
      <c r="G145" s="222" t="s">
        <v>154</v>
      </c>
      <c r="H145" s="223">
        <v>1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41</v>
      </c>
      <c r="O145" s="91"/>
      <c r="P145" s="229">
        <f>O145*H145</f>
        <v>0</v>
      </c>
      <c r="Q145" s="229">
        <v>0.0499</v>
      </c>
      <c r="R145" s="229">
        <f>Q145*H145</f>
        <v>0.0499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237</v>
      </c>
      <c r="AT145" s="231" t="s">
        <v>151</v>
      </c>
      <c r="AU145" s="231" t="s">
        <v>86</v>
      </c>
      <c r="AY145" s="17" t="s">
        <v>148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84</v>
      </c>
      <c r="BK145" s="232">
        <f>ROUND(I145*H145,2)</f>
        <v>0</v>
      </c>
      <c r="BL145" s="17" t="s">
        <v>237</v>
      </c>
      <c r="BM145" s="231" t="s">
        <v>1503</v>
      </c>
    </row>
    <row r="146" s="2" customFormat="1" ht="14.4" customHeight="1">
      <c r="A146" s="38"/>
      <c r="B146" s="39"/>
      <c r="C146" s="219" t="s">
        <v>261</v>
      </c>
      <c r="D146" s="219" t="s">
        <v>151</v>
      </c>
      <c r="E146" s="220" t="s">
        <v>1504</v>
      </c>
      <c r="F146" s="221" t="s">
        <v>1505</v>
      </c>
      <c r="G146" s="222" t="s">
        <v>433</v>
      </c>
      <c r="H146" s="277"/>
      <c r="I146" s="224"/>
      <c r="J146" s="225">
        <f>ROUND(I146*H146,2)</f>
        <v>0</v>
      </c>
      <c r="K146" s="226"/>
      <c r="L146" s="44"/>
      <c r="M146" s="281" t="s">
        <v>1</v>
      </c>
      <c r="N146" s="282" t="s">
        <v>41</v>
      </c>
      <c r="O146" s="283"/>
      <c r="P146" s="284">
        <f>O146*H146</f>
        <v>0</v>
      </c>
      <c r="Q146" s="284">
        <v>0</v>
      </c>
      <c r="R146" s="284">
        <f>Q146*H146</f>
        <v>0</v>
      </c>
      <c r="S146" s="284">
        <v>0</v>
      </c>
      <c r="T146" s="285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237</v>
      </c>
      <c r="AT146" s="231" t="s">
        <v>151</v>
      </c>
      <c r="AU146" s="231" t="s">
        <v>86</v>
      </c>
      <c r="AY146" s="17" t="s">
        <v>148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84</v>
      </c>
      <c r="BK146" s="232">
        <f>ROUND(I146*H146,2)</f>
        <v>0</v>
      </c>
      <c r="BL146" s="17" t="s">
        <v>237</v>
      </c>
      <c r="BM146" s="231" t="s">
        <v>1506</v>
      </c>
    </row>
    <row r="147" s="2" customFormat="1" ht="6.96" customHeight="1">
      <c r="A147" s="38"/>
      <c r="B147" s="66"/>
      <c r="C147" s="67"/>
      <c r="D147" s="67"/>
      <c r="E147" s="67"/>
      <c r="F147" s="67"/>
      <c r="G147" s="67"/>
      <c r="H147" s="67"/>
      <c r="I147" s="67"/>
      <c r="J147" s="67"/>
      <c r="K147" s="67"/>
      <c r="L147" s="44"/>
      <c r="M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</sheetData>
  <sheetProtection sheet="1" autoFilter="0" formatColumns="0" formatRows="0" objects="1" scenarios="1" spinCount="100000" saltValue="Pv1asu2I4wof/lfV/2igE3wn1pQO3ZQu7UnaGssYNAjOqOMkii2tqM9NarvZ8oF5YbMRZc/91Gf5Z362XCGCxg==" hashValue="f1lS5x0o25FeO/phMEk/OEJG9XycXfz1Ph5ny8sBR6/wTYfjMXuFqyfSWDSIWmmtldqRTE7ovw1B+hSiSFKTBg==" algorithmName="SHA-512" password="CC35"/>
  <autoFilter ref="C119:K14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Lékárna ve Školní ulici č.p.587, Kynšperk nad Ohří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1507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ROUND((SUM(BE120:BE127)),  2)</f>
        <v>0</v>
      </c>
      <c r="G33" s="38"/>
      <c r="H33" s="38"/>
      <c r="I33" s="155">
        <v>0.20999999999999999</v>
      </c>
      <c r="J33" s="154">
        <f>ROUND(((SUM(BE120:BE127))*I33),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ROUND((SUM(BF120:BF127)),  2)</f>
        <v>0</v>
      </c>
      <c r="G34" s="38"/>
      <c r="H34" s="38"/>
      <c r="I34" s="155">
        <v>0.12</v>
      </c>
      <c r="J34" s="154">
        <f>ROUND(((SUM(BF120:BF127))*I34),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ROUND((SUM(BG120:BG127)),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ROUND((SUM(BH120:BH127)),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ROUND((SUM(BI120:BI127)),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Lékárna ve Školní ulici č.p.587, Kynšperk nad Ohří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07 -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Město Kynšperk nad Ohří</v>
      </c>
      <c r="G91" s="40"/>
      <c r="H91" s="40"/>
      <c r="I91" s="32" t="s">
        <v>30</v>
      </c>
      <c r="J91" s="36" t="str">
        <f>E21</f>
        <v>Jiří Nováček, Fr.Lázně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Šimková Dita, K.Vary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1508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1509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1510</v>
      </c>
      <c r="E99" s="188"/>
      <c r="F99" s="188"/>
      <c r="G99" s="188"/>
      <c r="H99" s="188"/>
      <c r="I99" s="188"/>
      <c r="J99" s="189">
        <f>J124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1511</v>
      </c>
      <c r="E100" s="188"/>
      <c r="F100" s="188"/>
      <c r="G100" s="188"/>
      <c r="H100" s="188"/>
      <c r="I100" s="188"/>
      <c r="J100" s="189">
        <f>J126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4.4" customHeight="1">
      <c r="A110" s="38"/>
      <c r="B110" s="39"/>
      <c r="C110" s="40"/>
      <c r="D110" s="40"/>
      <c r="E110" s="174" t="str">
        <f>E7</f>
        <v>Lékárna ve Školní ulici č.p.587, Kynšperk nad Ohří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6" customHeight="1">
      <c r="A112" s="38"/>
      <c r="B112" s="39"/>
      <c r="C112" s="40"/>
      <c r="D112" s="40"/>
      <c r="E112" s="76" t="str">
        <f>E9</f>
        <v>07 - Vedlejší rozpočtové náklady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18. 2. 2025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4" customHeight="1">
      <c r="A116" s="38"/>
      <c r="B116" s="39"/>
      <c r="C116" s="32" t="s">
        <v>24</v>
      </c>
      <c r="D116" s="40"/>
      <c r="E116" s="40"/>
      <c r="F116" s="27" t="str">
        <f>E15</f>
        <v>Město Kynšperk nad Ohří</v>
      </c>
      <c r="G116" s="40"/>
      <c r="H116" s="40"/>
      <c r="I116" s="32" t="s">
        <v>30</v>
      </c>
      <c r="J116" s="36" t="str">
        <f>E21</f>
        <v>Jiří Nováček, Fr.Lázně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6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Šimková Dita, K.Vary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134</v>
      </c>
      <c r="D119" s="194" t="s">
        <v>61</v>
      </c>
      <c r="E119" s="194" t="s">
        <v>57</v>
      </c>
      <c r="F119" s="194" t="s">
        <v>58</v>
      </c>
      <c r="G119" s="194" t="s">
        <v>135</v>
      </c>
      <c r="H119" s="194" t="s">
        <v>136</v>
      </c>
      <c r="I119" s="194" t="s">
        <v>137</v>
      </c>
      <c r="J119" s="195" t="s">
        <v>110</v>
      </c>
      <c r="K119" s="196" t="s">
        <v>138</v>
      </c>
      <c r="L119" s="197"/>
      <c r="M119" s="100" t="s">
        <v>1</v>
      </c>
      <c r="N119" s="101" t="s">
        <v>40</v>
      </c>
      <c r="O119" s="101" t="s">
        <v>139</v>
      </c>
      <c r="P119" s="101" t="s">
        <v>140</v>
      </c>
      <c r="Q119" s="101" t="s">
        <v>141</v>
      </c>
      <c r="R119" s="101" t="s">
        <v>142</v>
      </c>
      <c r="S119" s="101" t="s">
        <v>143</v>
      </c>
      <c r="T119" s="102" t="s">
        <v>144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145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0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112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1512</v>
      </c>
      <c r="F121" s="206" t="s">
        <v>103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P122+P124+P126</f>
        <v>0</v>
      </c>
      <c r="Q121" s="211"/>
      <c r="R121" s="212">
        <f>R122+R124+R126</f>
        <v>0</v>
      </c>
      <c r="S121" s="211"/>
      <c r="T121" s="213">
        <f>T122+T124+T126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172</v>
      </c>
      <c r="AT121" s="215" t="s">
        <v>75</v>
      </c>
      <c r="AU121" s="215" t="s">
        <v>76</v>
      </c>
      <c r="AY121" s="214" t="s">
        <v>148</v>
      </c>
      <c r="BK121" s="216">
        <f>BK122+BK124+BK126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1513</v>
      </c>
      <c r="F122" s="217" t="s">
        <v>1514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P123</f>
        <v>0</v>
      </c>
      <c r="Q122" s="211"/>
      <c r="R122" s="212">
        <f>R123</f>
        <v>0</v>
      </c>
      <c r="S122" s="211"/>
      <c r="T122" s="21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172</v>
      </c>
      <c r="AT122" s="215" t="s">
        <v>75</v>
      </c>
      <c r="AU122" s="215" t="s">
        <v>84</v>
      </c>
      <c r="AY122" s="214" t="s">
        <v>148</v>
      </c>
      <c r="BK122" s="216">
        <f>BK123</f>
        <v>0</v>
      </c>
    </row>
    <row r="123" s="2" customFormat="1" ht="14.4" customHeight="1">
      <c r="A123" s="38"/>
      <c r="B123" s="39"/>
      <c r="C123" s="219" t="s">
        <v>84</v>
      </c>
      <c r="D123" s="219" t="s">
        <v>151</v>
      </c>
      <c r="E123" s="220" t="s">
        <v>1515</v>
      </c>
      <c r="F123" s="221" t="s">
        <v>1516</v>
      </c>
      <c r="G123" s="222" t="s">
        <v>297</v>
      </c>
      <c r="H123" s="223">
        <v>1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41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1517</v>
      </c>
      <c r="AT123" s="231" t="s">
        <v>151</v>
      </c>
      <c r="AU123" s="231" t="s">
        <v>86</v>
      </c>
      <c r="AY123" s="17" t="s">
        <v>148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84</v>
      </c>
      <c r="BK123" s="232">
        <f>ROUND(I123*H123,2)</f>
        <v>0</v>
      </c>
      <c r="BL123" s="17" t="s">
        <v>1517</v>
      </c>
      <c r="BM123" s="231" t="s">
        <v>1518</v>
      </c>
    </row>
    <row r="124" s="12" customFormat="1" ht="22.8" customHeight="1">
      <c r="A124" s="12"/>
      <c r="B124" s="203"/>
      <c r="C124" s="204"/>
      <c r="D124" s="205" t="s">
        <v>75</v>
      </c>
      <c r="E124" s="217" t="s">
        <v>1519</v>
      </c>
      <c r="F124" s="217" t="s">
        <v>1520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P125</f>
        <v>0</v>
      </c>
      <c r="Q124" s="211"/>
      <c r="R124" s="212">
        <f>R125</f>
        <v>0</v>
      </c>
      <c r="S124" s="211"/>
      <c r="T124" s="213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172</v>
      </c>
      <c r="AT124" s="215" t="s">
        <v>75</v>
      </c>
      <c r="AU124" s="215" t="s">
        <v>84</v>
      </c>
      <c r="AY124" s="214" t="s">
        <v>148</v>
      </c>
      <c r="BK124" s="216">
        <f>BK125</f>
        <v>0</v>
      </c>
    </row>
    <row r="125" s="2" customFormat="1" ht="14.4" customHeight="1">
      <c r="A125" s="38"/>
      <c r="B125" s="39"/>
      <c r="C125" s="219" t="s">
        <v>86</v>
      </c>
      <c r="D125" s="219" t="s">
        <v>151</v>
      </c>
      <c r="E125" s="220" t="s">
        <v>1521</v>
      </c>
      <c r="F125" s="221" t="s">
        <v>1520</v>
      </c>
      <c r="G125" s="222" t="s">
        <v>297</v>
      </c>
      <c r="H125" s="223">
        <v>1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41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1517</v>
      </c>
      <c r="AT125" s="231" t="s">
        <v>151</v>
      </c>
      <c r="AU125" s="231" t="s">
        <v>86</v>
      </c>
      <c r="AY125" s="17" t="s">
        <v>148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84</v>
      </c>
      <c r="BK125" s="232">
        <f>ROUND(I125*H125,2)</f>
        <v>0</v>
      </c>
      <c r="BL125" s="17" t="s">
        <v>1517</v>
      </c>
      <c r="BM125" s="231" t="s">
        <v>1522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1523</v>
      </c>
      <c r="F126" s="217" t="s">
        <v>1524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P127</f>
        <v>0</v>
      </c>
      <c r="Q126" s="211"/>
      <c r="R126" s="212">
        <f>R127</f>
        <v>0</v>
      </c>
      <c r="S126" s="211"/>
      <c r="T126" s="213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172</v>
      </c>
      <c r="AT126" s="215" t="s">
        <v>75</v>
      </c>
      <c r="AU126" s="215" t="s">
        <v>84</v>
      </c>
      <c r="AY126" s="214" t="s">
        <v>148</v>
      </c>
      <c r="BK126" s="216">
        <f>BK127</f>
        <v>0</v>
      </c>
    </row>
    <row r="127" s="2" customFormat="1" ht="14.4" customHeight="1">
      <c r="A127" s="38"/>
      <c r="B127" s="39"/>
      <c r="C127" s="219" t="s">
        <v>149</v>
      </c>
      <c r="D127" s="219" t="s">
        <v>151</v>
      </c>
      <c r="E127" s="220" t="s">
        <v>1525</v>
      </c>
      <c r="F127" s="221" t="s">
        <v>1526</v>
      </c>
      <c r="G127" s="222" t="s">
        <v>297</v>
      </c>
      <c r="H127" s="223">
        <v>1</v>
      </c>
      <c r="I127" s="224"/>
      <c r="J127" s="225">
        <f>ROUND(I127*H127,2)</f>
        <v>0</v>
      </c>
      <c r="K127" s="226"/>
      <c r="L127" s="44"/>
      <c r="M127" s="281" t="s">
        <v>1</v>
      </c>
      <c r="N127" s="282" t="s">
        <v>41</v>
      </c>
      <c r="O127" s="283"/>
      <c r="P127" s="284">
        <f>O127*H127</f>
        <v>0</v>
      </c>
      <c r="Q127" s="284">
        <v>0</v>
      </c>
      <c r="R127" s="284">
        <f>Q127*H127</f>
        <v>0</v>
      </c>
      <c r="S127" s="284">
        <v>0</v>
      </c>
      <c r="T127" s="285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1517</v>
      </c>
      <c r="AT127" s="231" t="s">
        <v>151</v>
      </c>
      <c r="AU127" s="231" t="s">
        <v>86</v>
      </c>
      <c r="AY127" s="17" t="s">
        <v>148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84</v>
      </c>
      <c r="BK127" s="232">
        <f>ROUND(I127*H127,2)</f>
        <v>0</v>
      </c>
      <c r="BL127" s="17" t="s">
        <v>1517</v>
      </c>
      <c r="BM127" s="231" t="s">
        <v>1527</v>
      </c>
    </row>
    <row r="128" s="2" customFormat="1" ht="6.96" customHeight="1">
      <c r="A128" s="38"/>
      <c r="B128" s="66"/>
      <c r="C128" s="67"/>
      <c r="D128" s="67"/>
      <c r="E128" s="67"/>
      <c r="F128" s="67"/>
      <c r="G128" s="67"/>
      <c r="H128" s="67"/>
      <c r="I128" s="67"/>
      <c r="J128" s="67"/>
      <c r="K128" s="67"/>
      <c r="L128" s="44"/>
      <c r="M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</sheetData>
  <sheetProtection sheet="1" autoFilter="0" formatColumns="0" formatRows="0" objects="1" scenarios="1" spinCount="100000" saltValue="hV1o8fGXSSZWBVcXmgYwVetwrxYoBEN03wvyAVhzScnM5XS4V9f5HO3ZWYUvCj3HzxhZj8/HaqRyIhEjFNjiWQ==" hashValue="XIJAdrbuKa9+TRxuT2tNcVonbcIjy2t/56Op+9/AqweX7Dnj1596O6sCPiwHz+mp0n5lZWsjP0Rf2d7HIS7WSA==" algorithmName="SHA-512" password="CC35"/>
  <autoFilter ref="C119:K12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x-PC\x</dc:creator>
  <cp:lastModifiedBy>x-PC\x</cp:lastModifiedBy>
  <dcterms:created xsi:type="dcterms:W3CDTF">2025-03-07T08:59:36Z</dcterms:created>
  <dcterms:modified xsi:type="dcterms:W3CDTF">2025-03-07T08:59:49Z</dcterms:modified>
</cp:coreProperties>
</file>