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01 - Fotbalové hřiště" sheetId="2" r:id="rId2"/>
    <sheet name="D02 - Atletický ovál" sheetId="3" r:id="rId3"/>
    <sheet name="D03 - Zpevněné plochy" sheetId="4" r:id="rId4"/>
    <sheet name="D04 - Tribuna" sheetId="5" r:id="rId5"/>
    <sheet name="D05 - Sklady a šatny" sheetId="6" r:id="rId6"/>
    <sheet name="D06,D07 - Odvodnění, vodo..." sheetId="7" r:id="rId7"/>
    <sheet name="AK - Areálová kanalizace" sheetId="8" r:id="rId8"/>
    <sheet name="KP - Kanalizační přípojka" sheetId="9" r:id="rId9"/>
    <sheet name="D08 - PBŘ" sheetId="10" r:id="rId10"/>
    <sheet name="D09 - Veřejné osvětlení" sheetId="11" r:id="rId11"/>
    <sheet name="D10 - Vedení NN, FVE" sheetId="12" r:id="rId12"/>
    <sheet name="D10.1 - FVE" sheetId="13" r:id="rId13"/>
    <sheet name="D11 - Sadové úpravy" sheetId="14" r:id="rId14"/>
    <sheet name="D12 - Areálové oplocení, ..." sheetId="15" r:id="rId15"/>
    <sheet name="D13 - VRN" sheetId="16" r:id="rId16"/>
  </sheets>
  <definedNames>
    <definedName name="_xlnm.Print_Area" localSheetId="0">'Rekapitulace stavby'!$D$4:$AO$36,'Rekapitulace stavby'!$C$42:$AQ$72</definedName>
    <definedName name="_xlnm.Print_Titles" localSheetId="0">'Rekapitulace stavby'!$52:$52</definedName>
    <definedName name="_xlnm._FilterDatabase" localSheetId="1" hidden="1">'D01 - Fotbalové hřiště'!$C$88:$K$182</definedName>
    <definedName name="_xlnm.Print_Area" localSheetId="1">'D01 - Fotbalové hřiště'!$C$4:$J$39,'D01 - Fotbalové hřiště'!$C$76:$K$182</definedName>
    <definedName name="_xlnm.Print_Titles" localSheetId="1">'D01 - Fotbalové hřiště'!$88:$88</definedName>
    <definedName name="_xlnm._FilterDatabase" localSheetId="2" hidden="1">'D02 - Atletický ovál'!$C$85:$K$186</definedName>
    <definedName name="_xlnm.Print_Area" localSheetId="2">'D02 - Atletický ovál'!$C$4:$J$39,'D02 - Atletický ovál'!$C$73:$K$186</definedName>
    <definedName name="_xlnm.Print_Titles" localSheetId="2">'D02 - Atletický ovál'!$85:$85</definedName>
    <definedName name="_xlnm._FilterDatabase" localSheetId="3" hidden="1">'D03 - Zpevněné plochy'!$C$86:$K$160</definedName>
    <definedName name="_xlnm.Print_Area" localSheetId="3">'D03 - Zpevněné plochy'!$C$4:$J$39,'D03 - Zpevněné plochy'!$C$74:$K$160</definedName>
    <definedName name="_xlnm.Print_Titles" localSheetId="3">'D03 - Zpevněné plochy'!$86:$86</definedName>
    <definedName name="_xlnm._FilterDatabase" localSheetId="4" hidden="1">'D04 - Tribuna'!$C$85:$K$142</definedName>
    <definedName name="_xlnm.Print_Area" localSheetId="4">'D04 - Tribuna'!$C$4:$J$39,'D04 - Tribuna'!$C$73:$K$142</definedName>
    <definedName name="_xlnm.Print_Titles" localSheetId="4">'D04 - Tribuna'!$85:$85</definedName>
    <definedName name="_xlnm._FilterDatabase" localSheetId="5" hidden="1">'D05 - Sklady a šatny'!$C$85:$K$158</definedName>
    <definedName name="_xlnm.Print_Area" localSheetId="5">'D05 - Sklady a šatny'!$C$4:$J$39,'D05 - Sklady a šatny'!$C$73:$K$158</definedName>
    <definedName name="_xlnm.Print_Titles" localSheetId="5">'D05 - Sklady a šatny'!$85:$85</definedName>
    <definedName name="_xlnm._FilterDatabase" localSheetId="6" hidden="1">'D06,D07 - Odvodnění, vodo...'!$C$90:$K$230</definedName>
    <definedName name="_xlnm.Print_Area" localSheetId="6">'D06,D07 - Odvodnění, vodo...'!$C$4:$J$39,'D06,D07 - Odvodnění, vodo...'!$C$78:$K$230</definedName>
    <definedName name="_xlnm.Print_Titles" localSheetId="6">'D06,D07 - Odvodnění, vodo...'!$90:$90</definedName>
    <definedName name="_xlnm._FilterDatabase" localSheetId="7" hidden="1">'AK - Areálová kanalizace'!$C$90:$K$190</definedName>
    <definedName name="_xlnm.Print_Area" localSheetId="7">'AK - Areálová kanalizace'!$C$4:$J$41,'AK - Areálová kanalizace'!$C$76:$K$190</definedName>
    <definedName name="_xlnm.Print_Titles" localSheetId="7">'AK - Areálová kanalizace'!$90:$90</definedName>
    <definedName name="_xlnm._FilterDatabase" localSheetId="8" hidden="1">'KP - Kanalizační přípojka'!$C$93:$K$198</definedName>
    <definedName name="_xlnm.Print_Area" localSheetId="8">'KP - Kanalizační přípojka'!$C$4:$J$41,'KP - Kanalizační přípojka'!$C$79:$K$198</definedName>
    <definedName name="_xlnm.Print_Titles" localSheetId="8">'KP - Kanalizační přípojka'!$93:$93</definedName>
    <definedName name="_xlnm._FilterDatabase" localSheetId="9" hidden="1">'D08 - PBŘ'!$C$80:$K$89</definedName>
    <definedName name="_xlnm.Print_Area" localSheetId="9">'D08 - PBŘ'!$C$4:$J$39,'D08 - PBŘ'!$C$68:$K$89</definedName>
    <definedName name="_xlnm.Print_Titles" localSheetId="9">'D08 - PBŘ'!$80:$80</definedName>
    <definedName name="_xlnm._FilterDatabase" localSheetId="10" hidden="1">'D09 - Veřejné osvětlení'!$C$87:$K$203</definedName>
    <definedName name="_xlnm.Print_Area" localSheetId="10">'D09 - Veřejné osvětlení'!$C$4:$J$39,'D09 - Veřejné osvětlení'!$C$75:$K$203</definedName>
    <definedName name="_xlnm.Print_Titles" localSheetId="10">'D09 - Veřejné osvětlení'!$87:$87</definedName>
    <definedName name="_xlnm._FilterDatabase" localSheetId="11" hidden="1">'D10 - Vedení NN, FVE'!$C$84:$K$149</definedName>
    <definedName name="_xlnm.Print_Area" localSheetId="11">'D10 - Vedení NN, FVE'!$C$4:$J$39,'D10 - Vedení NN, FVE'!$C$72:$K$149</definedName>
    <definedName name="_xlnm.Print_Titles" localSheetId="11">'D10 - Vedení NN, FVE'!$84:$84</definedName>
    <definedName name="_xlnm._FilterDatabase" localSheetId="12" hidden="1">'D10.1 - FVE'!$C$100:$K$254</definedName>
    <definedName name="_xlnm.Print_Area" localSheetId="12">'D10.1 - FVE'!$C$4:$J$41,'D10.1 - FVE'!$C$86:$K$254</definedName>
    <definedName name="_xlnm.Print_Titles" localSheetId="12">'D10.1 - FVE'!$100:$100</definedName>
    <definedName name="_xlnm._FilterDatabase" localSheetId="13" hidden="1">'D11 - Sadové úpravy'!$C$83:$K$180</definedName>
    <definedName name="_xlnm.Print_Area" localSheetId="13">'D11 - Sadové úpravy'!$C$4:$J$39,'D11 - Sadové úpravy'!$C$71:$K$180</definedName>
    <definedName name="_xlnm.Print_Titles" localSheetId="13">'D11 - Sadové úpravy'!$83:$83</definedName>
    <definedName name="_xlnm._FilterDatabase" localSheetId="14" hidden="1">'D12 - Areálové oplocení, ...'!$C$85:$K$208</definedName>
    <definedName name="_xlnm.Print_Area" localSheetId="14">'D12 - Areálové oplocení, ...'!$C$4:$J$39,'D12 - Areálové oplocení, ...'!$C$73:$K$208</definedName>
    <definedName name="_xlnm.Print_Titles" localSheetId="14">'D12 - Areálové oplocení, ...'!$85:$85</definedName>
    <definedName name="_xlnm._FilterDatabase" localSheetId="15" hidden="1">'D13 - VRN'!$C$83:$K$123</definedName>
    <definedName name="_xlnm.Print_Area" localSheetId="15">'D13 - VRN'!$C$4:$J$39,'D13 - VRN'!$C$71:$K$123</definedName>
    <definedName name="_xlnm.Print_Titles" localSheetId="15">'D13 - VRN'!$83:$83</definedName>
  </definedNames>
  <calcPr/>
</workbook>
</file>

<file path=xl/calcChain.xml><?xml version="1.0" encoding="utf-8"?>
<calcChain xmlns="http://schemas.openxmlformats.org/spreadsheetml/2006/main">
  <c i="16" l="1" r="J37"/>
  <c r="J36"/>
  <c i="1" r="AY71"/>
  <c i="16" r="J35"/>
  <c i="1" r="AX71"/>
  <c i="16"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15" r="J37"/>
  <c r="J36"/>
  <c i="1" r="AY70"/>
  <c i="15" r="J35"/>
  <c i="1" r="AX70"/>
  <c i="15" r="BI207"/>
  <c r="BH207"/>
  <c r="BG207"/>
  <c r="BF207"/>
  <c r="T207"/>
  <c r="T206"/>
  <c r="T205"/>
  <c r="R207"/>
  <c r="R206"/>
  <c r="R205"/>
  <c r="P207"/>
  <c r="P206"/>
  <c r="P205"/>
  <c r="BI203"/>
  <c r="BH203"/>
  <c r="BG203"/>
  <c r="BF203"/>
  <c r="T203"/>
  <c r="T202"/>
  <c r="R203"/>
  <c r="R202"/>
  <c r="P203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3"/>
  <c r="BH123"/>
  <c r="BG123"/>
  <c r="BF123"/>
  <c r="T123"/>
  <c r="R123"/>
  <c r="P123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4" r="J37"/>
  <c r="J36"/>
  <c i="1" r="AY69"/>
  <c i="14" r="J35"/>
  <c i="1" r="AX69"/>
  <c i="14"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T163"/>
  <c r="R164"/>
  <c r="R163"/>
  <c r="P164"/>
  <c r="P163"/>
  <c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13" r="J243"/>
  <c r="J242"/>
  <c r="J39"/>
  <c r="J38"/>
  <c i="1" r="AY68"/>
  <c i="13" r="J37"/>
  <c i="1" r="AX68"/>
  <c i="13"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T246"/>
  <c r="R247"/>
  <c r="R246"/>
  <c r="P247"/>
  <c r="P246"/>
  <c r="BI245"/>
  <c r="BH245"/>
  <c r="BG245"/>
  <c r="BF245"/>
  <c r="T245"/>
  <c r="T244"/>
  <c r="R245"/>
  <c r="R244"/>
  <c r="P245"/>
  <c r="P244"/>
  <c r="J76"/>
  <c r="J75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T237"/>
  <c r="R238"/>
  <c r="R237"/>
  <c r="P238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J98"/>
  <c r="J97"/>
  <c r="F97"/>
  <c r="F95"/>
  <c r="E93"/>
  <c r="J59"/>
  <c r="J58"/>
  <c r="F58"/>
  <c r="F56"/>
  <c r="E54"/>
  <c r="J20"/>
  <c r="E20"/>
  <c r="F98"/>
  <c r="J19"/>
  <c r="J14"/>
  <c r="J95"/>
  <c r="E7"/>
  <c r="E50"/>
  <c i="12" r="J37"/>
  <c r="J36"/>
  <c i="1" r="AY67"/>
  <c i="12" r="J35"/>
  <c i="1" r="AX67"/>
  <c i="12"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11" r="J37"/>
  <c r="J36"/>
  <c i="1" r="AY65"/>
  <c i="11" r="J35"/>
  <c i="1" r="AX65"/>
  <c i="11" r="BI202"/>
  <c r="BH202"/>
  <c r="BG202"/>
  <c r="BF202"/>
  <c r="T202"/>
  <c r="T201"/>
  <c r="R202"/>
  <c r="R201"/>
  <c r="P202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1"/>
  <c r="BH191"/>
  <c r="BG191"/>
  <c r="BF191"/>
  <c r="T191"/>
  <c r="T190"/>
  <c r="R191"/>
  <c r="R190"/>
  <c r="P191"/>
  <c r="P190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10" r="J37"/>
  <c r="J36"/>
  <c i="1" r="AY64"/>
  <c i="10" r="J35"/>
  <c i="1" r="AX64"/>
  <c i="10"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9" r="J39"/>
  <c r="J38"/>
  <c i="1" r="AY63"/>
  <c i="9" r="J37"/>
  <c i="1" r="AX63"/>
  <c i="9" r="BI197"/>
  <c r="BH197"/>
  <c r="BG197"/>
  <c r="BF197"/>
  <c r="T197"/>
  <c r="T196"/>
  <c r="R197"/>
  <c r="R196"/>
  <c r="P197"/>
  <c r="P196"/>
  <c r="BI192"/>
  <c r="BH192"/>
  <c r="BG192"/>
  <c r="BF192"/>
  <c r="T192"/>
  <c r="T191"/>
  <c r="T190"/>
  <c r="R192"/>
  <c r="R191"/>
  <c r="R190"/>
  <c r="P192"/>
  <c r="P191"/>
  <c r="P190"/>
  <c r="BI188"/>
  <c r="BH188"/>
  <c r="BG188"/>
  <c r="BF188"/>
  <c r="T188"/>
  <c r="T187"/>
  <c r="R188"/>
  <c r="R187"/>
  <c r="P188"/>
  <c r="P187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50"/>
  <c i="8" r="J39"/>
  <c r="J38"/>
  <c i="1" r="AY62"/>
  <c i="8" r="J37"/>
  <c i="1" r="AX62"/>
  <c i="8" r="BI189"/>
  <c r="BH189"/>
  <c r="BG189"/>
  <c r="BF189"/>
  <c r="T189"/>
  <c r="T188"/>
  <c r="R189"/>
  <c r="R188"/>
  <c r="P189"/>
  <c r="P188"/>
  <c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1"/>
  <c r="BH121"/>
  <c r="BG121"/>
  <c r="BF121"/>
  <c r="T121"/>
  <c r="R121"/>
  <c r="P121"/>
  <c r="BI119"/>
  <c r="BH119"/>
  <c r="BG119"/>
  <c r="BF119"/>
  <c r="T119"/>
  <c r="R119"/>
  <c r="P119"/>
  <c r="BI115"/>
  <c r="BH115"/>
  <c r="BG115"/>
  <c r="BF115"/>
  <c r="T115"/>
  <c r="R115"/>
  <c r="P115"/>
  <c r="BI104"/>
  <c r="BH104"/>
  <c r="BG104"/>
  <c r="BF104"/>
  <c r="T104"/>
  <c r="R104"/>
  <c r="P104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59"/>
  <c r="J19"/>
  <c r="J14"/>
  <c r="J85"/>
  <c r="E7"/>
  <c r="E79"/>
  <c i="7" r="J37"/>
  <c r="J36"/>
  <c i="1" r="AY61"/>
  <c i="7" r="J35"/>
  <c i="1" r="AX61"/>
  <c i="7" r="BI229"/>
  <c r="BH229"/>
  <c r="BG229"/>
  <c r="BF229"/>
  <c r="T229"/>
  <c r="T228"/>
  <c r="T227"/>
  <c r="R229"/>
  <c r="R228"/>
  <c r="R227"/>
  <c r="P229"/>
  <c r="P228"/>
  <c r="P227"/>
  <c r="BI225"/>
  <c r="BH225"/>
  <c r="BG225"/>
  <c r="BF225"/>
  <c r="T225"/>
  <c r="T224"/>
  <c r="R225"/>
  <c r="R224"/>
  <c r="P225"/>
  <c r="P224"/>
  <c r="BI222"/>
  <c r="BH222"/>
  <c r="BG222"/>
  <c r="BF222"/>
  <c r="T222"/>
  <c r="T221"/>
  <c r="T220"/>
  <c r="R222"/>
  <c r="R221"/>
  <c r="R220"/>
  <c r="P222"/>
  <c r="P221"/>
  <c r="P220"/>
  <c r="BI218"/>
  <c r="BH218"/>
  <c r="BG218"/>
  <c r="BF218"/>
  <c r="T218"/>
  <c r="T217"/>
  <c r="R218"/>
  <c r="R217"/>
  <c r="P218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7"/>
  <c r="BH157"/>
  <c r="BG157"/>
  <c r="BF157"/>
  <c r="T157"/>
  <c r="R157"/>
  <c r="P157"/>
  <c r="BI155"/>
  <c r="BH155"/>
  <c r="BG155"/>
  <c r="BF155"/>
  <c r="T155"/>
  <c r="R155"/>
  <c r="P155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1"/>
  <c r="BH101"/>
  <c r="BG101"/>
  <c r="BF101"/>
  <c r="T101"/>
  <c r="R101"/>
  <c r="P101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6" r="J37"/>
  <c r="J36"/>
  <c i="1" r="AY59"/>
  <c i="6" r="J35"/>
  <c i="1" r="AX59"/>
  <c i="6" r="BI157"/>
  <c r="BH157"/>
  <c r="BG157"/>
  <c r="BF157"/>
  <c r="T157"/>
  <c r="T156"/>
  <c r="T155"/>
  <c r="R157"/>
  <c r="R156"/>
  <c r="R155"/>
  <c r="P157"/>
  <c r="P156"/>
  <c r="P155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09"/>
  <c r="BH109"/>
  <c r="BG109"/>
  <c r="BF109"/>
  <c r="T109"/>
  <c r="R109"/>
  <c r="P109"/>
  <c r="BI102"/>
  <c r="BH102"/>
  <c r="BG102"/>
  <c r="BF102"/>
  <c r="T102"/>
  <c r="R102"/>
  <c r="P102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5" r="J37"/>
  <c r="J36"/>
  <c i="1" r="AY58"/>
  <c i="5" r="J35"/>
  <c i="1" r="AX58"/>
  <c i="5" r="BI141"/>
  <c r="BH141"/>
  <c r="BG141"/>
  <c r="BF141"/>
  <c r="T141"/>
  <c r="T140"/>
  <c r="T139"/>
  <c r="R141"/>
  <c r="R140"/>
  <c r="R139"/>
  <c r="P141"/>
  <c r="P140"/>
  <c r="P139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4" r="J37"/>
  <c r="J36"/>
  <c i="1" r="AY57"/>
  <c i="4" r="J35"/>
  <c i="1" r="AX57"/>
  <c i="4" r="BI159"/>
  <c r="BH159"/>
  <c r="BG159"/>
  <c r="BF159"/>
  <c r="T159"/>
  <c r="T158"/>
  <c r="T157"/>
  <c r="R159"/>
  <c r="R158"/>
  <c r="R157"/>
  <c r="P159"/>
  <c r="P158"/>
  <c r="P157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6"/>
  <c r="BH106"/>
  <c r="BG106"/>
  <c r="BF106"/>
  <c r="T106"/>
  <c r="R106"/>
  <c r="P106"/>
  <c r="BI99"/>
  <c r="BH99"/>
  <c r="BG99"/>
  <c r="BF99"/>
  <c r="T99"/>
  <c r="R99"/>
  <c r="P99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3" r="J37"/>
  <c r="J36"/>
  <c i="1" r="AY56"/>
  <c i="3" r="J35"/>
  <c i="1" r="AX56"/>
  <c i="3" r="BI185"/>
  <c r="BH185"/>
  <c r="BG185"/>
  <c r="BF185"/>
  <c r="T185"/>
  <c r="T184"/>
  <c r="T183"/>
  <c r="R185"/>
  <c r="R184"/>
  <c r="R183"/>
  <c r="P185"/>
  <c r="P184"/>
  <c r="P183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6"/>
  <c r="BH146"/>
  <c r="BG146"/>
  <c r="BF146"/>
  <c r="T146"/>
  <c r="R146"/>
  <c r="P146"/>
  <c r="BI138"/>
  <c r="BH138"/>
  <c r="BG138"/>
  <c r="BF138"/>
  <c r="T138"/>
  <c r="R138"/>
  <c r="P138"/>
  <c r="BI136"/>
  <c r="BH136"/>
  <c r="BG136"/>
  <c r="BF136"/>
  <c r="T136"/>
  <c r="R136"/>
  <c r="P13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2" r="J37"/>
  <c r="J36"/>
  <c i="1" r="AY55"/>
  <c i="2" r="J35"/>
  <c i="1" r="AX55"/>
  <c i="2"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6"/>
  <c r="BH126"/>
  <c r="BG126"/>
  <c r="BF126"/>
  <c r="T126"/>
  <c r="T125"/>
  <c r="R126"/>
  <c r="R125"/>
  <c r="P126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1" r="L50"/>
  <c r="AM50"/>
  <c r="AM49"/>
  <c r="L49"/>
  <c r="AM47"/>
  <c r="L47"/>
  <c r="L45"/>
  <c r="L44"/>
  <c i="2" r="F35"/>
  <c r="J120"/>
  <c r="J102"/>
  <c i="1" r="AS60"/>
  <c i="3" r="BK174"/>
  <c r="J138"/>
  <c r="J161"/>
  <c r="J123"/>
  <c r="BK154"/>
  <c r="BK92"/>
  <c r="J125"/>
  <c r="J92"/>
  <c r="J146"/>
  <c i="4" r="BK143"/>
  <c r="BK155"/>
  <c r="J92"/>
  <c r="BK152"/>
  <c r="BK99"/>
  <c r="J127"/>
  <c r="BK117"/>
  <c i="5" r="BK95"/>
  <c r="J117"/>
  <c r="BK89"/>
  <c r="BK109"/>
  <c i="6" r="J126"/>
  <c r="BK157"/>
  <c r="J89"/>
  <c r="BK147"/>
  <c r="BK140"/>
  <c i="7" r="J201"/>
  <c r="BK115"/>
  <c r="BK167"/>
  <c r="BK194"/>
  <c r="BK229"/>
  <c r="J190"/>
  <c r="BK201"/>
  <c r="J203"/>
  <c r="J212"/>
  <c i="8" r="J138"/>
  <c r="J180"/>
  <c r="BK166"/>
  <c r="J164"/>
  <c r="J172"/>
  <c r="J157"/>
  <c r="BK170"/>
  <c r="BK96"/>
  <c i="9" r="BK122"/>
  <c r="J109"/>
  <c r="BK137"/>
  <c r="BK103"/>
  <c r="J168"/>
  <c r="BK177"/>
  <c i="10" r="J84"/>
  <c i="11" r="BK186"/>
  <c r="BK118"/>
  <c r="J168"/>
  <c r="J121"/>
  <c r="J191"/>
  <c r="BK199"/>
  <c r="J128"/>
  <c i="12" r="J114"/>
  <c r="J123"/>
  <c r="J121"/>
  <c r="BK123"/>
  <c r="J91"/>
  <c r="BK102"/>
  <c r="BK121"/>
  <c r="BK99"/>
  <c r="J92"/>
  <c i="13" r="J220"/>
  <c r="J183"/>
  <c r="J134"/>
  <c r="J253"/>
  <c r="J216"/>
  <c r="BK179"/>
  <c r="J140"/>
  <c r="J236"/>
  <c r="J199"/>
  <c r="J161"/>
  <c r="BK105"/>
  <c r="J223"/>
  <c r="J192"/>
  <c r="J170"/>
  <c r="BK152"/>
  <c r="BK122"/>
  <c r="J240"/>
  <c r="BK222"/>
  <c r="BK194"/>
  <c r="J173"/>
  <c r="BK153"/>
  <c r="BK137"/>
  <c r="BK107"/>
  <c r="BK214"/>
  <c r="BK199"/>
  <c r="J132"/>
  <c r="J232"/>
  <c r="J201"/>
  <c r="BK166"/>
  <c r="BK121"/>
  <c r="BK238"/>
  <c r="J210"/>
  <c r="J156"/>
  <c i="14" r="J179"/>
  <c r="J154"/>
  <c r="BK133"/>
  <c r="BK138"/>
  <c r="J131"/>
  <c r="BK179"/>
  <c r="BK142"/>
  <c r="BK107"/>
  <c r="J161"/>
  <c r="BK109"/>
  <c r="BK89"/>
  <c r="J104"/>
  <c r="J106"/>
  <c i="15" r="J166"/>
  <c r="BK134"/>
  <c r="J188"/>
  <c r="J149"/>
  <c r="J154"/>
  <c r="J183"/>
  <c r="BK188"/>
  <c r="J134"/>
  <c r="BK182"/>
  <c r="J157"/>
  <c i="16" r="BK116"/>
  <c r="BK93"/>
  <c r="BK96"/>
  <c r="J93"/>
  <c i="2" r="J182"/>
  <c r="BK180"/>
  <c r="J178"/>
  <c r="J176"/>
  <c r="J171"/>
  <c r="BK160"/>
  <c r="BK155"/>
  <c r="J148"/>
  <c r="J142"/>
  <c r="J139"/>
  <c r="BK132"/>
  <c r="J126"/>
  <c r="J117"/>
  <c r="BK106"/>
  <c r="F37"/>
  <c i="3" r="BK103"/>
  <c r="BK172"/>
  <c r="J116"/>
  <c i="4" r="BK127"/>
  <c r="J106"/>
  <c r="BK145"/>
  <c r="BK113"/>
  <c r="BK92"/>
  <c r="J138"/>
  <c i="5" r="BK106"/>
  <c r="J135"/>
  <c r="BK135"/>
  <c r="J127"/>
  <c i="6" r="BK121"/>
  <c r="BK89"/>
  <c r="J114"/>
  <c r="BK149"/>
  <c r="BK135"/>
  <c i="7" r="BK204"/>
  <c r="J119"/>
  <c r="J173"/>
  <c r="BK197"/>
  <c r="BK225"/>
  <c r="BK164"/>
  <c r="BK199"/>
  <c r="BK110"/>
  <c r="BK101"/>
  <c i="8" r="J186"/>
  <c r="BK136"/>
  <c r="J176"/>
  <c r="BK189"/>
  <c r="BK180"/>
  <c r="J182"/>
  <c r="J166"/>
  <c r="J184"/>
  <c i="9" r="BK185"/>
  <c r="J141"/>
  <c r="J137"/>
  <c r="BK179"/>
  <c r="BK126"/>
  <c r="J182"/>
  <c r="J164"/>
  <c r="BK170"/>
  <c i="11" r="BK150"/>
  <c r="J178"/>
  <c r="BK99"/>
  <c r="BK143"/>
  <c r="BK134"/>
  <c r="BK91"/>
  <c r="BK164"/>
  <c r="BK109"/>
  <c i="12" r="J101"/>
  <c r="BK92"/>
  <c r="J98"/>
  <c r="J104"/>
  <c r="BK105"/>
  <c r="BK146"/>
  <c r="BK101"/>
  <c r="BK104"/>
  <c r="BK90"/>
  <c i="13" r="J234"/>
  <c r="BK185"/>
  <c r="BK133"/>
  <c r="J109"/>
  <c r="BK219"/>
  <c r="BK171"/>
  <c r="BK143"/>
  <c r="J251"/>
  <c r="J205"/>
  <c r="J172"/>
  <c r="BK131"/>
  <c r="J104"/>
  <c r="BK220"/>
  <c r="J188"/>
  <c r="BK161"/>
  <c r="BK134"/>
  <c r="BK114"/>
  <c r="BK223"/>
  <c r="BK201"/>
  <c r="BK180"/>
  <c r="J152"/>
  <c r="BK138"/>
  <c r="BK117"/>
  <c r="BK184"/>
  <c r="BK183"/>
  <c r="BK181"/>
  <c r="J165"/>
  <c r="BK158"/>
  <c r="BK151"/>
  <c r="BK149"/>
  <c r="BK146"/>
  <c r="J144"/>
  <c r="J136"/>
  <c r="J118"/>
  <c r="BK211"/>
  <c r="BK172"/>
  <c r="J111"/>
  <c r="J233"/>
  <c r="BK212"/>
  <c r="BK186"/>
  <c r="BK154"/>
  <c r="BK109"/>
  <c i="14" r="J158"/>
  <c r="BK114"/>
  <c r="BK100"/>
  <c r="BK110"/>
  <c r="J169"/>
  <c r="BK136"/>
  <c r="BK111"/>
  <c r="BK123"/>
  <c r="J175"/>
  <c r="BK102"/>
  <c r="J121"/>
  <c r="J117"/>
  <c i="15" r="BK199"/>
  <c r="BK123"/>
  <c r="BK186"/>
  <c r="J95"/>
  <c r="BK137"/>
  <c r="BK179"/>
  <c r="J180"/>
  <c r="BK203"/>
  <c r="BK170"/>
  <c i="16" r="BK114"/>
  <c r="BK107"/>
  <c r="J105"/>
  <c r="J114"/>
  <c i="2" r="F34"/>
  <c r="J123"/>
  <c r="J110"/>
  <c r="J95"/>
  <c i="3" r="BK166"/>
  <c r="BK138"/>
  <c r="BK89"/>
  <c r="BK164"/>
  <c r="BK113"/>
  <c r="BK156"/>
  <c r="BK125"/>
  <c r="BK158"/>
  <c r="BK119"/>
  <c r="J153"/>
  <c r="BK181"/>
  <c r="BK153"/>
  <c r="BK110"/>
  <c i="4" r="J129"/>
  <c r="BK124"/>
  <c r="J143"/>
  <c r="J117"/>
  <c r="J145"/>
  <c i="5" r="BK134"/>
  <c r="BK117"/>
  <c r="BK112"/>
  <c r="BK92"/>
  <c r="BK137"/>
  <c i="6" r="J157"/>
  <c r="BK96"/>
  <c r="BK144"/>
  <c r="J121"/>
  <c r="BK109"/>
  <c i="7" r="BK207"/>
  <c r="J206"/>
  <c r="J204"/>
  <c r="BK124"/>
  <c r="BK210"/>
  <c r="J141"/>
  <c r="BK222"/>
  <c r="BK119"/>
  <c i="8" r="J174"/>
  <c r="BK186"/>
  <c r="BK104"/>
  <c r="J132"/>
  <c r="J144"/>
  <c r="BK138"/>
  <c r="BK151"/>
  <c r="BK159"/>
  <c i="9" r="J180"/>
  <c r="J99"/>
  <c r="J126"/>
  <c r="BK188"/>
  <c r="BK105"/>
  <c r="BK174"/>
  <c r="J197"/>
  <c i="10" r="BK87"/>
  <c i="11" r="J111"/>
  <c r="J154"/>
  <c r="BK111"/>
  <c r="BK174"/>
  <c r="BK136"/>
  <c r="BK176"/>
  <c r="BK154"/>
  <c r="BK127"/>
  <c r="BK124"/>
  <c r="BK107"/>
  <c r="J199"/>
  <c r="J182"/>
  <c r="J170"/>
  <c r="BK161"/>
  <c r="J130"/>
  <c r="BK122"/>
  <c r="J115"/>
  <c r="J104"/>
  <c r="J99"/>
  <c r="J200"/>
  <c r="J164"/>
  <c r="BK115"/>
  <c r="BK191"/>
  <c r="BK119"/>
  <c i="12" r="J109"/>
  <c r="BK106"/>
  <c r="J90"/>
  <c r="J96"/>
  <c r="J138"/>
  <c r="BK134"/>
  <c r="J146"/>
  <c r="BK98"/>
  <c r="BK91"/>
  <c i="13" r="BK129"/>
  <c r="BK241"/>
  <c r="J207"/>
  <c r="J160"/>
  <c r="BK253"/>
  <c r="J221"/>
  <c r="J184"/>
  <c r="J139"/>
  <c r="J112"/>
  <c r="J230"/>
  <c r="J208"/>
  <c r="BK173"/>
  <c r="BK156"/>
  <c r="BK127"/>
  <c r="J252"/>
  <c r="BK225"/>
  <c r="BK193"/>
  <c r="J167"/>
  <c r="J143"/>
  <c r="J114"/>
  <c r="BK217"/>
  <c r="BK195"/>
  <c r="J131"/>
  <c r="J224"/>
  <c r="J179"/>
  <c r="J137"/>
  <c r="BK104"/>
  <c r="J225"/>
  <c r="J194"/>
  <c r="J180"/>
  <c r="BK145"/>
  <c i="14" r="BK169"/>
  <c r="BK149"/>
  <c r="J91"/>
  <c r="J115"/>
  <c r="BK171"/>
  <c r="J138"/>
  <c r="J116"/>
  <c r="J147"/>
  <c r="J87"/>
  <c r="J96"/>
  <c r="BK115"/>
  <c r="J120"/>
  <c r="J89"/>
  <c i="15" r="BK149"/>
  <c r="J137"/>
  <c r="J182"/>
  <c r="BK92"/>
  <c r="J201"/>
  <c r="J141"/>
  <c r="BK207"/>
  <c r="BK166"/>
  <c i="16" r="J100"/>
  <c r="J109"/>
  <c r="BK122"/>
  <c r="J89"/>
  <c i="4" r="J124"/>
  <c i="5" r="J114"/>
  <c r="BK141"/>
  <c r="J134"/>
  <c i="6" r="J144"/>
  <c r="J102"/>
  <c r="BK146"/>
  <c r="BK92"/>
  <c r="BK102"/>
  <c i="7" r="J218"/>
  <c r="BK157"/>
  <c r="J222"/>
  <c r="J101"/>
  <c r="J192"/>
  <c r="J229"/>
  <c r="J182"/>
  <c r="J110"/>
  <c r="J170"/>
  <c r="J178"/>
  <c r="J94"/>
  <c i="8" r="J121"/>
  <c r="BK172"/>
  <c r="BK132"/>
  <c r="BK153"/>
  <c r="J148"/>
  <c r="J151"/>
  <c r="J96"/>
  <c r="BK127"/>
  <c i="9" r="BK164"/>
  <c r="J179"/>
  <c r="J170"/>
  <c r="BK118"/>
  <c r="BK192"/>
  <c r="BK147"/>
  <c i="10" r="BK86"/>
  <c i="11" r="J148"/>
  <c r="BK130"/>
  <c r="J180"/>
  <c r="J198"/>
  <c r="J186"/>
  <c r="BK123"/>
  <c i="12" r="BK107"/>
  <c r="J106"/>
  <c r="J130"/>
  <c r="BK142"/>
  <c r="J88"/>
  <c r="J142"/>
  <c r="J100"/>
  <c r="BK93"/>
  <c i="13" r="J241"/>
  <c r="J193"/>
  <c r="J155"/>
  <c r="BK124"/>
  <c r="J238"/>
  <c r="BK206"/>
  <c r="J145"/>
  <c r="BK252"/>
  <c r="J212"/>
  <c r="J177"/>
  <c r="BK144"/>
  <c r="BK123"/>
  <c r="BK245"/>
  <c r="J213"/>
  <c r="J186"/>
  <c r="J166"/>
  <c r="BK142"/>
  <c r="J105"/>
  <c r="BK229"/>
  <c r="J195"/>
  <c r="J181"/>
  <c r="BK157"/>
  <c r="J121"/>
  <c r="BK226"/>
  <c r="BK207"/>
  <c r="BK119"/>
  <c r="BK216"/>
  <c r="J176"/>
  <c r="BK139"/>
  <c r="J110"/>
  <c r="BK232"/>
  <c r="J187"/>
  <c r="BK160"/>
  <c r="J123"/>
  <c i="14" r="BK177"/>
  <c r="J150"/>
  <c r="BK87"/>
  <c r="J123"/>
  <c r="J98"/>
  <c r="BK150"/>
  <c r="J118"/>
  <c r="J134"/>
  <c r="J114"/>
  <c r="BK108"/>
  <c r="BK154"/>
  <c r="BK129"/>
  <c r="BK93"/>
  <c i="15" r="J130"/>
  <c r="J92"/>
  <c r="J179"/>
  <c r="BK197"/>
  <c r="BK185"/>
  <c r="J189"/>
  <c r="BK144"/>
  <c r="BK177"/>
  <c i="16" r="BK89"/>
  <c r="BK112"/>
  <c r="J112"/>
  <c r="BK87"/>
  <c i="2" r="J34"/>
  <c r="BK123"/>
  <c r="BK110"/>
  <c r="BK92"/>
  <c i="3" r="J157"/>
  <c r="BK116"/>
  <c r="J178"/>
  <c r="BK157"/>
  <c r="BK178"/>
  <c r="J155"/>
  <c r="J89"/>
  <c r="BK152"/>
  <c r="J174"/>
  <c r="BK121"/>
  <c r="J121"/>
  <c r="BK155"/>
  <c r="J103"/>
  <c i="4" r="J99"/>
  <c r="J113"/>
  <c r="J90"/>
  <c r="BK129"/>
  <c r="J152"/>
  <c i="5" r="BK114"/>
  <c r="J102"/>
  <c r="J89"/>
  <c r="BK120"/>
  <c r="BK102"/>
  <c i="6" r="BK117"/>
  <c r="BK153"/>
  <c r="BK129"/>
  <c r="BK151"/>
  <c r="J117"/>
  <c r="BK124"/>
  <c i="7" r="J129"/>
  <c r="J197"/>
  <c r="BK203"/>
  <c r="J167"/>
  <c r="BK218"/>
  <c r="BK131"/>
  <c r="J131"/>
  <c r="BK127"/>
  <c r="J164"/>
  <c i="8" r="BK162"/>
  <c r="BK182"/>
  <c r="J142"/>
  <c r="BK142"/>
  <c r="BK157"/>
  <c r="J168"/>
  <c r="J127"/>
  <c r="BK155"/>
  <c i="9" r="BK151"/>
  <c r="J143"/>
  <c r="BK158"/>
  <c r="BK101"/>
  <c r="BK166"/>
  <c r="BK176"/>
  <c i="10" r="J89"/>
  <c i="11" r="J117"/>
  <c r="J141"/>
  <c r="J95"/>
  <c r="J125"/>
  <c r="J158"/>
  <c r="BK104"/>
  <c r="BK178"/>
  <c r="BK101"/>
  <c i="12" r="J105"/>
  <c r="BK100"/>
  <c r="J99"/>
  <c r="J112"/>
  <c r="BK88"/>
  <c r="BK103"/>
  <c r="BK126"/>
  <c r="BK130"/>
  <c r="J95"/>
  <c r="BK87"/>
  <c i="13" r="J206"/>
  <c r="J142"/>
  <c r="BK251"/>
  <c r="BK209"/>
  <c r="J174"/>
  <c r="J115"/>
  <c r="J249"/>
  <c r="BK197"/>
  <c r="J168"/>
  <c r="BK130"/>
  <c r="BK224"/>
  <c r="J209"/>
  <c r="BK182"/>
  <c r="BK159"/>
  <c r="J130"/>
  <c r="BK235"/>
  <c r="J214"/>
  <c r="BK176"/>
  <c r="BK150"/>
  <c r="J128"/>
  <c r="J219"/>
  <c r="J211"/>
  <c r="J135"/>
  <c r="BK115"/>
  <c r="BK210"/>
  <c r="J163"/>
  <c r="BK132"/>
  <c r="BK247"/>
  <c r="BK198"/>
  <c r="BK170"/>
  <c r="J150"/>
  <c r="J107"/>
  <c i="14" r="BK161"/>
  <c r="J136"/>
  <c r="J107"/>
  <c r="BK173"/>
  <c r="BK147"/>
  <c r="BK117"/>
  <c r="J164"/>
  <c r="BK121"/>
  <c r="BK131"/>
  <c r="BK158"/>
  <c r="BK98"/>
  <c r="J102"/>
  <c i="15" r="BK164"/>
  <c r="J177"/>
  <c r="BK183"/>
  <c r="J199"/>
  <c r="BK189"/>
  <c r="J197"/>
  <c r="J144"/>
  <c r="BK180"/>
  <c i="16" r="BK103"/>
  <c r="J107"/>
  <c r="J122"/>
  <c r="J96"/>
  <c i="2" r="BK182"/>
  <c r="J180"/>
  <c r="J177"/>
  <c r="J175"/>
  <c r="J167"/>
  <c r="BK157"/>
  <c r="BK150"/>
  <c r="BK145"/>
  <c r="BK141"/>
  <c r="BK136"/>
  <c r="J134"/>
  <c r="BK126"/>
  <c r="BK114"/>
  <c r="BK102"/>
  <c r="J92"/>
  <c i="3" r="BK146"/>
  <c r="BK99"/>
  <c r="BK159"/>
  <c r="J107"/>
  <c r="J158"/>
  <c r="J113"/>
  <c r="J156"/>
  <c r="BK107"/>
  <c r="J119"/>
  <c r="BK185"/>
  <c i="4" r="BK148"/>
  <c r="J134"/>
  <c r="J148"/>
  <c r="J141"/>
  <c r="J136"/>
  <c r="BK159"/>
  <c i="5" r="J141"/>
  <c r="J124"/>
  <c r="BK130"/>
  <c r="BK127"/>
  <c r="J120"/>
  <c i="6" r="J129"/>
  <c r="J92"/>
  <c r="J135"/>
  <c r="J149"/>
  <c r="J148"/>
  <c i="7" r="J207"/>
  <c r="J155"/>
  <c r="J209"/>
  <c r="J138"/>
  <c r="BK170"/>
  <c r="J225"/>
  <c r="BK173"/>
  <c r="BK209"/>
  <c r="BK141"/>
  <c r="BK190"/>
  <c r="BK155"/>
  <c i="8" r="BK168"/>
  <c r="J115"/>
  <c r="J162"/>
  <c r="J159"/>
  <c r="J170"/>
  <c r="BK178"/>
  <c r="J155"/>
  <c r="J136"/>
  <c i="9" r="J159"/>
  <c r="J122"/>
  <c r="BK168"/>
  <c r="J113"/>
  <c r="J176"/>
  <c r="J158"/>
  <c r="BK155"/>
  <c r="J151"/>
  <c r="J147"/>
  <c r="BK143"/>
  <c r="J132"/>
  <c r="BK109"/>
  <c r="J192"/>
  <c r="BK182"/>
  <c r="J103"/>
  <c r="BK141"/>
  <c r="J101"/>
  <c r="J118"/>
  <c r="J105"/>
  <c r="BK99"/>
  <c i="10" r="BK89"/>
  <c r="J86"/>
  <c i="11" r="J107"/>
  <c r="J124"/>
  <c r="J174"/>
  <c r="J126"/>
  <c r="J127"/>
  <c r="BK182"/>
  <c i="12" r="J126"/>
  <c r="BK138"/>
  <c r="BK89"/>
  <c r="BK94"/>
  <c r="BK108"/>
  <c r="J107"/>
  <c r="BK95"/>
  <c r="BK119"/>
  <c r="J97"/>
  <c i="13" r="BK254"/>
  <c r="J215"/>
  <c r="BK167"/>
  <c r="J120"/>
  <c r="BK250"/>
  <c r="J198"/>
  <c r="BK155"/>
  <c r="BK111"/>
  <c r="J229"/>
  <c r="BK191"/>
  <c r="J154"/>
  <c r="J124"/>
  <c r="J254"/>
  <c r="BK215"/>
  <c r="J189"/>
  <c r="J164"/>
  <c r="J141"/>
  <c r="J113"/>
  <c r="BK233"/>
  <c r="BK202"/>
  <c r="J182"/>
  <c r="J159"/>
  <c r="J146"/>
  <c r="BK125"/>
  <c r="BK228"/>
  <c r="BK208"/>
  <c r="J191"/>
  <c r="BK128"/>
  <c r="J226"/>
  <c r="J197"/>
  <c r="BK174"/>
  <c r="J122"/>
  <c r="J235"/>
  <c r="BK213"/>
  <c r="J185"/>
  <c r="J153"/>
  <c r="BK106"/>
  <c i="14" r="J156"/>
  <c r="J127"/>
  <c r="BK106"/>
  <c r="BK153"/>
  <c r="J133"/>
  <c r="J173"/>
  <c r="BK125"/>
  <c r="J112"/>
  <c r="BK127"/>
  <c r="J125"/>
  <c i="15" r="J203"/>
  <c r="J123"/>
  <c r="BK190"/>
  <c r="BK157"/>
  <c r="J152"/>
  <c r="J170"/>
  <c r="J89"/>
  <c r="J190"/>
  <c i="16" r="BK109"/>
  <c r="J116"/>
  <c r="BK100"/>
  <c r="J120"/>
  <c r="BK91"/>
  <c i="1" r="AS66"/>
  <c i="2" r="BK177"/>
  <c r="BK175"/>
  <c r="BK167"/>
  <c r="J163"/>
  <c r="J157"/>
  <c r="J150"/>
  <c r="J145"/>
  <c r="BK139"/>
  <c r="BK134"/>
  <c r="BK129"/>
  <c r="BK120"/>
  <c r="J114"/>
  <c r="BK95"/>
  <c i="3" r="BK161"/>
  <c r="BK123"/>
  <c r="J181"/>
  <c r="J154"/>
  <c r="J164"/>
  <c r="J151"/>
  <c r="J172"/>
  <c r="BK151"/>
  <c r="J159"/>
  <c r="J110"/>
  <c r="J185"/>
  <c r="J152"/>
  <c i="4" r="BK138"/>
  <c r="BK141"/>
  <c r="BK134"/>
  <c r="J132"/>
  <c r="BK132"/>
  <c r="J155"/>
  <c i="5" r="J130"/>
  <c r="J92"/>
  <c r="BK124"/>
  <c r="J106"/>
  <c i="6" r="J147"/>
  <c r="J109"/>
  <c r="BK148"/>
  <c r="J96"/>
  <c r="J146"/>
  <c i="7" r="BK206"/>
  <c r="J127"/>
  <c r="BK178"/>
  <c r="BK212"/>
  <c r="BK182"/>
  <c r="J199"/>
  <c r="J115"/>
  <c r="J124"/>
  <c r="BK138"/>
  <c r="BK122"/>
  <c i="8" r="BK148"/>
  <c r="J104"/>
  <c r="J94"/>
  <c r="BK94"/>
  <c r="J189"/>
  <c r="J178"/>
  <c r="BK121"/>
  <c r="BK164"/>
  <c i="9" r="J177"/>
  <c r="J185"/>
  <c r="BK97"/>
  <c r="BK132"/>
  <c r="BK180"/>
  <c r="J188"/>
  <c i="10" r="J87"/>
  <c i="11" r="J134"/>
  <c r="BK126"/>
  <c r="BK170"/>
  <c r="J136"/>
  <c r="J109"/>
  <c r="BK95"/>
  <c r="BK166"/>
  <c r="BK200"/>
  <c r="J161"/>
  <c r="BK141"/>
  <c r="BK125"/>
  <c r="BK117"/>
  <c r="J91"/>
  <c r="BK198"/>
  <c r="J176"/>
  <c r="J166"/>
  <c r="BK158"/>
  <c r="BK128"/>
  <c r="BK121"/>
  <c r="BK106"/>
  <c r="J101"/>
  <c r="BK202"/>
  <c r="BK168"/>
  <c r="J122"/>
  <c r="J202"/>
  <c r="J143"/>
  <c i="12" r="J117"/>
  <c r="BK109"/>
  <c r="BK112"/>
  <c r="J89"/>
  <c r="J102"/>
  <c r="J93"/>
  <c r="J119"/>
  <c r="BK96"/>
  <c i="13" r="BK249"/>
  <c r="BK203"/>
  <c r="BK164"/>
  <c r="J125"/>
  <c r="BK230"/>
  <c r="J169"/>
  <c r="BK112"/>
  <c r="J231"/>
  <c r="J200"/>
  <c r="BK165"/>
  <c r="BK118"/>
  <c r="BK240"/>
  <c r="BK200"/>
  <c r="BK177"/>
  <c r="J157"/>
  <c r="BK110"/>
  <c r="BK218"/>
  <c r="J190"/>
  <c r="BK163"/>
  <c r="BK140"/>
  <c r="J106"/>
  <c r="J202"/>
  <c r="J127"/>
  <c r="J217"/>
  <c r="BK189"/>
  <c r="BK136"/>
  <c r="J250"/>
  <c r="J222"/>
  <c r="J196"/>
  <c r="J175"/>
  <c r="BK141"/>
  <c i="14" r="BK164"/>
  <c r="J142"/>
  <c r="J94"/>
  <c r="BK104"/>
  <c r="BK156"/>
  <c r="BK134"/>
  <c r="BK96"/>
  <c r="BK118"/>
  <c r="BK120"/>
  <c r="J177"/>
  <c r="J111"/>
  <c r="BK112"/>
  <c i="15" r="BK154"/>
  <c r="BK141"/>
  <c r="J186"/>
  <c r="BK89"/>
  <c i="16" r="J87"/>
  <c r="BK118"/>
  <c r="J118"/>
  <c i="2" r="BK181"/>
  <c r="J181"/>
  <c r="BK178"/>
  <c r="BK176"/>
  <c r="BK171"/>
  <c r="BK163"/>
  <c r="J160"/>
  <c r="J155"/>
  <c r="BK148"/>
  <c r="BK142"/>
  <c r="J141"/>
  <c r="J136"/>
  <c r="J132"/>
  <c r="J129"/>
  <c r="BK117"/>
  <c r="J106"/>
  <c r="F36"/>
  <c i="3" r="BK136"/>
  <c r="J99"/>
  <c r="J166"/>
  <c r="J136"/>
  <c i="4" r="BK136"/>
  <c r="BK120"/>
  <c r="BK106"/>
  <c r="J120"/>
  <c r="BK90"/>
  <c r="J159"/>
  <c i="5" r="J109"/>
  <c r="J137"/>
  <c r="J112"/>
  <c r="J95"/>
  <c i="6" r="J153"/>
  <c r="BK114"/>
  <c r="J151"/>
  <c r="J124"/>
  <c r="J140"/>
  <c r="BK126"/>
  <c i="7" r="J210"/>
  <c r="J194"/>
  <c r="BK94"/>
  <c r="BK129"/>
  <c r="BK215"/>
  <c r="J122"/>
  <c r="J157"/>
  <c r="BK192"/>
  <c r="J215"/>
  <c i="8" r="BK184"/>
  <c r="BK119"/>
  <c r="J153"/>
  <c r="BK174"/>
  <c r="BK115"/>
  <c r="BK176"/>
  <c r="BK144"/>
  <c r="J119"/>
  <c i="9" r="J174"/>
  <c r="J97"/>
  <c r="BK113"/>
  <c r="BK159"/>
  <c r="BK197"/>
  <c r="J155"/>
  <c r="J166"/>
  <c i="10" r="BK84"/>
  <c i="11" r="J118"/>
  <c r="BK148"/>
  <c r="J106"/>
  <c r="J150"/>
  <c r="J119"/>
  <c r="J123"/>
  <c r="BK180"/>
  <c i="12" r="J103"/>
  <c r="J134"/>
  <c r="J87"/>
  <c r="BK117"/>
  <c r="BK97"/>
  <c r="J108"/>
  <c r="BK114"/>
  <c r="J94"/>
  <c i="13" r="J247"/>
  <c r="BK190"/>
  <c r="J138"/>
  <c r="J119"/>
  <c r="BK236"/>
  <c r="BK188"/>
  <c r="BK147"/>
  <c r="BK234"/>
  <c r="BK204"/>
  <c r="J171"/>
  <c r="BK120"/>
  <c r="J228"/>
  <c r="BK196"/>
  <c r="BK168"/>
  <c r="J151"/>
  <c r="J117"/>
  <c r="BK231"/>
  <c r="J204"/>
  <c r="BK187"/>
  <c r="BK169"/>
  <c r="J149"/>
  <c r="BK135"/>
  <c r="J218"/>
  <c r="BK205"/>
  <c r="J133"/>
  <c r="BK113"/>
  <c r="J203"/>
  <c r="BK175"/>
  <c r="J129"/>
  <c r="J245"/>
  <c r="BK221"/>
  <c r="BK192"/>
  <c r="J158"/>
  <c r="J147"/>
  <c i="14" r="BK175"/>
  <c r="J153"/>
  <c r="J108"/>
  <c r="J93"/>
  <c r="J109"/>
  <c r="J149"/>
  <c r="J129"/>
  <c r="BK91"/>
  <c r="BK116"/>
  <c r="J110"/>
  <c r="J171"/>
  <c r="BK94"/>
  <c r="J100"/>
  <c i="15" r="BK201"/>
  <c r="BK95"/>
  <c r="J185"/>
  <c r="BK152"/>
  <c r="BK130"/>
  <c r="J146"/>
  <c r="J164"/>
  <c r="J207"/>
  <c r="BK146"/>
  <c i="16" r="BK105"/>
  <c r="BK120"/>
  <c r="J91"/>
  <c r="J103"/>
  <c i="2" l="1" r="T91"/>
  <c r="P131"/>
  <c r="T166"/>
  <c r="T165"/>
  <c i="3" r="T88"/>
  <c i="4" r="BK89"/>
  <c r="J89"/>
  <c r="J61"/>
  <c r="R131"/>
  <c r="T147"/>
  <c i="5" r="BK88"/>
  <c r="J88"/>
  <c r="J61"/>
  <c r="BK129"/>
  <c r="J129"/>
  <c r="J63"/>
  <c i="6" r="T88"/>
  <c r="R143"/>
  <c i="7" r="T140"/>
  <c r="T177"/>
  <c i="8" r="T156"/>
  <c i="9" r="R96"/>
  <c r="BK173"/>
  <c r="J173"/>
  <c r="J67"/>
  <c i="10" r="T83"/>
  <c r="T82"/>
  <c r="T81"/>
  <c i="11" r="T90"/>
  <c r="T89"/>
  <c r="T114"/>
  <c i="12" r="BK86"/>
  <c r="P120"/>
  <c i="13" r="R108"/>
  <c r="R103"/>
  <c r="R102"/>
  <c r="R101"/>
  <c r="R116"/>
  <c r="R178"/>
  <c r="R239"/>
  <c r="R248"/>
  <c i="2" r="BK131"/>
  <c r="J131"/>
  <c r="J64"/>
  <c r="BK154"/>
  <c r="J154"/>
  <c r="J66"/>
  <c i="3" r="T118"/>
  <c i="4" r="T89"/>
  <c r="T140"/>
  <c i="5" r="R116"/>
  <c i="6" r="T128"/>
  <c i="7" r="BK140"/>
  <c r="J140"/>
  <c r="J62"/>
  <c r="BK177"/>
  <c r="J177"/>
  <c r="J64"/>
  <c i="8" r="R156"/>
  <c i="9" r="P96"/>
  <c r="P173"/>
  <c i="11" r="BK114"/>
  <c r="J114"/>
  <c r="J63"/>
  <c r="R114"/>
  <c r="BK197"/>
  <c r="J197"/>
  <c r="J67"/>
  <c i="12" r="T86"/>
  <c r="BK111"/>
  <c r="J111"/>
  <c r="J62"/>
  <c r="R116"/>
  <c r="R115"/>
  <c i="13" r="BK126"/>
  <c r="J126"/>
  <c r="J68"/>
  <c r="P148"/>
  <c r="P162"/>
  <c r="P227"/>
  <c r="BK248"/>
  <c r="J248"/>
  <c r="J79"/>
  <c i="15" r="P148"/>
  <c i="2" r="BK91"/>
  <c r="J91"/>
  <c r="J61"/>
  <c r="BK144"/>
  <c r="J144"/>
  <c r="J65"/>
  <c r="P154"/>
  <c i="3" r="BK118"/>
  <c r="J118"/>
  <c r="J62"/>
  <c i="4" r="R89"/>
  <c r="R140"/>
  <c i="5" r="R88"/>
  <c i="6" r="P88"/>
  <c r="P143"/>
  <c i="7" r="P140"/>
  <c r="R177"/>
  <c i="8" r="R93"/>
  <c r="R92"/>
  <c r="R91"/>
  <c r="R152"/>
  <c i="9" r="P163"/>
  <c i="11" r="R90"/>
  <c r="R89"/>
  <c r="P114"/>
  <c i="12" r="BK120"/>
  <c r="J120"/>
  <c r="J65"/>
  <c i="13" r="T126"/>
  <c r="R148"/>
  <c r="T162"/>
  <c r="T227"/>
  <c i="14" r="T86"/>
  <c r="T85"/>
  <c r="P168"/>
  <c i="15" r="R148"/>
  <c i="2" r="R144"/>
  <c r="R166"/>
  <c r="R165"/>
  <c i="3" r="P118"/>
  <c r="T150"/>
  <c i="4" r="BK140"/>
  <c r="J140"/>
  <c r="J63"/>
  <c i="5" r="P88"/>
  <c r="P129"/>
  <c i="6" r="BK88"/>
  <c r="J88"/>
  <c r="J61"/>
  <c r="BK143"/>
  <c r="J143"/>
  <c r="J63"/>
  <c i="7" r="R93"/>
  <c r="T189"/>
  <c i="8" r="P156"/>
  <c i="10" r="P83"/>
  <c r="P82"/>
  <c r="P81"/>
  <c i="1" r="AU64"/>
  <c i="11" r="BK90"/>
  <c r="BK89"/>
  <c r="J89"/>
  <c r="J60"/>
  <c r="T140"/>
  <c r="T113"/>
  <c r="T197"/>
  <c r="T196"/>
  <c i="12" r="R120"/>
  <c i="13" r="P126"/>
  <c r="T148"/>
  <c r="R162"/>
  <c r="R227"/>
  <c r="P248"/>
  <c i="14" r="R86"/>
  <c r="R85"/>
  <c r="R84"/>
  <c r="R168"/>
  <c i="15" r="BK88"/>
  <c r="J88"/>
  <c r="J61"/>
  <c r="T148"/>
  <c i="2" r="R91"/>
  <c r="T131"/>
  <c r="BK166"/>
  <c r="BK165"/>
  <c r="J165"/>
  <c r="J68"/>
  <c i="3" r="R88"/>
  <c i="4" r="T131"/>
  <c r="R147"/>
  <c i="5" r="BK116"/>
  <c r="J116"/>
  <c r="J62"/>
  <c r="T129"/>
  <c i="6" r="R128"/>
  <c i="7" r="T93"/>
  <c r="T92"/>
  <c r="T91"/>
  <c r="BK189"/>
  <c r="J189"/>
  <c r="J65"/>
  <c i="8" r="T93"/>
  <c r="T92"/>
  <c r="T91"/>
  <c r="T152"/>
  <c i="9" r="BK163"/>
  <c r="J163"/>
  <c r="J66"/>
  <c r="T173"/>
  <c i="10" r="BK83"/>
  <c r="J83"/>
  <c r="J61"/>
  <c i="11" r="P140"/>
  <c r="P113"/>
  <c r="R197"/>
  <c r="R196"/>
  <c i="12" r="T120"/>
  <c i="13" r="R126"/>
  <c r="BK148"/>
  <c r="J148"/>
  <c r="J69"/>
  <c r="BK162"/>
  <c r="J162"/>
  <c r="J70"/>
  <c r="BK227"/>
  <c r="J227"/>
  <c r="J72"/>
  <c r="T239"/>
  <c i="14" r="P86"/>
  <c r="P85"/>
  <c r="P84"/>
  <c i="1" r="AU69"/>
  <c i="15" r="R88"/>
  <c r="P169"/>
  <c i="16" r="R86"/>
  <c r="P102"/>
  <c i="2" r="T144"/>
  <c r="P166"/>
  <c r="P165"/>
  <c i="3" r="P88"/>
  <c i="4" r="P89"/>
  <c r="P140"/>
  <c i="5" r="T116"/>
  <c i="6" r="P128"/>
  <c i="7" r="BK93"/>
  <c r="P189"/>
  <c i="8" r="P93"/>
  <c r="P92"/>
  <c r="P91"/>
  <c i="1" r="AU62"/>
  <c i="8" r="P152"/>
  <c i="9" r="BK96"/>
  <c r="J96"/>
  <c r="J65"/>
  <c r="T163"/>
  <c i="10" r="R83"/>
  <c r="R82"/>
  <c r="R81"/>
  <c i="12" r="P86"/>
  <c r="R111"/>
  <c r="R110"/>
  <c r="P116"/>
  <c r="P115"/>
  <c i="13" r="P108"/>
  <c r="P103"/>
  <c r="P102"/>
  <c r="P101"/>
  <c i="1" r="AU68"/>
  <c i="13" r="BK116"/>
  <c r="J116"/>
  <c r="J67"/>
  <c r="T178"/>
  <c r="P239"/>
  <c r="T248"/>
  <c i="14" r="BK168"/>
  <c r="J168"/>
  <c r="J64"/>
  <c i="15" r="BK148"/>
  <c r="J148"/>
  <c r="J62"/>
  <c r="R169"/>
  <c i="16" r="T86"/>
  <c r="T102"/>
  <c r="P111"/>
  <c i="2" r="P91"/>
  <c r="P90"/>
  <c r="P89"/>
  <c i="1" r="AU55"/>
  <c i="2" r="P144"/>
  <c r="R154"/>
  <c i="3" r="BK88"/>
  <c r="BK150"/>
  <c r="J150"/>
  <c r="J63"/>
  <c r="P150"/>
  <c i="4" r="P131"/>
  <c r="P147"/>
  <c i="5" r="T88"/>
  <c r="T87"/>
  <c r="T86"/>
  <c r="R129"/>
  <c i="6" r="R88"/>
  <c r="R87"/>
  <c r="R86"/>
  <c r="T143"/>
  <c i="7" r="R140"/>
  <c r="P177"/>
  <c i="8" r="BK93"/>
  <c r="J93"/>
  <c r="J65"/>
  <c r="BK152"/>
  <c r="J152"/>
  <c r="J66"/>
  <c i="9" r="R163"/>
  <c i="11" r="R140"/>
  <c r="R113"/>
  <c r="P197"/>
  <c r="P196"/>
  <c i="12" r="T111"/>
  <c r="T110"/>
  <c r="T116"/>
  <c r="T115"/>
  <c i="13" r="BK108"/>
  <c r="J108"/>
  <c r="J66"/>
  <c r="P116"/>
  <c r="BK178"/>
  <c r="J178"/>
  <c r="J71"/>
  <c r="BK239"/>
  <c r="J239"/>
  <c r="J74"/>
  <c i="14" r="T168"/>
  <c i="15" r="P88"/>
  <c r="P87"/>
  <c r="P86"/>
  <c i="1" r="AU70"/>
  <c i="15" r="BK169"/>
  <c r="J169"/>
  <c r="J63"/>
  <c i="16" r="BK86"/>
  <c r="J86"/>
  <c r="J61"/>
  <c r="BK102"/>
  <c r="J102"/>
  <c r="J63"/>
  <c r="R102"/>
  <c r="R111"/>
  <c i="2" r="R131"/>
  <c r="T154"/>
  <c i="3" r="R118"/>
  <c r="R150"/>
  <c i="4" r="BK131"/>
  <c r="J131"/>
  <c r="J62"/>
  <c r="BK147"/>
  <c r="J147"/>
  <c r="J64"/>
  <c i="5" r="P116"/>
  <c i="6" r="BK128"/>
  <c r="J128"/>
  <c r="J62"/>
  <c i="7" r="P93"/>
  <c r="P92"/>
  <c r="P91"/>
  <c i="1" r="AU61"/>
  <c i="7" r="R189"/>
  <c i="8" r="BK156"/>
  <c r="J156"/>
  <c r="J67"/>
  <c i="9" r="T96"/>
  <c r="T95"/>
  <c r="T94"/>
  <c r="R173"/>
  <c i="11" r="P90"/>
  <c r="P89"/>
  <c r="P88"/>
  <c i="1" r="AU65"/>
  <c i="11" r="BK140"/>
  <c r="J140"/>
  <c r="J64"/>
  <c i="12" r="R86"/>
  <c r="R85"/>
  <c r="P111"/>
  <c r="P110"/>
  <c r="BK116"/>
  <c r="J116"/>
  <c r="J64"/>
  <c i="13" r="T108"/>
  <c r="T103"/>
  <c r="T102"/>
  <c r="T101"/>
  <c r="T116"/>
  <c r="P178"/>
  <c i="14" r="BK86"/>
  <c r="J86"/>
  <c r="J61"/>
  <c i="15" r="T88"/>
  <c r="T87"/>
  <c r="T86"/>
  <c r="T169"/>
  <c i="16" r="P86"/>
  <c r="P85"/>
  <c r="P84"/>
  <c i="1" r="AU71"/>
  <c i="16" r="BK111"/>
  <c r="J111"/>
  <c r="J64"/>
  <c r="T111"/>
  <c i="3" r="BK180"/>
  <c r="J180"/>
  <c r="J64"/>
  <c i="11" r="BK190"/>
  <c r="J190"/>
  <c r="J65"/>
  <c i="2" r="BK162"/>
  <c r="J162"/>
  <c r="J67"/>
  <c i="3" r="BK184"/>
  <c r="J184"/>
  <c r="J66"/>
  <c i="4" r="BK158"/>
  <c r="J158"/>
  <c r="J67"/>
  <c i="6" r="BK156"/>
  <c r="J156"/>
  <c r="J66"/>
  <c i="7" r="BK172"/>
  <c r="J172"/>
  <c r="J63"/>
  <c i="8" r="BK188"/>
  <c r="J188"/>
  <c r="J69"/>
  <c i="4" r="BK154"/>
  <c r="J154"/>
  <c r="J65"/>
  <c i="7" r="BK224"/>
  <c r="J224"/>
  <c r="J69"/>
  <c i="9" r="BK184"/>
  <c r="J184"/>
  <c r="J68"/>
  <c i="15" r="BK202"/>
  <c r="J202"/>
  <c r="J64"/>
  <c i="16" r="BK99"/>
  <c r="J99"/>
  <c r="J62"/>
  <c i="6" r="BK152"/>
  <c r="J152"/>
  <c r="J64"/>
  <c i="7" r="BK221"/>
  <c r="J221"/>
  <c r="J68"/>
  <c i="13" r="BK246"/>
  <c r="J246"/>
  <c r="J78"/>
  <c i="14" r="BK163"/>
  <c r="J163"/>
  <c r="J63"/>
  <c i="2" r="BK125"/>
  <c r="J125"/>
  <c r="J62"/>
  <c i="7" r="BK217"/>
  <c r="J217"/>
  <c r="J66"/>
  <c i="8" r="BK185"/>
  <c r="J185"/>
  <c r="J68"/>
  <c i="9" r="BK196"/>
  <c r="J196"/>
  <c r="J72"/>
  <c i="14" r="BK160"/>
  <c r="J160"/>
  <c r="J62"/>
  <c i="2" r="BK128"/>
  <c r="J128"/>
  <c r="J63"/>
  <c i="5" r="BK136"/>
  <c r="J136"/>
  <c r="J64"/>
  <c r="BK140"/>
  <c r="J140"/>
  <c r="J66"/>
  <c i="7" r="BK228"/>
  <c r="BK227"/>
  <c r="J227"/>
  <c r="J70"/>
  <c i="9" r="BK187"/>
  <c r="J187"/>
  <c r="J69"/>
  <c r="BK191"/>
  <c r="J191"/>
  <c r="J71"/>
  <c i="11" r="BK201"/>
  <c r="J201"/>
  <c r="J68"/>
  <c i="13" r="BK237"/>
  <c r="J237"/>
  <c r="J73"/>
  <c r="BK244"/>
  <c r="J244"/>
  <c r="J77"/>
  <c i="15" r="BK206"/>
  <c r="J206"/>
  <c r="J66"/>
  <c i="16" r="BE118"/>
  <c r="E48"/>
  <c r="BE105"/>
  <c r="BE122"/>
  <c r="F55"/>
  <c r="BE107"/>
  <c r="BE112"/>
  <c r="BE116"/>
  <c i="15" r="BK87"/>
  <c r="J87"/>
  <c r="J60"/>
  <c r="BK205"/>
  <c r="J205"/>
  <c r="J65"/>
  <c i="16" r="BE87"/>
  <c r="BE89"/>
  <c r="BE96"/>
  <c r="BE114"/>
  <c r="BE109"/>
  <c r="BE91"/>
  <c r="BE93"/>
  <c r="BE100"/>
  <c r="BE103"/>
  <c r="J52"/>
  <c r="BE120"/>
  <c i="14" r="BK85"/>
  <c r="BK84"/>
  <c r="J84"/>
  <c r="J59"/>
  <c i="15" r="F55"/>
  <c r="BE95"/>
  <c r="BE189"/>
  <c r="BE203"/>
  <c r="BE207"/>
  <c r="E48"/>
  <c r="BE123"/>
  <c r="BE134"/>
  <c r="BE152"/>
  <c r="BE166"/>
  <c r="BE170"/>
  <c r="BE179"/>
  <c r="BE182"/>
  <c r="BE185"/>
  <c r="BE164"/>
  <c r="BE180"/>
  <c r="BE188"/>
  <c r="BE199"/>
  <c r="BE201"/>
  <c r="J52"/>
  <c r="BE89"/>
  <c r="BE137"/>
  <c r="BE144"/>
  <c r="BE177"/>
  <c r="BE183"/>
  <c r="BE186"/>
  <c r="BE190"/>
  <c r="BE130"/>
  <c r="BE146"/>
  <c r="BE149"/>
  <c r="BE92"/>
  <c r="BE141"/>
  <c r="BE154"/>
  <c r="BE157"/>
  <c r="BE197"/>
  <c i="14" r="E48"/>
  <c r="BE110"/>
  <c r="BE111"/>
  <c r="BE115"/>
  <c r="BE147"/>
  <c r="BE169"/>
  <c r="F55"/>
  <c r="BE91"/>
  <c r="BE93"/>
  <c r="BE96"/>
  <c r="BE114"/>
  <c r="BE134"/>
  <c r="BE179"/>
  <c r="BE100"/>
  <c r="BE107"/>
  <c r="BE116"/>
  <c r="BE98"/>
  <c r="BE104"/>
  <c r="BE106"/>
  <c r="BE108"/>
  <c r="BE127"/>
  <c r="BE131"/>
  <c r="BE136"/>
  <c r="BE149"/>
  <c r="BE102"/>
  <c r="BE109"/>
  <c r="BE125"/>
  <c r="BE138"/>
  <c r="BE154"/>
  <c r="BE164"/>
  <c r="BE171"/>
  <c r="BE175"/>
  <c r="BE177"/>
  <c r="BE89"/>
  <c r="BE133"/>
  <c r="BE153"/>
  <c r="BE156"/>
  <c r="BE87"/>
  <c r="BE112"/>
  <c r="BE117"/>
  <c r="BE118"/>
  <c r="BE120"/>
  <c r="BE129"/>
  <c r="BE142"/>
  <c r="BE161"/>
  <c r="J52"/>
  <c r="BE94"/>
  <c r="BE121"/>
  <c r="BE123"/>
  <c r="BE150"/>
  <c r="BE158"/>
  <c r="BE173"/>
  <c i="13" r="BE117"/>
  <c r="BE125"/>
  <c r="BE130"/>
  <c r="BE135"/>
  <c r="BE136"/>
  <c r="BE143"/>
  <c r="BE144"/>
  <c r="BE151"/>
  <c r="BE152"/>
  <c r="BE161"/>
  <c r="BE173"/>
  <c r="BE199"/>
  <c r="BE229"/>
  <c r="BE234"/>
  <c r="BE236"/>
  <c r="BE252"/>
  <c i="12" r="J86"/>
  <c r="J60"/>
  <c i="13" r="E89"/>
  <c r="BE113"/>
  <c r="BE114"/>
  <c r="BE124"/>
  <c r="BE133"/>
  <c r="BE160"/>
  <c r="BE169"/>
  <c r="BE171"/>
  <c r="BE184"/>
  <c r="BE185"/>
  <c r="BE187"/>
  <c r="BE195"/>
  <c r="BE205"/>
  <c r="BE218"/>
  <c r="BE220"/>
  <c r="BE140"/>
  <c r="BE141"/>
  <c r="BE150"/>
  <c r="BE156"/>
  <c r="BE167"/>
  <c r="BE168"/>
  <c r="BE170"/>
  <c r="BE172"/>
  <c r="BE175"/>
  <c r="BE176"/>
  <c r="BE179"/>
  <c r="BE186"/>
  <c r="BE194"/>
  <c r="BE231"/>
  <c r="BE233"/>
  <c r="J56"/>
  <c r="BE110"/>
  <c r="BE111"/>
  <c r="BE112"/>
  <c r="BE131"/>
  <c r="BE155"/>
  <c r="BE177"/>
  <c r="BE197"/>
  <c r="BE207"/>
  <c r="BE209"/>
  <c r="BE210"/>
  <c r="BE211"/>
  <c r="BE212"/>
  <c r="BE216"/>
  <c r="BE221"/>
  <c r="BE228"/>
  <c r="BE238"/>
  <c r="BE251"/>
  <c r="F59"/>
  <c r="BE137"/>
  <c r="BE139"/>
  <c r="BE190"/>
  <c r="BE193"/>
  <c r="BE198"/>
  <c r="BE203"/>
  <c r="BE204"/>
  <c r="BE206"/>
  <c r="BE217"/>
  <c r="BE232"/>
  <c r="BE241"/>
  <c r="BE249"/>
  <c r="BE109"/>
  <c r="BE115"/>
  <c r="BE121"/>
  <c r="BE127"/>
  <c r="BE128"/>
  <c r="BE134"/>
  <c r="BE146"/>
  <c r="BE147"/>
  <c r="BE149"/>
  <c r="BE158"/>
  <c r="BE159"/>
  <c r="BE163"/>
  <c r="BE174"/>
  <c r="BE188"/>
  <c r="BE189"/>
  <c r="BE215"/>
  <c r="BE219"/>
  <c r="BE224"/>
  <c r="BE225"/>
  <c r="BE226"/>
  <c r="BE247"/>
  <c r="BE250"/>
  <c r="BE106"/>
  <c r="BE118"/>
  <c r="BE119"/>
  <c r="BE120"/>
  <c r="BE123"/>
  <c r="BE129"/>
  <c r="BE132"/>
  <c r="BE138"/>
  <c r="BE142"/>
  <c r="BE157"/>
  <c r="BE164"/>
  <c r="BE165"/>
  <c r="BE180"/>
  <c r="BE182"/>
  <c r="BE183"/>
  <c r="BE192"/>
  <c r="BE200"/>
  <c r="BE213"/>
  <c r="BE214"/>
  <c r="BE223"/>
  <c r="BE235"/>
  <c r="BE254"/>
  <c r="BE104"/>
  <c r="BE105"/>
  <c r="BE107"/>
  <c r="BE122"/>
  <c r="BE145"/>
  <c r="BE153"/>
  <c r="BE154"/>
  <c r="BE166"/>
  <c r="BE181"/>
  <c r="BE191"/>
  <c r="BE196"/>
  <c r="BE201"/>
  <c r="BE202"/>
  <c r="BE208"/>
  <c r="BE222"/>
  <c r="BE230"/>
  <c r="BE240"/>
  <c r="BE245"/>
  <c r="BE253"/>
  <c i="12" r="E75"/>
  <c r="F82"/>
  <c r="BE88"/>
  <c r="BE96"/>
  <c r="BE97"/>
  <c r="BE98"/>
  <c r="BE107"/>
  <c i="11" r="BK196"/>
  <c r="J196"/>
  <c r="J66"/>
  <c i="12" r="BE106"/>
  <c i="11" r="J90"/>
  <c r="J61"/>
  <c i="12" r="J52"/>
  <c r="BE89"/>
  <c r="BE91"/>
  <c r="BE112"/>
  <c r="BE87"/>
  <c r="BE100"/>
  <c r="BE134"/>
  <c i="11" r="BK113"/>
  <c r="J113"/>
  <c r="J62"/>
  <c i="12" r="BE90"/>
  <c r="BE92"/>
  <c r="BE93"/>
  <c r="BE94"/>
  <c r="BE95"/>
  <c r="BE99"/>
  <c r="BE102"/>
  <c r="BE103"/>
  <c r="BE104"/>
  <c r="BE105"/>
  <c r="BE108"/>
  <c r="BE109"/>
  <c r="BE114"/>
  <c r="BE117"/>
  <c r="BE123"/>
  <c r="BE126"/>
  <c r="BE146"/>
  <c r="BE101"/>
  <c r="BE130"/>
  <c r="BE119"/>
  <c r="BE121"/>
  <c r="BE138"/>
  <c r="BE142"/>
  <c i="11" r="BE99"/>
  <c r="BE117"/>
  <c r="BE118"/>
  <c r="BE134"/>
  <c r="BE150"/>
  <c r="BE170"/>
  <c r="BE186"/>
  <c r="BE199"/>
  <c r="BE202"/>
  <c r="BE107"/>
  <c r="BE109"/>
  <c r="BE124"/>
  <c r="BE125"/>
  <c r="BE143"/>
  <c r="BE166"/>
  <c r="BE176"/>
  <c r="BE182"/>
  <c r="BE198"/>
  <c r="F55"/>
  <c r="J82"/>
  <c r="BE119"/>
  <c r="BE126"/>
  <c r="BE148"/>
  <c r="BE154"/>
  <c r="BE174"/>
  <c r="BE200"/>
  <c r="BE115"/>
  <c r="BE122"/>
  <c r="BE128"/>
  <c r="BE130"/>
  <c r="BE191"/>
  <c r="BE164"/>
  <c r="BE168"/>
  <c r="BE127"/>
  <c r="BE178"/>
  <c r="E48"/>
  <c r="BE101"/>
  <c r="BE161"/>
  <c r="BE180"/>
  <c r="BE91"/>
  <c r="BE95"/>
  <c r="BE104"/>
  <c r="BE106"/>
  <c r="BE111"/>
  <c r="BE121"/>
  <c r="BE123"/>
  <c r="BE136"/>
  <c r="BE141"/>
  <c r="BE158"/>
  <c i="10" r="F55"/>
  <c r="E48"/>
  <c r="BE87"/>
  <c i="9" r="BK190"/>
  <c r="J190"/>
  <c r="J70"/>
  <c i="10" r="J52"/>
  <c r="BE86"/>
  <c r="BE84"/>
  <c r="BE89"/>
  <c i="9" r="BK95"/>
  <c r="BK94"/>
  <c r="J94"/>
  <c r="J63"/>
  <c r="BE97"/>
  <c r="BE103"/>
  <c i="8" r="BK92"/>
  <c r="J92"/>
  <c r="J64"/>
  <c i="9" r="BE105"/>
  <c r="BE122"/>
  <c r="F91"/>
  <c r="BE113"/>
  <c r="BE147"/>
  <c r="BE158"/>
  <c r="BE179"/>
  <c r="J56"/>
  <c r="E82"/>
  <c r="BE101"/>
  <c r="BE132"/>
  <c r="BE137"/>
  <c r="BE164"/>
  <c r="BE168"/>
  <c r="BE174"/>
  <c r="BE180"/>
  <c r="BE182"/>
  <c r="BE159"/>
  <c r="BE170"/>
  <c r="BE99"/>
  <c r="BE109"/>
  <c r="BE155"/>
  <c r="BE166"/>
  <c r="BE176"/>
  <c r="BE185"/>
  <c r="BE197"/>
  <c r="BE141"/>
  <c r="BE151"/>
  <c r="BE177"/>
  <c r="BE192"/>
  <c r="BE118"/>
  <c r="BE126"/>
  <c r="BE143"/>
  <c r="BE188"/>
  <c i="7" r="J228"/>
  <c r="J71"/>
  <c i="8" r="F88"/>
  <c r="BE176"/>
  <c r="BE189"/>
  <c i="7" r="J93"/>
  <c r="J61"/>
  <c r="BK220"/>
  <c r="J220"/>
  <c r="J67"/>
  <c i="8" r="BE119"/>
  <c r="BE151"/>
  <c r="BE166"/>
  <c r="J56"/>
  <c r="BE115"/>
  <c r="BE127"/>
  <c r="BE142"/>
  <c r="BE144"/>
  <c r="BE148"/>
  <c r="BE162"/>
  <c r="BE164"/>
  <c r="BE174"/>
  <c r="E50"/>
  <c r="BE94"/>
  <c r="BE104"/>
  <c r="BE136"/>
  <c r="BE155"/>
  <c r="BE178"/>
  <c r="BE121"/>
  <c r="BE138"/>
  <c r="BE168"/>
  <c r="BE172"/>
  <c r="BE186"/>
  <c r="BE96"/>
  <c r="BE157"/>
  <c r="BE159"/>
  <c r="BE170"/>
  <c r="BE184"/>
  <c r="BE132"/>
  <c r="BE153"/>
  <c r="BE180"/>
  <c r="BE182"/>
  <c i="6" r="BK87"/>
  <c r="J87"/>
  <c r="J60"/>
  <c i="7" r="E48"/>
  <c r="BE101"/>
  <c r="BE127"/>
  <c r="BE129"/>
  <c r="BE131"/>
  <c r="BE192"/>
  <c r="BE201"/>
  <c r="BE204"/>
  <c r="BE209"/>
  <c i="6" r="BK155"/>
  <c r="J155"/>
  <c r="J65"/>
  <c i="7" r="BE115"/>
  <c r="BE155"/>
  <c r="BE157"/>
  <c r="BE167"/>
  <c r="BE170"/>
  <c r="BE194"/>
  <c r="BE207"/>
  <c r="J52"/>
  <c r="F88"/>
  <c r="BE94"/>
  <c r="BE164"/>
  <c r="BE173"/>
  <c r="BE197"/>
  <c r="BE206"/>
  <c r="BE210"/>
  <c r="BE203"/>
  <c r="BE222"/>
  <c r="BE225"/>
  <c r="BE229"/>
  <c r="BE141"/>
  <c r="BE178"/>
  <c r="BE218"/>
  <c r="BE119"/>
  <c r="BE122"/>
  <c r="BE124"/>
  <c r="BE190"/>
  <c r="BE110"/>
  <c r="BE138"/>
  <c r="BE182"/>
  <c r="BE199"/>
  <c r="BE215"/>
  <c r="BE212"/>
  <c i="6" r="J52"/>
  <c r="BE92"/>
  <c r="BE114"/>
  <c r="BE117"/>
  <c r="BE129"/>
  <c r="BE89"/>
  <c r="E76"/>
  <c r="F83"/>
  <c r="BE96"/>
  <c r="BE109"/>
  <c r="BE135"/>
  <c r="BE147"/>
  <c r="BE148"/>
  <c r="BE151"/>
  <c r="BE153"/>
  <c r="BE102"/>
  <c r="BE121"/>
  <c r="BE126"/>
  <c r="BE149"/>
  <c i="5" r="BK87"/>
  <c r="J87"/>
  <c r="J60"/>
  <c i="6" r="BE124"/>
  <c r="BE140"/>
  <c r="BE144"/>
  <c r="BE146"/>
  <c r="BE157"/>
  <c i="4" r="BK157"/>
  <c r="J157"/>
  <c r="J66"/>
  <c i="5" r="F55"/>
  <c r="BE106"/>
  <c r="BE89"/>
  <c r="BE112"/>
  <c r="E48"/>
  <c r="BE117"/>
  <c r="BE134"/>
  <c i="4" r="BK88"/>
  <c r="J88"/>
  <c r="J60"/>
  <c i="5" r="BE114"/>
  <c r="BE120"/>
  <c r="BE141"/>
  <c r="J52"/>
  <c r="BE102"/>
  <c r="BE109"/>
  <c r="BE137"/>
  <c r="BE95"/>
  <c r="BE130"/>
  <c r="BE135"/>
  <c r="BE92"/>
  <c r="BE124"/>
  <c r="BE127"/>
  <c i="3" r="J88"/>
  <c r="J61"/>
  <c i="4" r="F55"/>
  <c r="BE134"/>
  <c r="BE136"/>
  <c r="BE155"/>
  <c r="BE159"/>
  <c r="BE106"/>
  <c r="BE113"/>
  <c r="BE143"/>
  <c r="J81"/>
  <c r="BE127"/>
  <c r="BE129"/>
  <c r="E77"/>
  <c r="BE120"/>
  <c r="BE132"/>
  <c r="BE138"/>
  <c r="BE141"/>
  <c r="BE145"/>
  <c i="3" r="BK183"/>
  <c r="J183"/>
  <c r="J65"/>
  <c i="4" r="BE90"/>
  <c r="BE99"/>
  <c r="BE117"/>
  <c r="BE148"/>
  <c r="BE152"/>
  <c r="BE92"/>
  <c r="BE124"/>
  <c i="3" r="F83"/>
  <c r="BE99"/>
  <c r="BE119"/>
  <c r="BE125"/>
  <c r="BE154"/>
  <c r="BE181"/>
  <c r="BE185"/>
  <c r="BE103"/>
  <c r="BE136"/>
  <c r="BE151"/>
  <c r="BE155"/>
  <c r="E48"/>
  <c r="BE92"/>
  <c r="BE123"/>
  <c i="2" r="J166"/>
  <c r="J69"/>
  <c i="3" r="BE152"/>
  <c r="BE158"/>
  <c i="2" r="BK90"/>
  <c r="BK89"/>
  <c r="J89"/>
  <c i="3" r="BE113"/>
  <c r="BE116"/>
  <c r="BE138"/>
  <c r="BE146"/>
  <c r="BE153"/>
  <c r="BE157"/>
  <c r="BE164"/>
  <c r="BE121"/>
  <c r="BE166"/>
  <c r="BE172"/>
  <c r="BE174"/>
  <c r="J80"/>
  <c r="BE89"/>
  <c r="BE110"/>
  <c r="BE161"/>
  <c r="BE107"/>
  <c r="BE156"/>
  <c r="BE159"/>
  <c r="BE178"/>
  <c i="1" r="AW55"/>
  <c i="2" r="E48"/>
  <c r="J52"/>
  <c r="F55"/>
  <c r="BE92"/>
  <c r="BE95"/>
  <c r="BE102"/>
  <c r="BE106"/>
  <c r="BE110"/>
  <c r="BE114"/>
  <c r="BE117"/>
  <c r="BE120"/>
  <c r="BE123"/>
  <c r="BE126"/>
  <c r="BE129"/>
  <c r="BE132"/>
  <c r="BE134"/>
  <c r="BE136"/>
  <c r="BE139"/>
  <c r="BE141"/>
  <c r="BE142"/>
  <c r="BE145"/>
  <c r="BE148"/>
  <c r="BE150"/>
  <c r="BE155"/>
  <c r="BE157"/>
  <c r="BE160"/>
  <c r="BE163"/>
  <c r="BE167"/>
  <c r="BE171"/>
  <c r="BE175"/>
  <c r="BE176"/>
  <c r="BE177"/>
  <c r="BE178"/>
  <c r="BE180"/>
  <c r="BE181"/>
  <c r="BE182"/>
  <c i="1" r="BA55"/>
  <c r="BB55"/>
  <c r="BC55"/>
  <c r="BD55"/>
  <c i="3" r="F36"/>
  <c i="1" r="BC56"/>
  <c i="5" r="J34"/>
  <c i="1" r="AW58"/>
  <c i="7" r="F37"/>
  <c i="1" r="BD61"/>
  <c i="9" r="F37"/>
  <c i="1" r="BB63"/>
  <c i="12" r="F35"/>
  <c i="1" r="BB67"/>
  <c i="13" r="J36"/>
  <c i="1" r="AW68"/>
  <c i="16" r="J34"/>
  <c i="1" r="AW71"/>
  <c i="2" r="J30"/>
  <c i="4" r="J34"/>
  <c i="1" r="AW57"/>
  <c i="4" r="F36"/>
  <c i="1" r="BC57"/>
  <c i="6" r="F36"/>
  <c i="1" r="BC59"/>
  <c i="8" r="F36"/>
  <c i="1" r="BA62"/>
  <c i="8" r="F37"/>
  <c i="1" r="BB62"/>
  <c i="11" r="F34"/>
  <c i="1" r="BA65"/>
  <c i="12" r="F37"/>
  <c i="1" r="BD67"/>
  <c i="14" r="F37"/>
  <c i="1" r="BD69"/>
  <c i="15" r="F37"/>
  <c i="1" r="BD70"/>
  <c i="16" r="F35"/>
  <c i="1" r="BB71"/>
  <c r="AS54"/>
  <c i="4" r="F37"/>
  <c i="1" r="BD57"/>
  <c i="4" r="F34"/>
  <c i="1" r="BA57"/>
  <c i="6" r="J34"/>
  <c i="1" r="AW59"/>
  <c i="7" r="F36"/>
  <c i="1" r="BC61"/>
  <c i="9" r="J36"/>
  <c i="1" r="AW63"/>
  <c i="11" r="J34"/>
  <c i="1" r="AW65"/>
  <c i="13" r="F37"/>
  <c i="1" r="BB68"/>
  <c i="16" r="F37"/>
  <c i="1" r="BD71"/>
  <c i="3" r="F37"/>
  <c i="1" r="BD56"/>
  <c i="5" r="F37"/>
  <c i="1" r="BD58"/>
  <c i="6" r="F37"/>
  <c i="1" r="BD59"/>
  <c i="8" r="F39"/>
  <c i="1" r="BD62"/>
  <c i="9" r="F36"/>
  <c i="1" r="BA63"/>
  <c i="11" r="F36"/>
  <c i="1" r="BC65"/>
  <c i="13" r="F39"/>
  <c i="1" r="BD68"/>
  <c i="15" r="F36"/>
  <c i="1" r="BC70"/>
  <c i="3" r="F34"/>
  <c i="1" r="BA56"/>
  <c i="5" r="F36"/>
  <c i="1" r="BC58"/>
  <c i="7" r="J34"/>
  <c i="1" r="AW61"/>
  <c i="10" r="F34"/>
  <c i="1" r="BA64"/>
  <c i="10" r="F37"/>
  <c i="1" r="BD64"/>
  <c i="11" r="F35"/>
  <c i="1" r="BB65"/>
  <c i="12" r="F36"/>
  <c i="1" r="BC67"/>
  <c i="14" r="F34"/>
  <c i="1" r="BA69"/>
  <c i="14" r="J34"/>
  <c i="1" r="AW69"/>
  <c i="15" r="J34"/>
  <c i="1" r="AW70"/>
  <c i="3" r="J34"/>
  <c i="1" r="AW56"/>
  <c i="5" r="F35"/>
  <c i="1" r="BB58"/>
  <c i="6" r="F35"/>
  <c i="1" r="BB59"/>
  <c i="8" r="F38"/>
  <c i="1" r="BC62"/>
  <c i="8" r="J36"/>
  <c i="1" r="AW62"/>
  <c i="10" r="J34"/>
  <c i="1" r="AW64"/>
  <c i="10" r="F36"/>
  <c i="1" r="BC64"/>
  <c i="10" r="F35"/>
  <c i="1" r="BB64"/>
  <c i="11" r="F37"/>
  <c i="1" r="BD65"/>
  <c i="14" r="F36"/>
  <c i="1" r="BC69"/>
  <c i="14" r="F35"/>
  <c i="1" r="BB69"/>
  <c i="15" r="F34"/>
  <c i="1" r="BA70"/>
  <c i="16" r="F34"/>
  <c i="1" r="BA71"/>
  <c i="3" r="F35"/>
  <c i="1" r="BB56"/>
  <c i="6" r="F34"/>
  <c i="1" r="BA59"/>
  <c i="7" r="F35"/>
  <c i="1" r="BB61"/>
  <c i="9" r="F39"/>
  <c i="1" r="BD63"/>
  <c i="12" r="F34"/>
  <c i="1" r="BA67"/>
  <c i="13" r="F38"/>
  <c i="1" r="BC68"/>
  <c i="16" r="F36"/>
  <c i="1" r="BC71"/>
  <c i="4" r="F35"/>
  <c i="1" r="BB57"/>
  <c i="5" r="F34"/>
  <c i="1" r="BA58"/>
  <c i="7" r="F34"/>
  <c i="1" r="BA61"/>
  <c i="9" r="F38"/>
  <c i="1" r="BC63"/>
  <c i="12" r="J34"/>
  <c i="1" r="AW67"/>
  <c i="13" r="F36"/>
  <c i="1" r="BA68"/>
  <c i="15" r="F35"/>
  <c i="1" r="BB70"/>
  <c i="16" l="1" r="T85"/>
  <c r="T84"/>
  <c i="2" r="R90"/>
  <c r="R89"/>
  <c i="4" r="R88"/>
  <c r="R87"/>
  <c i="6" r="T87"/>
  <c r="T86"/>
  <c i="3" r="P87"/>
  <c r="P86"/>
  <c i="1" r="AU56"/>
  <c i="5" r="P87"/>
  <c r="P86"/>
  <c i="1" r="AU58"/>
  <c i="11" r="R88"/>
  <c i="4" r="T88"/>
  <c r="T87"/>
  <c i="11" r="T88"/>
  <c i="4" r="P88"/>
  <c r="P87"/>
  <c i="1" r="AU57"/>
  <c i="7" r="BK92"/>
  <c r="J92"/>
  <c r="J60"/>
  <c i="16" r="R85"/>
  <c r="R84"/>
  <c i="12" r="T85"/>
  <c i="3" r="BK87"/>
  <c r="J87"/>
  <c r="J60"/>
  <c i="12" r="P85"/>
  <c i="1" r="AU67"/>
  <c i="5" r="R87"/>
  <c r="R86"/>
  <c i="9" r="P95"/>
  <c r="P94"/>
  <c i="1" r="AU63"/>
  <c i="3" r="T87"/>
  <c r="T86"/>
  <c r="R87"/>
  <c r="R86"/>
  <c i="15" r="R87"/>
  <c r="R86"/>
  <c i="14" r="T84"/>
  <c i="6" r="P87"/>
  <c r="P86"/>
  <c i="1" r="AU59"/>
  <c i="9" r="R95"/>
  <c r="R94"/>
  <c i="7" r="R92"/>
  <c r="R91"/>
  <c i="2" r="T90"/>
  <c r="T89"/>
  <c i="13" r="BK103"/>
  <c r="BK102"/>
  <c r="BK101"/>
  <c r="J101"/>
  <c r="J63"/>
  <c i="10" r="BK82"/>
  <c r="J82"/>
  <c r="J60"/>
  <c i="12" r="BK115"/>
  <c r="J115"/>
  <c r="J63"/>
  <c i="16" r="BK85"/>
  <c r="BK84"/>
  <c r="J84"/>
  <c i="5" r="BK139"/>
  <c r="J139"/>
  <c r="J65"/>
  <c i="12" r="BK110"/>
  <c r="J110"/>
  <c r="J61"/>
  <c i="15" r="BK86"/>
  <c r="J86"/>
  <c r="J59"/>
  <c i="14" r="J85"/>
  <c r="J60"/>
  <c i="11" r="BK88"/>
  <c r="J88"/>
  <c i="9" r="J95"/>
  <c r="J64"/>
  <c i="8" r="BK91"/>
  <c r="J91"/>
  <c i="7" r="BK91"/>
  <c r="J91"/>
  <c r="J59"/>
  <c i="6" r="BK86"/>
  <c r="J86"/>
  <c r="J59"/>
  <c i="5" r="BK86"/>
  <c r="J86"/>
  <c r="J59"/>
  <c i="4" r="BK87"/>
  <c r="J87"/>
  <c i="3" r="BK86"/>
  <c r="J86"/>
  <c r="J59"/>
  <c i="1" r="AG55"/>
  <c i="2" r="J59"/>
  <c r="J90"/>
  <c r="J60"/>
  <c i="4" r="J30"/>
  <c i="1" r="AG57"/>
  <c i="5" r="J33"/>
  <c i="1" r="AV58"/>
  <c r="AT58"/>
  <c i="6" r="F33"/>
  <c i="1" r="AZ59"/>
  <c r="BC60"/>
  <c r="AY60"/>
  <c r="BD60"/>
  <c i="9" r="J32"/>
  <c i="1" r="AG63"/>
  <c i="10" r="J33"/>
  <c i="1" r="AV64"/>
  <c r="AT64"/>
  <c i="12" r="J33"/>
  <c i="1" r="AV67"/>
  <c r="AT67"/>
  <c i="14" r="J30"/>
  <c i="1" r="AG69"/>
  <c i="15" r="J33"/>
  <c i="1" r="AV70"/>
  <c r="AT70"/>
  <c i="3" r="F33"/>
  <c i="1" r="AZ56"/>
  <c i="8" r="J35"/>
  <c i="1" r="AV62"/>
  <c r="AT62"/>
  <c r="BD66"/>
  <c i="13" r="J35"/>
  <c i="1" r="AV68"/>
  <c r="AT68"/>
  <c i="16" r="J30"/>
  <c i="1" r="AG71"/>
  <c i="4" r="F33"/>
  <c i="1" r="AZ57"/>
  <c i="7" r="J33"/>
  <c i="1" r="AV61"/>
  <c r="AT61"/>
  <c i="11" r="J33"/>
  <c i="1" r="AV65"/>
  <c r="AT65"/>
  <c i="16" r="F33"/>
  <c i="1" r="AZ71"/>
  <c i="3" r="J33"/>
  <c i="1" r="AV56"/>
  <c r="AT56"/>
  <c i="8" r="F35"/>
  <c i="1" r="AZ62"/>
  <c i="12" r="F33"/>
  <c i="1" r="AZ67"/>
  <c i="15" r="F33"/>
  <c i="1" r="AZ70"/>
  <c i="5" r="F33"/>
  <c i="1" r="AZ58"/>
  <c i="6" r="J33"/>
  <c i="1" r="AV59"/>
  <c r="AT59"/>
  <c r="BA60"/>
  <c r="AW60"/>
  <c r="BB60"/>
  <c r="AX60"/>
  <c i="10" r="F33"/>
  <c i="1" r="AZ64"/>
  <c i="11" r="J30"/>
  <c i="1" r="AG65"/>
  <c r="BB66"/>
  <c r="AX66"/>
  <c i="14" r="F33"/>
  <c i="1" r="AZ69"/>
  <c i="2" r="J33"/>
  <c i="1" r="AV55"/>
  <c r="AT55"/>
  <c r="AN55"/>
  <c i="9" r="J35"/>
  <c i="1" r="AV63"/>
  <c r="AT63"/>
  <c r="BC66"/>
  <c r="AY66"/>
  <c i="13" r="F35"/>
  <c i="1" r="AZ68"/>
  <c r="AU60"/>
  <c i="4" r="J33"/>
  <c i="1" r="AV57"/>
  <c r="AT57"/>
  <c i="7" r="F33"/>
  <c i="1" r="AZ61"/>
  <c i="11" r="F33"/>
  <c i="1" r="AZ65"/>
  <c i="16" r="J33"/>
  <c i="1" r="AV71"/>
  <c r="AT71"/>
  <c r="AN71"/>
  <c r="AU66"/>
  <c i="2" r="F33"/>
  <c i="1" r="AZ55"/>
  <c i="8" r="J32"/>
  <c i="1" r="AG62"/>
  <c i="9" r="F35"/>
  <c i="1" r="AZ63"/>
  <c r="BA66"/>
  <c r="AW66"/>
  <c i="14" r="J33"/>
  <c i="1" r="AV69"/>
  <c r="AT69"/>
  <c i="10" l="1" r="BK81"/>
  <c r="J81"/>
  <c i="16" r="J59"/>
  <c r="J85"/>
  <c r="J60"/>
  <c i="13" r="J103"/>
  <c r="J65"/>
  <c r="J102"/>
  <c r="J64"/>
  <c i="12" r="BK85"/>
  <c r="J85"/>
  <c r="J59"/>
  <c i="16" r="J39"/>
  <c i="1" r="AN69"/>
  <c i="14" r="J39"/>
  <c i="1" r="AN65"/>
  <c i="11" r="J59"/>
  <c r="J39"/>
  <c i="1" r="AN63"/>
  <c r="AN62"/>
  <c i="9" r="J41"/>
  <c i="8" r="J63"/>
  <c r="J41"/>
  <c i="1" r="AN57"/>
  <c i="4" r="J59"/>
  <c r="J39"/>
  <c i="2" r="J39"/>
  <c i="10" r="J30"/>
  <c i="1" r="AG64"/>
  <c i="5" r="J30"/>
  <c i="1" r="AG58"/>
  <c r="AN58"/>
  <c r="AZ60"/>
  <c r="AV60"/>
  <c r="AT60"/>
  <c r="BA54"/>
  <c r="AW54"/>
  <c r="AK30"/>
  <c i="13" r="J32"/>
  <c i="1" r="AG68"/>
  <c i="6" r="J30"/>
  <c i="1" r="AG59"/>
  <c r="AN59"/>
  <c r="AZ66"/>
  <c r="AV66"/>
  <c r="AT66"/>
  <c r="BB54"/>
  <c r="AX54"/>
  <c r="AU54"/>
  <c i="15" r="J30"/>
  <c i="1" r="AG70"/>
  <c r="AN70"/>
  <c r="BD54"/>
  <c r="W33"/>
  <c i="7" r="J30"/>
  <c i="1" r="AG61"/>
  <c r="AG60"/>
  <c r="BC54"/>
  <c r="AY54"/>
  <c i="3" r="J30"/>
  <c i="1" r="AG56"/>
  <c i="13" l="1" r="J41"/>
  <c i="10" r="J39"/>
  <c r="J59"/>
  <c i="15" r="J39"/>
  <c i="7" r="J39"/>
  <c i="1" r="AN61"/>
  <c i="6" r="J39"/>
  <c i="5" r="J39"/>
  <c i="3" r="J39"/>
  <c i="1" r="AN56"/>
  <c r="AN60"/>
  <c r="AN64"/>
  <c r="AN68"/>
  <c i="12" r="J30"/>
  <c i="1" r="AG67"/>
  <c r="AG66"/>
  <c r="AG54"/>
  <c r="AK26"/>
  <c r="W32"/>
  <c r="W30"/>
  <c r="W31"/>
  <c r="AZ54"/>
  <c r="AV54"/>
  <c r="AK29"/>
  <c i="12" l="1" r="J39"/>
  <c i="1" r="AK35"/>
  <c r="AN67"/>
  <c r="AN66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<sst xmlns="http://schemas.openxmlformats.org/spreadsheetml/2006/main">
  <si>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</si>
  <si>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</si>
  <si>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</si>
  <si>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</si>
  <si>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</si>
  <si>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{95581c85-e409-4c2b-81f0-1311952b363c}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</si>
  <si>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</si>
  <si>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</si>
  <si>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</si>
  <si>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</si>
  <si>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</si>
  <si>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</si>
  <si>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</si>
  <si>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</si>
  <si>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</si>
  <si>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</si>
  <si>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</si>
  <si>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Hřiště u ZŠ - Habartov</t>
  </si>
  <si>
    <t>KSO:</t>
  </si>
  <si>
    <t/>
  </si>
  <si>
    <t>CC-CZ:</t>
  </si>
  <si>
    <t>Místo:</t>
  </si>
  <si>
    <t>č.p.561/28,99/226</t>
  </si>
  <si>
    <t>Datum:</t>
  </si>
  <si>
    <t>26. 5. 2025</t>
  </si>
  <si>
    <t>Zadavatel:</t>
  </si>
  <si>
    <t>IČ:</t>
  </si>
  <si>
    <t>00259314</t>
  </si>
  <si>
    <t>Město Habartov</t>
  </si>
  <si>
    <t>DIČ:</t>
  </si>
  <si>
    <t>CZ00259314</t>
  </si>
  <si>
    <t>Účastník:</t>
  </si>
  <si>
    <t>Vyplň údaj</t>
  </si>
  <si>
    <t>Projektant:</t>
  </si>
  <si>
    <t>72114006</t>
  </si>
  <si>
    <t>Ing.Arch Lubomír Korřák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</si>
  <si>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</si>
  <si>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</si>
  <si>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</si>
  <si>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</si>
  <si>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</si>
  <si>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</si>
  <si>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</si>
  <si>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</si>
  <si>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</si>
  <si>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</si>
  <si>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</si>
  <si>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</si>
  <si>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</si>
  <si>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</si>
  <si>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</si>
  <si>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</si>
  <si>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</si>
  <si>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</si>
  <si>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</si>
  <si>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</si>
  <si>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</si>
  <si>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</si>
  <si>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</si>
  <si>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</si>
  <si>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</si>
  <si>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</si>
  <si>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</si>
  <si>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</si>
  <si>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</si>
  <si>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</si>
  <si>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</si>
  <si>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</si>
  <si>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</si>
  <si>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</si>
  <si>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</si>
  <si>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</si>
  <si>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</si>
  <si>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</si>
  <si>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</si>
  <si>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</si>
  <si>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</si>
  <si>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</si>
  <si>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</si>
  <si>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</si>
  <si>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D01</t>
  </si>
  <si>
    <t>Fotbalové hřiště</t>
  </si>
  <si>
    <t>STA</t>
  </si>
  <si>
    <t>1</t>
  </si>
  <si>
    <t>{e86fc2a9-cec6-4d9f-8704-b779e1f131d7}</t>
  </si>
  <si>
    <t>2</t>
  </si>
  <si>
    <t>D02</t>
  </si>
  <si>
    <t>Atletický ovál</t>
  </si>
  <si>
    <t>{13e58d11-8a53-4fd7-b904-65e0ecfe6b09}</t>
  </si>
  <si>
    <t>D03</t>
  </si>
  <si>
    <t>Zpevněné plochy</t>
  </si>
  <si>
    <t>{4566d0c5-bf08-40c0-8224-11a91e41544d}</t>
  </si>
  <si>
    <t>D04</t>
  </si>
  <si>
    <t>Tribuna</t>
  </si>
  <si>
    <t>{15ac4938-8426-416c-9ce9-8d297b8deb94}</t>
  </si>
  <si>
    <t>D05</t>
  </si>
  <si>
    <t>Sklady a šatny</t>
  </si>
  <si>
    <t>{6205f5c6-9374-4395-a155-3e1be030911b}</t>
  </si>
  <si>
    <t>D06,D07</t>
  </si>
  <si>
    <t>Odvodnění, vodovod, kanalizace</t>
  </si>
  <si>
    <t>{d00c2a91-0512-43c5-8360-6890ed1913d4}</t>
  </si>
  <si>
    <t>Soupis</t>
  </si>
  <si>
    <t>###NOINSERT###</t>
  </si>
  <si>
    <t>AK</t>
  </si>
  <si>
    <t>Areálová kanalizace</t>
  </si>
  <si>
    <t>{5a899d02-6228-4b16-a7d0-fe5943b15dd5}</t>
  </si>
  <si>
    <t>KP</t>
  </si>
  <si>
    <t>Kanalizační přípojka</t>
  </si>
  <si>
    <t>{d265727b-e36c-463a-8824-63325a05fb67}</t>
  </si>
  <si>
    <t>D08</t>
  </si>
  <si>
    <t>PBŘ</t>
  </si>
  <si>
    <t>{d6ae5ae5-ce0e-485f-b8bd-3b5602dcc537}</t>
  </si>
  <si>
    <t>D09</t>
  </si>
  <si>
    <t>Veřejné osvětlení</t>
  </si>
  <si>
    <t>{96b44d39-0400-4d4f-bd02-32c005007b0b}</t>
  </si>
  <si>
    <t>D10</t>
  </si>
  <si>
    <t>Vedení NN, FVE</t>
  </si>
  <si>
    <t>{182d4e49-da2b-4229-bd81-775ae9918ab2}</t>
  </si>
  <si>
    <t>D10.1</t>
  </si>
  <si>
    <t>FVE</t>
  </si>
  <si>
    <t>{87fc4cac-87a3-4746-a07d-23cc4bebe0c1}</t>
  </si>
  <si>
    <t>D11</t>
  </si>
  <si>
    <t>Sadové úpravy</t>
  </si>
  <si>
    <t>{23d48cbf-d352-4494-8772-bf12d1b7ba26}</t>
  </si>
  <si>
    <t>D12</t>
  </si>
  <si>
    <t>Areálové oplocení, opěrné stěny</t>
  </si>
  <si>
    <t>{c53c5aaf-7b5e-48ca-aa75-1a39b6a7cb5d}</t>
  </si>
  <si>
    <t>D13</t>
  </si>
  <si>
    <t>VRN</t>
  </si>
  <si>
    <t>{e634f7b8-cba7-40d8-93c3-bc18cf623e58}</t>
  </si>
  <si>
    <t>KRYCÍ LIST SOUPISU PRACÍ</t>
  </si>
  <si>
    <t>Objekt:</t>
  </si>
  <si>
    <t>D01 - Fotbalové hřiště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</si>
  <si>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</si>
  <si>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</si>
  <si>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</si>
  <si>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</si>
  <si>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</si>
  <si>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</si>
  <si>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</si>
  <si>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</si>
  <si>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</si>
  <si>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</si>
  <si>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</si>
  <si>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</si>
  <si>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</si>
  <si>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</si>
  <si>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</si>
  <si>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</si>
  <si>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</si>
  <si>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</si>
  <si>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</si>
  <si>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</si>
  <si>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</si>
  <si>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</si>
  <si>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</si>
  <si>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</si>
  <si>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</si>
  <si>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</si>
  <si>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</si>
  <si>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</si>
  <si>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</si>
  <si>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</si>
  <si>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</si>
  <si>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</si>
  <si>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</si>
  <si>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strojně při souvislé ploše přes 500 m2, tl. vrstvy do 200 mm</t>
  </si>
  <si>
    <t>m2</t>
  </si>
  <si>
    <t>CS ÚRS 2025 01</t>
  </si>
  <si>
    <t>4</t>
  </si>
  <si>
    <t>-1291497642</t>
  </si>
  <si>
    <t>Online PSC</t>
  </si>
  <si>
    <t>https://podminky.urs.cz/item/CS_URS_2025_01/121151123</t>
  </si>
  <si>
    <t>VV</t>
  </si>
  <si>
    <t>71*41</t>
  </si>
  <si>
    <t>122151106</t>
  </si>
  <si>
    <t>Odkopávky a prokopávky nezapažené strojně v hornině třídy těžitelnosti I skupiny 1 a 2 přes 1 000 do 5 000 m3</t>
  </si>
  <si>
    <t>m3</t>
  </si>
  <si>
    <t>676260573</t>
  </si>
  <si>
    <t>https://podminky.urs.cz/item/CS_URS_2025_01/122151106</t>
  </si>
  <si>
    <t>odkop stávající terén</t>
  </si>
  <si>
    <t>41*71*0,5/2</t>
  </si>
  <si>
    <t>odkop pro nový podklad</t>
  </si>
  <si>
    <t>41*71*0,5</t>
  </si>
  <si>
    <t>Součet</t>
  </si>
  <si>
    <t>3</t>
  </si>
  <si>
    <t>131151102</t>
  </si>
  <si>
    <t>Hloubení nezapažených jam a zářezů strojně s urovnáním dna do předepsaného profilu a spádu v hornině třídy těžitelnosti I skupiny 1 a 2 přes 20 do 50 m3</t>
  </si>
  <si>
    <t>-2450894</t>
  </si>
  <si>
    <t>https://podminky.urs.cz/item/CS_URS_2025_01/131151102</t>
  </si>
  <si>
    <t>patky sloupy</t>
  </si>
  <si>
    <t>(0,8*0,8*1,3)*13*3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</si>
  <si>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</si>
  <si>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</si>
  <si>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-486842062</t>
  </si>
  <si>
    <t>https://podminky.urs.cz/item/CS_URS_2025_01/162351103</t>
  </si>
  <si>
    <t>ornice</t>
  </si>
  <si>
    <t>41*71*0,2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</si>
  <si>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</si>
  <si>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</si>
  <si>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</si>
  <si>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-752377758</t>
  </si>
  <si>
    <t>https://podminky.urs.cz/item/CS_URS_2025_01/162751117</t>
  </si>
  <si>
    <t>výkopek skládka</t>
  </si>
  <si>
    <t>2183,25+32,448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</si>
  <si>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</si>
  <si>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</si>
  <si>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</si>
  <si>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-1712790673</t>
  </si>
  <si>
    <t>https://podminky.urs.cz/item/CS_URS_2025_01/162751119</t>
  </si>
  <si>
    <t>2215,698*5</t>
  </si>
  <si>
    <t>7</t>
  </si>
  <si>
    <t>171111111</t>
  </si>
  <si>
    <t>Hutnění zeminy pro spodní stavbu železnic tloušťky vrstvy do 20 cm</t>
  </si>
  <si>
    <t>170645257</t>
  </si>
  <si>
    <t>https://podminky.urs.cz/item/CS_URS_2025_01/171111111</t>
  </si>
  <si>
    <t>41*71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</si>
  <si>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</si>
  <si>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</si>
  <si>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</si>
  <si>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</si>
  <si>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-1084051991</t>
  </si>
  <si>
    <t>https://podminky.urs.cz/item/CS_URS_2025_01/171201231</t>
  </si>
  <si>
    <t>2215,698*1,8</t>
  </si>
  <si>
    <t>9</t>
  </si>
  <si>
    <t>171251201</t>
  </si>
  <si>
    <t>Uložení sypaniny na skládky nebo meziskládky bez hutnění s upravením uložené sypaniny do předepsaného tvaru</t>
  </si>
  <si>
    <t>1833416931</t>
  </si>
  <si>
    <t>https://podminky.urs.cz/item/CS_URS_2025_01/171251201</t>
  </si>
  <si>
    <t>Zakládání</t>
  </si>
  <si>
    <t>10</t>
  </si>
  <si>
    <t>275313611</t>
  </si>
  <si>
    <t>Základy z betonu prostého patky a bloky z betonu kamenem neprokládaného tř. C 16/20</t>
  </si>
  <si>
    <t>-1081926066</t>
  </si>
  <si>
    <t>https://podminky.urs.cz/item/CS_URS_2025_01/275313611</t>
  </si>
  <si>
    <t>Vodorovné konstrukce</t>
  </si>
  <si>
    <t>11</t>
  </si>
  <si>
    <t>451577777</t>
  </si>
  <si>
    <t>Podklad nebo lože pod dlažbu (přídlažbu) v ploše vodorovné nebo ve sklonu do 1:5, tloušťky od 30 do 100 mm z kameniva těženého</t>
  </si>
  <si>
    <t>227124258</t>
  </si>
  <si>
    <t>https://podminky.urs.cz/item/CS_URS_2025_01/451577777</t>
  </si>
  <si>
    <t>Komunikace pozemní</t>
  </si>
  <si>
    <t>564710011</t>
  </si>
  <si>
    <t>Podklad nebo kryt z kameniva hrubého drceného vel. 8-16 mm s rozprostřením a zhutněním plochy přes 100 m2, po zhutnění tl. 50 mm</t>
  </si>
  <si>
    <t>-791014438</t>
  </si>
  <si>
    <t>https://podminky.urs.cz/item/CS_URS_2025_01/564710011</t>
  </si>
  <si>
    <t>13</t>
  </si>
  <si>
    <t>564741113</t>
  </si>
  <si>
    <t>Podklad nebo kryt z kameniva hrubého drceného vel. 32-63 mm s rozprostřením a zhutněním plochy přes 100 m2, po zhutnění tl. 140 mm</t>
  </si>
  <si>
    <t>1295288562</t>
  </si>
  <si>
    <t>https://podminky.urs.cz/item/CS_URS_2025_01/564741113</t>
  </si>
  <si>
    <t>14</t>
  </si>
  <si>
    <t>564771111</t>
  </si>
  <si>
    <t>Podklad nebo kryt z kameniva hrubého drceného vel. 32-63 mm s rozprostřením a zhutněním plochy přes 100 m2, po zhutnění tl. 250 mm</t>
  </si>
  <si>
    <t>993877186</t>
  </si>
  <si>
    <t>https://podminky.urs.cz/item/CS_URS_2025_01/564771111</t>
  </si>
  <si>
    <t>15</t>
  </si>
  <si>
    <t>589161112R</t>
  </si>
  <si>
    <t>Umělý trávník pro fotbal výška vlasu od 40 mm hmotnost přes 2,5 kg/m2 vč.zásypu</t>
  </si>
  <si>
    <t>890150016</t>
  </si>
  <si>
    <t>P</t>
  </si>
  <si>
    <t xml:space="preserve">Poznámka k položce:_x000d_
zásypový trávník s vsypem směsí korku a rozdrcených olivových pecek, nebo jen samotný korek_x000d_
100% polyethylen na biologické bázi _x000d_
technologie tvarové stálosti_x000d_
plně recyklovatelný trávník s PU zátěrem _x000d_
výška vlasu minimálně 40mm_x000d_
počet vpichů minimálně 20 950/m2_x000d_
počet vláken minimálně 209 890/m2_x000d_
certifikát o možnosti plné recyklace produktu_x000d_
</t>
  </si>
  <si>
    <t>16</t>
  </si>
  <si>
    <t>589211111R</t>
  </si>
  <si>
    <t>Umělý trávník pro sportovní povrchy fotbalová hřiště elastická pryžová podložka tl. 20 mm</t>
  </si>
  <si>
    <t>1185121362</t>
  </si>
  <si>
    <t>17</t>
  </si>
  <si>
    <t>589811121</t>
  </si>
  <si>
    <t>Umělý trávník pro sportovní povrchy vodorovné značení (lajnování) fotbalových hřišť šířky 10 cm</t>
  </si>
  <si>
    <t>m</t>
  </si>
  <si>
    <t>-234510167</t>
  </si>
  <si>
    <t>https://podminky.urs.cz/item/CS_URS_2025_01/589811121</t>
  </si>
  <si>
    <t>Ostatní konstrukce a práce, bourání</t>
  </si>
  <si>
    <t>18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</si>
  <si>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</si>
  <si>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</si>
  <si>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1660143904</t>
  </si>
  <si>
    <t>https://podminky.urs.cz/item/CS_URS_2025_01/916231113</t>
  </si>
  <si>
    <t>(41+71)*2</t>
  </si>
  <si>
    <t>19</t>
  </si>
  <si>
    <t>M</t>
  </si>
  <si>
    <t>59217016</t>
  </si>
  <si>
    <t>obrubník betonový chodníkový 1000x80x250mm</t>
  </si>
  <si>
    <t>401901603</t>
  </si>
  <si>
    <t>224*1,02 "Přepočtené koeficientem množství</t>
  </si>
  <si>
    <t>20</t>
  </si>
  <si>
    <t>961044111</t>
  </si>
  <si>
    <t>Bourání základů z betonu prostého</t>
  </si>
  <si>
    <t>1709467890</t>
  </si>
  <si>
    <t>https://podminky.urs.cz/item/CS_URS_2025_01/961044111</t>
  </si>
  <si>
    <t>patky síť</t>
  </si>
  <si>
    <t>(0,6*0,6*1,2)*8*2</t>
  </si>
  <si>
    <t>997</t>
  </si>
  <si>
    <t>Přesun sutě</t>
  </si>
  <si>
    <t>997013501</t>
  </si>
  <si>
    <t>Odvoz suti a vybouraných hmot na skládku nebo meziskládku se složením, na vzdálenost do 1 km</t>
  </si>
  <si>
    <t>316245755</t>
  </si>
  <si>
    <t>https://podminky.urs.cz/item/CS_URS_2025_01/997013501</t>
  </si>
  <si>
    <t>22</t>
  </si>
  <si>
    <t>997013509</t>
  </si>
  <si>
    <t>Odvoz suti a vybouraných hmot na skládku nebo meziskládku se složením, na vzdálenost Příplatek k ceně za každý další započatý 1 km přes 1 km</t>
  </si>
  <si>
    <t>1056722000</t>
  </si>
  <si>
    <t>https://podminky.urs.cz/item/CS_URS_2025_01/997013509</t>
  </si>
  <si>
    <t>17,279*14</t>
  </si>
  <si>
    <t>23</t>
  </si>
  <si>
    <t>997013631</t>
  </si>
  <si>
    <t>Poplatek za uložení stavebního odpadu na skládce (skládkovné) směsného stavebního a demoličního zatříděného do Katalogu odpadů pod kódem 17 09 04</t>
  </si>
  <si>
    <t>-1528758742</t>
  </si>
  <si>
    <t>https://podminky.urs.cz/item/CS_URS_2025_01/997013631</t>
  </si>
  <si>
    <t>998</t>
  </si>
  <si>
    <t>Přesun hmot</t>
  </si>
  <si>
    <t>24</t>
  </si>
  <si>
    <t>998222012</t>
  </si>
  <si>
    <t>Přesun hmot pro tělovýchovné plochy dopravní vzdálenost do 200 m</t>
  </si>
  <si>
    <t>-1518962064</t>
  </si>
  <si>
    <t>https://podminky.urs.cz/item/CS_URS_2025_01/998222012</t>
  </si>
  <si>
    <t>PSV</t>
  </si>
  <si>
    <t>Práce a dodávky PSV</t>
  </si>
  <si>
    <t>767</t>
  </si>
  <si>
    <t>Konstrukce zámečnické</t>
  </si>
  <si>
    <t>25</t>
  </si>
  <si>
    <t>767122812</t>
  </si>
  <si>
    <t>Demontáž stěn a příček s výplní z drátěné sítě svařovaných</t>
  </si>
  <si>
    <t>-1079877329</t>
  </si>
  <si>
    <t>https://podminky.urs.cz/item/CS_URS_2025_01/767122812</t>
  </si>
  <si>
    <t>síť za brankami 2ks</t>
  </si>
  <si>
    <t>(16,2*6)*2</t>
  </si>
  <si>
    <t>26</t>
  </si>
  <si>
    <t>767996702</t>
  </si>
  <si>
    <t>Demontáž ostatních zámečnických konstrukcí řezáním o hmotnosti jednotlivých dílů přes 50 do 100 kg</t>
  </si>
  <si>
    <t>kg</t>
  </si>
  <si>
    <t>1559871091</t>
  </si>
  <si>
    <t>https://podminky.urs.cz/item/CS_URS_2025_01/767996702</t>
  </si>
  <si>
    <t>fotbalova branka 2ks</t>
  </si>
  <si>
    <t>2*75</t>
  </si>
  <si>
    <t>27</t>
  </si>
  <si>
    <t>767.1R</t>
  </si>
  <si>
    <t>D+M sloup ochranná síť v 6m</t>
  </si>
  <si>
    <t>ks</t>
  </si>
  <si>
    <t>-293915407</t>
  </si>
  <si>
    <t>28</t>
  </si>
  <si>
    <t>767.2R</t>
  </si>
  <si>
    <t>D+M příčník sloup dl.3000</t>
  </si>
  <si>
    <t>921928262</t>
  </si>
  <si>
    <t>29</t>
  </si>
  <si>
    <t>767.3R</t>
  </si>
  <si>
    <t>D+M příčník sloup dl.3700</t>
  </si>
  <si>
    <t>1112588035</t>
  </si>
  <si>
    <t>30</t>
  </si>
  <si>
    <t>767.4R</t>
  </si>
  <si>
    <t>D+M ochranné sítě vč.spojovacího materiálu</t>
  </si>
  <si>
    <t>2051608719</t>
  </si>
  <si>
    <t>(3*6*10+3,7*6*2)*2</t>
  </si>
  <si>
    <t>31</t>
  </si>
  <si>
    <t>767.5R</t>
  </si>
  <si>
    <t>D+M fotbalové branky</t>
  </si>
  <si>
    <t>956078896</t>
  </si>
  <si>
    <t>32</t>
  </si>
  <si>
    <t>767.6R</t>
  </si>
  <si>
    <t>D+M hráčské střídačky 8-9osob</t>
  </si>
  <si>
    <t>-1884369668</t>
  </si>
  <si>
    <t>33</t>
  </si>
  <si>
    <t>767.7R</t>
  </si>
  <si>
    <t>D+M kce koše baskebal</t>
  </si>
  <si>
    <t>-539718366</t>
  </si>
  <si>
    <t>D02 - Atletický ovál</t>
  </si>
  <si>
    <t>VRN - Vedlejší rozpočtové náklady</t>
  </si>
  <si>
    <t xml:space="preserve">    VRN6 - Územní vlivy</t>
  </si>
  <si>
    <t>-1798783300</t>
  </si>
  <si>
    <t>2882</t>
  </si>
  <si>
    <t>1445810237</t>
  </si>
  <si>
    <t>odkop původní terén</t>
  </si>
  <si>
    <t>(2882*0,8)/2</t>
  </si>
  <si>
    <t>2882*0,5</t>
  </si>
  <si>
    <t>1497994743</t>
  </si>
  <si>
    <t>2882*0,2</t>
  </si>
  <si>
    <t>-1672756923</t>
  </si>
  <si>
    <t>2593,8</t>
  </si>
  <si>
    <t>-1642218749</t>
  </si>
  <si>
    <t>2593,8*5</t>
  </si>
  <si>
    <t>-2120190183</t>
  </si>
  <si>
    <t>-835778470</t>
  </si>
  <si>
    <t>2593,8*1,8</t>
  </si>
  <si>
    <t>-634407249</t>
  </si>
  <si>
    <t>564761111</t>
  </si>
  <si>
    <t>Podklad nebo kryt z kameniva hrubého drceného vel. 32-63 mm s rozprostřením a zhutněním plochy přes 100 m2, po zhutnění tl. 200 mm</t>
  </si>
  <si>
    <t>-42434399</t>
  </si>
  <si>
    <t>https://podminky.urs.cz/item/CS_URS_2025_01/564761111</t>
  </si>
  <si>
    <t>564761112</t>
  </si>
  <si>
    <t>Podklad nebo kryt z kameniva hrubého drceného vel. 32-63 mm s rozprostřením a zhutněním plochy přes 100 m2, po zhutnění tl. 210 mm</t>
  </si>
  <si>
    <t>1675856974</t>
  </si>
  <si>
    <t>https://podminky.urs.cz/item/CS_URS_2025_01/564761112</t>
  </si>
  <si>
    <t>564801112</t>
  </si>
  <si>
    <t>Podklad ze štěrkodrti ŠD s rozprostřením a zhutněním plochy přes 100 m2, po zhutnění tl. 40 mm</t>
  </si>
  <si>
    <t>1711098488</t>
  </si>
  <si>
    <t>https://podminky.urs.cz/item/CS_URS_2025_01/564801112</t>
  </si>
  <si>
    <t>579231316</t>
  </si>
  <si>
    <t>Venkovní lité pryžové povrchy na předem upravený terén jednovrstvé tloušťky 13 mm včetně stabilizační vrstvy tloušťky 35 mm, prováděné ručně plochy do 300 m2 dvě barvy (střed a výběhy) ostatní</t>
  </si>
  <si>
    <t>-1050096558</t>
  </si>
  <si>
    <t>https://podminky.urs.cz/item/CS_URS_2025_01/579231316</t>
  </si>
  <si>
    <t>šachovnice</t>
  </si>
  <si>
    <t>3,8*3,8</t>
  </si>
  <si>
    <t>skákací panák</t>
  </si>
  <si>
    <t>4,8*4,8</t>
  </si>
  <si>
    <t>krokodýl s písmeny</t>
  </si>
  <si>
    <t>9,3*0,5</t>
  </si>
  <si>
    <t>číselný žebřík</t>
  </si>
  <si>
    <t>6*0,4</t>
  </si>
  <si>
    <t>579231321</t>
  </si>
  <si>
    <t>Venkovní lité pryžové povrchy na předem upravený terén jednovrstvé tloušťky 13 mm včetně stabilizační vrstvy tloušťky 35 mm, prováděné strojně plochy přes 300 m2 jedna barva červená, zelená</t>
  </si>
  <si>
    <t>-654918876</t>
  </si>
  <si>
    <t>https://podminky.urs.cz/item/CS_URS_2025_01/579231321</t>
  </si>
  <si>
    <t>579291111</t>
  </si>
  <si>
    <t>Venkovní lité pryžové povrchy - vodorovné značení (lajnování) dvousložkovým elastickým lakem</t>
  </si>
  <si>
    <t>172599309</t>
  </si>
  <si>
    <t>https://podminky.urs.cz/item/CS_URS_2025_01/579291111</t>
  </si>
  <si>
    <t>lajny</t>
  </si>
  <si>
    <t>5*100*2+5*4</t>
  </si>
  <si>
    <t>5*176*2+4+2+20</t>
  </si>
  <si>
    <t xml:space="preserve">popisy </t>
  </si>
  <si>
    <t>100</t>
  </si>
  <si>
    <t>589116112R</t>
  </si>
  <si>
    <t>Kryt ploch pro tělovýchovu jednovrstvový nebo dvouvrstvový s rozprostřením hmot, vlhčením a zhutněním hlinitopísčitý, o tl. přes 20 do 50 mm</t>
  </si>
  <si>
    <t>-1960428521</t>
  </si>
  <si>
    <t>https://podminky.urs.cz/item/CS_URS_2025_01/589116112R</t>
  </si>
  <si>
    <t>vrh koulí</t>
  </si>
  <si>
    <t>65</t>
  </si>
  <si>
    <t>9.1R</t>
  </si>
  <si>
    <t>D+M Teleskopický stojan skok do výšky</t>
  </si>
  <si>
    <t>pár</t>
  </si>
  <si>
    <t>1366550322</t>
  </si>
  <si>
    <t>9.2R</t>
  </si>
  <si>
    <t>D+M Laťka skok vysoký</t>
  </si>
  <si>
    <t>-1823702649</t>
  </si>
  <si>
    <t>9.3R</t>
  </si>
  <si>
    <t>D+M Doskočiště skok vysoký</t>
  </si>
  <si>
    <t>1938842157</t>
  </si>
  <si>
    <t>9.4R</t>
  </si>
  <si>
    <t>D+M Ocelový vrhací kruh 2135 vč.výpně z betonu</t>
  </si>
  <si>
    <t>-296703837</t>
  </si>
  <si>
    <t>9.5R</t>
  </si>
  <si>
    <t>D+M Zarážecí břevno</t>
  </si>
  <si>
    <t>-1634605299</t>
  </si>
  <si>
    <t>9.6R</t>
  </si>
  <si>
    <t>D+M Šplhací sestava 1</t>
  </si>
  <si>
    <t>1247035871</t>
  </si>
  <si>
    <t>9.7R</t>
  </si>
  <si>
    <t>D+M šplhací sestava 2</t>
  </si>
  <si>
    <t>638173742</t>
  </si>
  <si>
    <t>9.8R</t>
  </si>
  <si>
    <t>D+M Workoutová sestava 3 vč.dopadové plochy</t>
  </si>
  <si>
    <t>1422701453</t>
  </si>
  <si>
    <t>9.9R</t>
  </si>
  <si>
    <t>D+M Lapač písku skok daleký</t>
  </si>
  <si>
    <t>1408447243</t>
  </si>
  <si>
    <t>7*2+5,1+1,85*2</t>
  </si>
  <si>
    <t>-1614181545</t>
  </si>
  <si>
    <t>285</t>
  </si>
  <si>
    <t>180307283</t>
  </si>
  <si>
    <t>285*1,02 "Přepočtené koeficientem množství</t>
  </si>
  <si>
    <t>916232111R</t>
  </si>
  <si>
    <t>Obruba ploch pro tělovýchovu z obrubníků s gumovou hlavou do betonového lože výšky 25 mm</t>
  </si>
  <si>
    <t>-22244510</t>
  </si>
  <si>
    <t>12,5*2+8,5</t>
  </si>
  <si>
    <t>skok do dálky</t>
  </si>
  <si>
    <t>(6+4,1)*2</t>
  </si>
  <si>
    <t>919726122</t>
  </si>
  <si>
    <t>Geotextilie netkaná pro ochranu, separaci nebo filtraci měrná hmotnost přes 200 do 300 g/m2</t>
  </si>
  <si>
    <t>48281448</t>
  </si>
  <si>
    <t>https://podminky.urs.cz/item/CS_URS_2025_01/919726122</t>
  </si>
  <si>
    <t>564361121R</t>
  </si>
  <si>
    <t>Podklad ploch pro tělovýchovu ze škváry dvouvrstvový s rozprostřením hmot, vlhčením a zhutněním tl. do 200 mm</t>
  </si>
  <si>
    <t>972510640</t>
  </si>
  <si>
    <t>https://podminky.urs.cz/item/CS_URS_2025_01/564361121R</t>
  </si>
  <si>
    <t>skok daleký</t>
  </si>
  <si>
    <t>6*4,1</t>
  </si>
  <si>
    <t>58156000</t>
  </si>
  <si>
    <t>písek křemičitý ST 03/08 pro zásyp umělých trávníků</t>
  </si>
  <si>
    <t>1860168569</t>
  </si>
  <si>
    <t>24,6*0,4*2,2</t>
  </si>
  <si>
    <t>1131354613</t>
  </si>
  <si>
    <t>Vedlejší rozpočtové náklady</t>
  </si>
  <si>
    <t>VRN6</t>
  </si>
  <si>
    <t>Územní vlivy</t>
  </si>
  <si>
    <t>065002000</t>
  </si>
  <si>
    <t>Mimostaveništní doprava materiálů</t>
  </si>
  <si>
    <t>CS ÚRS 2023 01</t>
  </si>
  <si>
    <t>1024</t>
  </si>
  <si>
    <t>101362942</t>
  </si>
  <si>
    <t>https://podminky.urs.cz/item/CS_URS_2023_01/065002000</t>
  </si>
  <si>
    <t>D03 - Zpevněné plochy</t>
  </si>
  <si>
    <t xml:space="preserve">    3 - Svislé a kompletní konstrukce</t>
  </si>
  <si>
    <t>121151113</t>
  </si>
  <si>
    <t>Sejmutí ornice strojně při souvislé ploše přes 100 do 500 m2, tl. vrstvy do 200 mm</t>
  </si>
  <si>
    <t>1493278207</t>
  </si>
  <si>
    <t>https://podminky.urs.cz/item/CS_URS_2025_01/121151113</t>
  </si>
  <si>
    <t>122151104</t>
  </si>
  <si>
    <t>Odkopávky a prokopávky nezapažené strojně v hornině třídy těžitelnosti I skupiny 1 a 2 přes 100 do 500 m3</t>
  </si>
  <si>
    <t>-1618570720</t>
  </si>
  <si>
    <t>https://podminky.urs.cz/item/CS_URS_2025_01/122151104</t>
  </si>
  <si>
    <t>21,6*3,8</t>
  </si>
  <si>
    <t>165*1,3</t>
  </si>
  <si>
    <t>128,1*0,95</t>
  </si>
  <si>
    <t>40*0,4</t>
  </si>
  <si>
    <t>132151102</t>
  </si>
  <si>
    <t>Hloubení nezapažených rýh šířky do 800 mm strojně s urovnáním dna do předepsaného profilu a spádu v hornině třídy těžitelnosti I skupiny 1 a 2 přes 20 do 50 m3</t>
  </si>
  <si>
    <t>2111786209</t>
  </si>
  <si>
    <t>https://podminky.urs.cz/item/CS_URS_2025_01/132151102</t>
  </si>
  <si>
    <t>palisády</t>
  </si>
  <si>
    <t>(8,72+12,6)*0,5*0,5</t>
  </si>
  <si>
    <t>obrubník</t>
  </si>
  <si>
    <t>240,4*0,3*0,3</t>
  </si>
  <si>
    <t>-1264475488</t>
  </si>
  <si>
    <t xml:space="preserve">ornice deponie </t>
  </si>
  <si>
    <t>450*0,3</t>
  </si>
  <si>
    <t>výkopek 1,2 deponie a zpět</t>
  </si>
  <si>
    <t>(434,275+26,966)/2*2</t>
  </si>
  <si>
    <t>801908199</t>
  </si>
  <si>
    <t>výkopek 1/2 skládka</t>
  </si>
  <si>
    <t>(434,275+26,966)/2</t>
  </si>
  <si>
    <t>-143521092</t>
  </si>
  <si>
    <t>230,621*5</t>
  </si>
  <si>
    <t>167151111</t>
  </si>
  <si>
    <t>Nakládání, skládání a překládání neulehlého výkopku nebo sypaniny strojně nakládání, množství přes 100 m3, z hornin třídy těžitelnosti I, skupiny 1 až 3</t>
  </si>
  <si>
    <t>1060660718</t>
  </si>
  <si>
    <t>https://podminky.urs.cz/item/CS_URS_2025_01/167151111</t>
  </si>
  <si>
    <t>pro zpětný zásyp</t>
  </si>
  <si>
    <t>230,621</t>
  </si>
  <si>
    <t>-555131178</t>
  </si>
  <si>
    <t>230,621*1,8</t>
  </si>
  <si>
    <t>-486307685</t>
  </si>
  <si>
    <t>174151101</t>
  </si>
  <si>
    <t>Zásyp sypaninou z jakékoliv horniny strojně s uložením výkopku ve vrstvách se zhutněním jam, šachet, rýh nebo kolem objektů v těchto vykopávkách</t>
  </si>
  <si>
    <t>1517100751</t>
  </si>
  <si>
    <t>https://podminky.urs.cz/item/CS_URS_2025_01/174151101</t>
  </si>
  <si>
    <t>Svislé a kompletní konstrukce</t>
  </si>
  <si>
    <t>339921133</t>
  </si>
  <si>
    <t>Osazování palisád betonových v řadě se zabetonováním výšky palisády přes 1000 do 1500 mm</t>
  </si>
  <si>
    <t>1482190045</t>
  </si>
  <si>
    <t>https://podminky.urs.cz/item/CS_URS_2025_01/339921133</t>
  </si>
  <si>
    <t>59228416</t>
  </si>
  <si>
    <t>palisáda tyčová kruhová betonová s armaturou 175x200mm v 1500mm</t>
  </si>
  <si>
    <t>kus</t>
  </si>
  <si>
    <t>-1881697582</t>
  </si>
  <si>
    <t>8,72*5,715 "Přepočtené koeficientem množství</t>
  </si>
  <si>
    <t>339921134</t>
  </si>
  <si>
    <t>Osazování palisád betonových v řadě se zabetonováním výšky palisády přes 1500 mm</t>
  </si>
  <si>
    <t>-53235412</t>
  </si>
  <si>
    <t>https://podminky.urs.cz/item/CS_URS_2025_01/339921134</t>
  </si>
  <si>
    <t>59228417</t>
  </si>
  <si>
    <t>palisáda tyčová kruhová betonová s armaturou 175x200mm v 2000mm</t>
  </si>
  <si>
    <t>1034296330</t>
  </si>
  <si>
    <t>12,6*5,715 "Přepočtené koeficientem množství</t>
  </si>
  <si>
    <t>564851111</t>
  </si>
  <si>
    <t>Podklad ze štěrkodrti ŠD s rozprostřením a zhutněním plochy přes 100 m2, po zhutnění tl. 150 mm</t>
  </si>
  <si>
    <t>1455436063</t>
  </si>
  <si>
    <t>https://podminky.urs.cz/item/CS_URS_2025_01/564851111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</si>
  <si>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</si>
  <si>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</si>
  <si>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774330218</t>
  </si>
  <si>
    <t>https://podminky.urs.cz/item/CS_URS_2025_01/591211111</t>
  </si>
  <si>
    <t>58381013</t>
  </si>
  <si>
    <t>kostka řezanoštípaná dlažební žula 10x10x6cm</t>
  </si>
  <si>
    <t>-440712333</t>
  </si>
  <si>
    <t>450*1,02 "Přepočtené koeficientem množství</t>
  </si>
  <si>
    <t>2120224549</t>
  </si>
  <si>
    <t>obvod zpevněná plocha</t>
  </si>
  <si>
    <t>4+5,7+5,6+37,5+2+70+9+3,6+103</t>
  </si>
  <si>
    <t>404760863</t>
  </si>
  <si>
    <t>240,4*1,02 "Přepočtené koeficientem množství</t>
  </si>
  <si>
    <t>998223011</t>
  </si>
  <si>
    <t>Přesun hmot pro pozemní komunikace s krytem dlážděným dopravní vzdálenost do 200 m jakékoliv délky objektu</t>
  </si>
  <si>
    <t>1462914751</t>
  </si>
  <si>
    <t>https://podminky.urs.cz/item/CS_URS_2025_01/998223011</t>
  </si>
  <si>
    <t>574899005</t>
  </si>
  <si>
    <t>D04 - Tribuna</t>
  </si>
  <si>
    <t>121151103</t>
  </si>
  <si>
    <t>Sejmutí ornice strojně při souvislé ploše do 100 m2, tl. vrstvy do 200 mm</t>
  </si>
  <si>
    <t>1137438260</t>
  </si>
  <si>
    <t>https://podminky.urs.cz/item/CS_URS_2025_01/121151103</t>
  </si>
  <si>
    <t>18*2,4</t>
  </si>
  <si>
    <t>122151102</t>
  </si>
  <si>
    <t>Odkopávky a prokopávky nezapažené strojně v hornině třídy těžitelnosti I skupiny 1 a 2 přes 20 do 50 m3</t>
  </si>
  <si>
    <t>878029060</t>
  </si>
  <si>
    <t>https://podminky.urs.cz/item/CS_URS_2025_01/122151102</t>
  </si>
  <si>
    <t>1,5*20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</si>
  <si>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</si>
  <si>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</si>
  <si>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209704295</t>
  </si>
  <si>
    <t>https://podminky.urs.cz/item/CS_URS_2025_01/162251102</t>
  </si>
  <si>
    <t>ornice deponie</t>
  </si>
  <si>
    <t>43,2*0,2</t>
  </si>
  <si>
    <t>výkopek 1/2 deponie a zpět pro zásyp</t>
  </si>
  <si>
    <t>45/2</t>
  </si>
  <si>
    <t>1280204942</t>
  </si>
  <si>
    <t>-244213786</t>
  </si>
  <si>
    <t>22,500*5</t>
  </si>
  <si>
    <t>979329083</t>
  </si>
  <si>
    <t>22,500*1,8</t>
  </si>
  <si>
    <t>1801090878</t>
  </si>
  <si>
    <t>814115990</t>
  </si>
  <si>
    <t>271532213</t>
  </si>
  <si>
    <t>Podsyp pod základové konstrukce se zhutněním a urovnáním povrchu z kameniva hrubého, frakce 8 - 16 mm</t>
  </si>
  <si>
    <t>-233090192</t>
  </si>
  <si>
    <t>https://podminky.urs.cz/item/CS_URS_2025_01/271532213</t>
  </si>
  <si>
    <t>(0,6+2,1)*18*0,1</t>
  </si>
  <si>
    <t>279311911</t>
  </si>
  <si>
    <t>Základové zdi z betonu prostého bez zvláštních nároků na vliv prostředí tř. C 16/20</t>
  </si>
  <si>
    <t>-1576936807</t>
  </si>
  <si>
    <t>https://podminky.urs.cz/item/CS_URS_2025_01/279311911</t>
  </si>
  <si>
    <t>podklad prefa tribuna</t>
  </si>
  <si>
    <t>0,7*18</t>
  </si>
  <si>
    <t>279351311</t>
  </si>
  <si>
    <t>Bednění základových zdí rovné jednostranné zřízení</t>
  </si>
  <si>
    <t>-675048909</t>
  </si>
  <si>
    <t>https://podminky.urs.cz/item/CS_URS_2025_01/279351311</t>
  </si>
  <si>
    <t>(0,4*18)*4</t>
  </si>
  <si>
    <t>279351312</t>
  </si>
  <si>
    <t>Bednění základových zdí rovné jednostranné odstranění</t>
  </si>
  <si>
    <t>-1753832704</t>
  </si>
  <si>
    <t>https://podminky.urs.cz/item/CS_URS_2025_01/279351312</t>
  </si>
  <si>
    <t>327131112</t>
  </si>
  <si>
    <t>Montáž prefabrikovaných dílců opěrných nebo obkladních zdí z betonu předpjatého včetně spojovací vrstvy z cementové malty, hmotnosti jednotlivě přes 5 do 10 t</t>
  </si>
  <si>
    <t>-1877452499</t>
  </si>
  <si>
    <t>https://podminky.urs.cz/item/CS_URS_2025_01/327131112</t>
  </si>
  <si>
    <t>prefa prvek tribuna dl.6000</t>
  </si>
  <si>
    <t>3*3</t>
  </si>
  <si>
    <t>3.1R</t>
  </si>
  <si>
    <t>Prefa prvek tribuna 520x800x6000</t>
  </si>
  <si>
    <t>-816219506</t>
  </si>
  <si>
    <t>3.2R</t>
  </si>
  <si>
    <t>D+M sedačka tribuna 450x400x360</t>
  </si>
  <si>
    <t>371458109</t>
  </si>
  <si>
    <t>-554420261</t>
  </si>
  <si>
    <t>299973809</t>
  </si>
  <si>
    <t>D05 - Sklady a šatny</t>
  </si>
  <si>
    <t>-1149261904</t>
  </si>
  <si>
    <t>35*4,5</t>
  </si>
  <si>
    <t>-1777995707</t>
  </si>
  <si>
    <t>4*35</t>
  </si>
  <si>
    <t>131151100</t>
  </si>
  <si>
    <t>Hloubení nezapažených jam a zářezů strojně s urovnáním dna do předepsaného profilu a spádu v hornině třídy těžitelnosti I skupiny 1 a 2 do 20 m3</t>
  </si>
  <si>
    <t>-904257888</t>
  </si>
  <si>
    <t>https://podminky.urs.cz/item/CS_URS_2025_01/131151100</t>
  </si>
  <si>
    <t>základové patky</t>
  </si>
  <si>
    <t>(0,6*0,6*0,9)*14</t>
  </si>
  <si>
    <t>(1*0,6*0,9)*8</t>
  </si>
  <si>
    <t>-190695419</t>
  </si>
  <si>
    <t>157,5*0,2</t>
  </si>
  <si>
    <t>výkopek 1/2 deponie a zpět</t>
  </si>
  <si>
    <t>(140+8,856)/2*2</t>
  </si>
  <si>
    <t>-1258677453</t>
  </si>
  <si>
    <t xml:space="preserve">výkopek 1/2 </t>
  </si>
  <si>
    <t>(140+8,856)/2</t>
  </si>
  <si>
    <t>268247533</t>
  </si>
  <si>
    <t>74,428*5</t>
  </si>
  <si>
    <t>167151101</t>
  </si>
  <si>
    <t>Nakládání, skládání a překládání neulehlého výkopku nebo sypaniny strojně nakládání, množství do 100 m3, z horniny třídy těžitelnosti I, skupiny 1 až 3</t>
  </si>
  <si>
    <t>-746222386</t>
  </si>
  <si>
    <t>https://podminky.urs.cz/item/CS_URS_2025_01/167151101</t>
  </si>
  <si>
    <t>74,428</t>
  </si>
  <si>
    <t>-223607267</t>
  </si>
  <si>
    <t>74,428*1,8</t>
  </si>
  <si>
    <t>362042496</t>
  </si>
  <si>
    <t>1776889221</t>
  </si>
  <si>
    <t>816292570</t>
  </si>
  <si>
    <t>(0,6*0,6*0,5)*14</t>
  </si>
  <si>
    <t>(1*0,6*0,5)*8</t>
  </si>
  <si>
    <t>279113154</t>
  </si>
  <si>
    <t>Základové zdi z tvárnic ztraceného bednění včetně výplně z betonu bez zvláštních nároků na vliv prostředí třídy C 25/30, tloušťky zdiva přes 250 do 300 mm</t>
  </si>
  <si>
    <t>-865279788</t>
  </si>
  <si>
    <t>https://podminky.urs.cz/item/CS_URS_2025_01/279113154</t>
  </si>
  <si>
    <t>(0,5*0,5)*14</t>
  </si>
  <si>
    <t>(1*0,5)*8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</si>
  <si>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</si>
  <si>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</si>
  <si>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454358355</t>
  </si>
  <si>
    <t>https://podminky.urs.cz/item/CS_URS_2025_01/279361821</t>
  </si>
  <si>
    <t>7,500*0,009</t>
  </si>
  <si>
    <t>381181002</t>
  </si>
  <si>
    <t>Montáž univerzálních mobilních buněk v jednopodlažních sestavách</t>
  </si>
  <si>
    <t>-287642073</t>
  </si>
  <si>
    <t>https://podminky.urs.cz/item/CS_URS_2025_01/381181002</t>
  </si>
  <si>
    <t>Prefabrikovaná buňka šatna</t>
  </si>
  <si>
    <t>1623165402</t>
  </si>
  <si>
    <t>Prefabrikovaná buňka WC</t>
  </si>
  <si>
    <t>-1802537510</t>
  </si>
  <si>
    <t>3.3R</t>
  </si>
  <si>
    <t>Prefabrikovaná buňka sklad</t>
  </si>
  <si>
    <t>1975532287</t>
  </si>
  <si>
    <t>389941022</t>
  </si>
  <si>
    <t>Montáž kovových doplňkových konstrukcí pro montáž prefabrikovaných dílců hmotnosti jednoho kusu přes 1 do 10 kg</t>
  </si>
  <si>
    <t>-512259330</t>
  </si>
  <si>
    <t>https://podminky.urs.cz/item/CS_URS_2025_01/389941022</t>
  </si>
  <si>
    <t>3.4R</t>
  </si>
  <si>
    <t>Spojovací prvky buňěk</t>
  </si>
  <si>
    <t>1425286148</t>
  </si>
  <si>
    <t>998014211</t>
  </si>
  <si>
    <t>Přesun hmot pro budovy a haly občanské výstavby, bydlení, výrobu a služby s nosnou svislou konstrukcí montovanou z dílců kovových vodorovná dopravní vzdálenost do 100 m, pro budovy a haly jednopodlažní</t>
  </si>
  <si>
    <t>1973195227</t>
  </si>
  <si>
    <t>https://podminky.urs.cz/item/CS_URS_2025_01/998014211</t>
  </si>
  <si>
    <t>-217580908</t>
  </si>
  <si>
    <t>D06,D07 - Odvodnění, vodovod, kanalizace</t>
  </si>
  <si>
    <t xml:space="preserve">    8 - Trubní vedení</t>
  </si>
  <si>
    <t xml:space="preserve">    722 - Zdravotechnika - vnitřní vodovod</t>
  </si>
  <si>
    <t>HZS - Hodinové zúčtovací sazby</t>
  </si>
  <si>
    <t>131151204</t>
  </si>
  <si>
    <t>Hloubení zapažených jam a zářezů strojně s urovnáním dna do předepsaného profilu a spádu v hornině třídy těžitelnosti I skupiny 1 a 2 přes 100 do 500 m3</t>
  </si>
  <si>
    <t>122099308</t>
  </si>
  <si>
    <t>https://podminky.urs.cz/item/CS_URS_2023_01/131151204</t>
  </si>
  <si>
    <t>vsakovací objekt</t>
  </si>
  <si>
    <t>2*90*2,5</t>
  </si>
  <si>
    <t>jímky dešť.</t>
  </si>
  <si>
    <t>132151104</t>
  </si>
  <si>
    <t>Hloubení nezapažených rýh šířky do 800 mm strojně s urovnáním dna do předepsaného profilu a spádu v hornině třídy těžitelnosti I skupiny 1 a 2 přes 100 m3</t>
  </si>
  <si>
    <t>1990085001</t>
  </si>
  <si>
    <t>https://podminky.urs.cz/item/CS_URS_2023_01/132151104</t>
  </si>
  <si>
    <t>drenáž</t>
  </si>
  <si>
    <t>(885,5+249+171+4)*0,3*0,5</t>
  </si>
  <si>
    <t>dešť.kan.</t>
  </si>
  <si>
    <t>(5+2+20+4)*0,8*1,5</t>
  </si>
  <si>
    <t>vod.přípojka</t>
  </si>
  <si>
    <t>14,5*0,8*2</t>
  </si>
  <si>
    <t>-1606731010</t>
  </si>
  <si>
    <t>https://podminky.urs.cz/item/CS_URS_2023_01/162351103</t>
  </si>
  <si>
    <t>(460+256,825)/2*2</t>
  </si>
  <si>
    <t>2097307369</t>
  </si>
  <si>
    <t>https://podminky.urs.cz/item/CS_URS_2023_01/162751117</t>
  </si>
  <si>
    <t>(460+256,825)/2</t>
  </si>
  <si>
    <t>1355807630</t>
  </si>
  <si>
    <t>https://podminky.urs.cz/item/CS_URS_2023_01/162751119</t>
  </si>
  <si>
    <t>358,413*5</t>
  </si>
  <si>
    <t>Nakládání, skládání a překládání neulehlého výkopku nebo sypaniny strojně nakládání, množství přes 100 m3, z hornin třídy těžitelnosti I, skupiny 1 až 3</t>
  </si>
  <si>
    <t>-1667672553</t>
  </si>
  <si>
    <t>https://podminky.urs.cz/item/CS_URS_2023_01/167151111</t>
  </si>
  <si>
    <t>-228644906</t>
  </si>
  <si>
    <t>https://podminky.urs.cz/item/CS_URS_2023_01/171201231</t>
  </si>
  <si>
    <t>358,413*1,8</t>
  </si>
  <si>
    <t>-1707148000</t>
  </si>
  <si>
    <t>https://podminky.urs.cz/item/CS_URS_2023_01/171251201</t>
  </si>
  <si>
    <t>942874803</t>
  </si>
  <si>
    <t>https://podminky.urs.cz/item/CS_URS_2023_01/174151101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</si>
  <si>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</si>
  <si>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</si>
  <si>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-1843625078</t>
  </si>
  <si>
    <t>https://podminky.urs.cz/item/CS_URS_2023_01/175151101</t>
  </si>
  <si>
    <t>(5+2+20+4)*0,8*0,4</t>
  </si>
  <si>
    <t>vodovod</t>
  </si>
  <si>
    <t>14,5*0,8*0,4</t>
  </si>
  <si>
    <t>58337308</t>
  </si>
  <si>
    <t>štěrkopísek frakce 0/2</t>
  </si>
  <si>
    <t>-776955396</t>
  </si>
  <si>
    <t>14,56*2 "Přepočtené koeficientem množství</t>
  </si>
  <si>
    <t>211971110</t>
  </si>
  <si>
    <t>Zřízení opláštění výplně z geotextilie odvodňovacích žeber nebo trativodů v rýze nebo zářezu se stěnami šikmými o sklonu do 1:2</t>
  </si>
  <si>
    <t>-846546296</t>
  </si>
  <si>
    <t>https://podminky.urs.cz/item/CS_URS_2023_01/211971110</t>
  </si>
  <si>
    <t>pr80</t>
  </si>
  <si>
    <t>(37+46+53+60+65)*(2*3,14*0,04)</t>
  </si>
  <si>
    <t>(46+41+36+31+26+21+16+11)*(2*3,14*0,04)</t>
  </si>
  <si>
    <t>(53+46+39+30+20+6)*(2*3,14*0,04)</t>
  </si>
  <si>
    <t>(36+30+28+22+22+41+7+8+8,5)*(2*3,14*0,04)</t>
  </si>
  <si>
    <t>pr100</t>
  </si>
  <si>
    <t>(29+49+58+41+27+45)*(2*3,14*0,05)</t>
  </si>
  <si>
    <t>pr125</t>
  </si>
  <si>
    <t>(62+57+52)*(2*3,14*0,0725)</t>
  </si>
  <si>
    <t>pr160</t>
  </si>
  <si>
    <t>4*(2*3,14*0,08)</t>
  </si>
  <si>
    <t>69311088</t>
  </si>
  <si>
    <t>geotextilie netkaná separační, ochranná, filtrační, drenážní PES 500g/m2</t>
  </si>
  <si>
    <t>1585614272</t>
  </si>
  <si>
    <t>380,49*1,1845 "Přepočtené koeficientem množství</t>
  </si>
  <si>
    <t>212751103</t>
  </si>
  <si>
    <t>Trativody z drenážních a melioračních trubek pro meliorace, dočasné nebo odlehčovací drenáže se zřízením štěrkového lože pod trubky a s jejich obsypem v otevřeném výkopu trubka flexibilní PVC-U SN 4 celoperforovaná 360° DN 80</t>
  </si>
  <si>
    <t>-893418159</t>
  </si>
  <si>
    <t>https://podminky.urs.cz/item/CS_URS_2023_01/212751103</t>
  </si>
  <si>
    <t>37+46+53+60+65</t>
  </si>
  <si>
    <t>46+41+36+31+26+21+16+11</t>
  </si>
  <si>
    <t>53+46+39+30+20+6</t>
  </si>
  <si>
    <t>36+30+28+22+22+41+7+8+8,5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</si>
  <si>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</si>
  <si>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</si>
  <si>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-732021632</t>
  </si>
  <si>
    <t>https://podminky.urs.cz/item/CS_URS_2023_01/212751104</t>
  </si>
  <si>
    <t>29+49+58+41+27+45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</si>
  <si>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</si>
  <si>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</si>
  <si>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-1586749212</t>
  </si>
  <si>
    <t>https://podminky.urs.cz/item/CS_URS_2023_01/212751105</t>
  </si>
  <si>
    <t>62+57+52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</si>
  <si>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</si>
  <si>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</si>
  <si>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708147658</t>
  </si>
  <si>
    <t>https://podminky.urs.cz/item/CS_URS_2023_01/212751106</t>
  </si>
  <si>
    <t>382411214</t>
  </si>
  <si>
    <t>Zemní nádrž z polyetylenu PE na dešťovou a splaškovou vodu univerzální samonosná pro pojízdné zatížení do 2,2 t, objemu 4500 l</t>
  </si>
  <si>
    <t>-2029406007</t>
  </si>
  <si>
    <t>https://podminky.urs.cz/item/CS_URS_2023_01/382411214</t>
  </si>
  <si>
    <t>dešťová kanalizace</t>
  </si>
  <si>
    <t>451541111</t>
  </si>
  <si>
    <t>Lože pod potrubí, stoky a drobné objekty v otevřeném výkopu ze štěrkodrtě 0-63 mm</t>
  </si>
  <si>
    <t>743991544</t>
  </si>
  <si>
    <t>https://podminky.urs.cz/item/CS_URS_2023_01/451541111</t>
  </si>
  <si>
    <t>vsakovcí objekt</t>
  </si>
  <si>
    <t>2*90*0,1</t>
  </si>
  <si>
    <t>451572111</t>
  </si>
  <si>
    <t>Lože pod potrubí, stoky a drobné objekty v otevřeném výkopu z kameniva drobného těženého 0 až 4 mm</t>
  </si>
  <si>
    <t>-1361507758</t>
  </si>
  <si>
    <t>https://podminky.urs.cz/item/CS_URS_2023_01/451572111</t>
  </si>
  <si>
    <t>dešť.kanalizace</t>
  </si>
  <si>
    <t>31,000*0,8*0,3</t>
  </si>
  <si>
    <t>14,5*0,8*0,3</t>
  </si>
  <si>
    <t>Trubní vedení</t>
  </si>
  <si>
    <t>41</t>
  </si>
  <si>
    <t>871161141</t>
  </si>
  <si>
    <t>Montáž vodovodního potrubí z plastů v otevřeném výkopu z polyetylenu PE 100 svařovaných na tupo SDR 11/PN16 D 32 x 3,0 mm</t>
  </si>
  <si>
    <t>666170009</t>
  </si>
  <si>
    <t>https://podminky.urs.cz/item/CS_URS_2023_01/871161141</t>
  </si>
  <si>
    <t>42</t>
  </si>
  <si>
    <t>28613170</t>
  </si>
  <si>
    <t>trubka vodovodní PE100 SDR11 se signalizační vrstvou 32x3,0mm</t>
  </si>
  <si>
    <t>1454812788</t>
  </si>
  <si>
    <t>14,5*1,015 "Přepočtené koeficientem množství</t>
  </si>
  <si>
    <t>45</t>
  </si>
  <si>
    <t>871310330</t>
  </si>
  <si>
    <t>Montáž kanalizačního potrubí z plastů z polypropylenu PP hladkého plnostěnného SN 16 DN 150</t>
  </si>
  <si>
    <t>1779385428</t>
  </si>
  <si>
    <t>https://podminky.urs.cz/item/CS_URS_2023_01/871310330</t>
  </si>
  <si>
    <t>36+5*1</t>
  </si>
  <si>
    <t>46</t>
  </si>
  <si>
    <t>28617094</t>
  </si>
  <si>
    <t>trubka kanalizační PP plnostěnná třívrstvá DN 150x6000mm SN16</t>
  </si>
  <si>
    <t>563783602</t>
  </si>
  <si>
    <t>41*1,015 "Přepočtené koeficientem množství</t>
  </si>
  <si>
    <t>43</t>
  </si>
  <si>
    <t>879171111</t>
  </si>
  <si>
    <t>Montáž napojení vodovodní přípojky v otevřeném výkopu DN 32</t>
  </si>
  <si>
    <t>-1302079500</t>
  </si>
  <si>
    <t>https://podminky.urs.cz/item/CS_URS_2023_01/879171111</t>
  </si>
  <si>
    <t>39</t>
  </si>
  <si>
    <t>891171321</t>
  </si>
  <si>
    <t>Montáž vodovodních armatur na potrubí šoupátek pro domovní přípojky se závitovými konci PN16 G 5/4"</t>
  </si>
  <si>
    <t>-963798398</t>
  </si>
  <si>
    <t>https://podminky.urs.cz/item/CS_URS_2023_01/891171321</t>
  </si>
  <si>
    <t>40</t>
  </si>
  <si>
    <t>42221555</t>
  </si>
  <si>
    <t>šoupátko domovní přípojky mosazné vnitřní/vnitřní závit PN16 5/4"x5/4"</t>
  </si>
  <si>
    <t>-11550923</t>
  </si>
  <si>
    <t>37</t>
  </si>
  <si>
    <t>891219111</t>
  </si>
  <si>
    <t>Montáž vodovodních armatur na potrubí navrtávacích pasů s ventilem Jt 1 MPa, na potrubí z trub litinových, ocelových nebo plastických hmot DN 50</t>
  </si>
  <si>
    <t>-1986540984</t>
  </si>
  <si>
    <t>https://podminky.urs.cz/item/CS_URS_2023_01/891219111</t>
  </si>
  <si>
    <t>38</t>
  </si>
  <si>
    <t>42271410</t>
  </si>
  <si>
    <t>pás navrtávací z tvárné litiny DN 50, pro litinové a ocelové potrubí, se závitovým výstupem 1",5/4",6/4",2"</t>
  </si>
  <si>
    <t>1065414555</t>
  </si>
  <si>
    <t>34</t>
  </si>
  <si>
    <t>893811263</t>
  </si>
  <si>
    <t>Osazení vodoměrné šachty z polypropylenu PP obetonované pro statické zatížení kruhové, průměru D do 1,2 m, světlé hloubky přes 1,4 m do 1,6 m</t>
  </si>
  <si>
    <t>279921530</t>
  </si>
  <si>
    <t>https://podminky.urs.cz/item/CS_URS_2023_01/893811263</t>
  </si>
  <si>
    <t>35</t>
  </si>
  <si>
    <t>56230575</t>
  </si>
  <si>
    <t>šachta plastová vodoměrná kruhová k obetonování 1,2/1,6m</t>
  </si>
  <si>
    <t>2028356317</t>
  </si>
  <si>
    <t>895270232</t>
  </si>
  <si>
    <t>Proplachovací a kontrolní šachta z PE-HD pro drenáže liniových staveb DN 400 užitné výšky do 500 mm mříž dešťová litinová včetně lapače nečístot pro třídu zatížení B 125</t>
  </si>
  <si>
    <t>175563226</t>
  </si>
  <si>
    <t>https://podminky.urs.cz/item/CS_URS_2023_01/895270232</t>
  </si>
  <si>
    <t>897171124</t>
  </si>
  <si>
    <t>Akumulační boxy z polypropylenu PP pro vsakování dešťových vod pod plochy zatížené nákladními automobily o celkovém akumulačním objemu přes 60 do 250 m3</t>
  </si>
  <si>
    <t>-895023089</t>
  </si>
  <si>
    <t>https://podminky.urs.cz/item/CS_URS_2023_01/897171124</t>
  </si>
  <si>
    <t>2*90*0,5</t>
  </si>
  <si>
    <t>897173122</t>
  </si>
  <si>
    <t>Kontrolní šachta integrovaná do akumulačních boxů umístěných pod dopravními plochami zatíženými nákladními automobily, výšky přes 350 do 700 mm</t>
  </si>
  <si>
    <t>56502163</t>
  </si>
  <si>
    <t>https://podminky.urs.cz/item/CS_URS_2023_01/897173122</t>
  </si>
  <si>
    <t>998276101</t>
  </si>
  <si>
    <t>Přesun hmot pro trubní vedení hloubené z trub z plastických hmot nebo sklolaminátových pro vodovody nebo kanalizace v otevřeném výkopu dopravní vzdálenost do 15 m</t>
  </si>
  <si>
    <t>-1076531691</t>
  </si>
  <si>
    <t>https://podminky.urs.cz/item/CS_URS_2023_01/998276101</t>
  </si>
  <si>
    <t>722</t>
  </si>
  <si>
    <t>Zdravotechnika - vnitřní vodovod</t>
  </si>
  <si>
    <t>36</t>
  </si>
  <si>
    <t>722270103</t>
  </si>
  <si>
    <t>Vodoměrové sestavy závitové G 5/4"</t>
  </si>
  <si>
    <t>soubor</t>
  </si>
  <si>
    <t>732529700</t>
  </si>
  <si>
    <t>https://podminky.urs.cz/item/CS_URS_2023_01/722270103</t>
  </si>
  <si>
    <t>HZS</t>
  </si>
  <si>
    <t>Hodinové zúčtovací sazby</t>
  </si>
  <si>
    <t>52</t>
  </si>
  <si>
    <t>HZS3111</t>
  </si>
  <si>
    <t>Hodinové zúčtovací sazby montáží technologických zařízení při externích montážích montér potrubí</t>
  </si>
  <si>
    <t>hod</t>
  </si>
  <si>
    <t>512</t>
  </si>
  <si>
    <t>-407513346</t>
  </si>
  <si>
    <t>https://podminky.urs.cz/item/CS_URS_2023_01/HZS3111</t>
  </si>
  <si>
    <t>53</t>
  </si>
  <si>
    <t>-1234894304</t>
  </si>
  <si>
    <t>Soupis:</t>
  </si>
  <si>
    <t>AK - Areálová kanalizace</t>
  </si>
  <si>
    <t>126037012</t>
  </si>
  <si>
    <t>131251202</t>
  </si>
  <si>
    <t>Hloubení zapažených jam a zářezů strojně s urovnáním dna do předepsaného profilu a spádu v hornině třídy těžitelnosti I skupiny 3 přes 20 do 50 m3</t>
  </si>
  <si>
    <t>-1467089583</t>
  </si>
  <si>
    <t>https://podminky.urs.cz/item/CS_URS_2025_01/131251202</t>
  </si>
  <si>
    <t>2*2*0,6</t>
  </si>
  <si>
    <t>2*2*1,25</t>
  </si>
  <si>
    <t>2*2*2,65</t>
  </si>
  <si>
    <t>2*2*2,85</t>
  </si>
  <si>
    <t>132251104</t>
  </si>
  <si>
    <t>Hloubení nezapažených rýh šířky do 800 mm strojně s urovnáním dna do předepsaného profilu a spádu v hornině třídy těžitelnosti I skupiny 3 přes 100 m3</t>
  </si>
  <si>
    <t>739480445</t>
  </si>
  <si>
    <t>https://podminky.urs.cz/item/CS_URS_2025_01/132251104</t>
  </si>
  <si>
    <t>RŠ1-RŠ2</t>
  </si>
  <si>
    <t>0,8*33,2*0,9</t>
  </si>
  <si>
    <t>RŠ2-RŠ3</t>
  </si>
  <si>
    <t>0,8*2,7*1,2</t>
  </si>
  <si>
    <t>RŠ3-RŠ4</t>
  </si>
  <si>
    <t>0,8*73*2</t>
  </si>
  <si>
    <t>RŠ4-KŠ</t>
  </si>
  <si>
    <t>0,8*9,9*2,8</t>
  </si>
  <si>
    <t>151101101</t>
  </si>
  <si>
    <t>Zřízení pažení a rozepření stěn rýh pro podzemní vedení příložné pro jakoukoliv mezerovitost, hloubky do 2 m</t>
  </si>
  <si>
    <t>1172231597</t>
  </si>
  <si>
    <t>https://podminky.urs.cz/item/CS_URS_2025_01/151101101</t>
  </si>
  <si>
    <t>118*2</t>
  </si>
  <si>
    <t>151101111</t>
  </si>
  <si>
    <t>Odstranění pažení a rozepření stěn rýh pro podzemní vedení s uložením materiálu na vzdálenost do 3 m od kraje výkopu příložné, hloubky do 2 m</t>
  </si>
  <si>
    <t>594496590</t>
  </si>
  <si>
    <t>https://podminky.urs.cz/item/CS_URS_2025_01/151101111</t>
  </si>
  <si>
    <t>592094145</t>
  </si>
  <si>
    <t xml:space="preserve">výkopek 1,2, deponie </t>
  </si>
  <si>
    <t>34,4/2*2</t>
  </si>
  <si>
    <t>165,472/2*2</t>
  </si>
  <si>
    <t>643998162</t>
  </si>
  <si>
    <t>34,4/2</t>
  </si>
  <si>
    <t>165,472/2</t>
  </si>
  <si>
    <t>40663946</t>
  </si>
  <si>
    <t>99,936*10</t>
  </si>
  <si>
    <t>1676465880</t>
  </si>
  <si>
    <t>417913976</t>
  </si>
  <si>
    <t>99,936*1,6</t>
  </si>
  <si>
    <t>704502398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</si>
  <si>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</si>
  <si>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768475634</t>
  </si>
  <si>
    <t>https://podminky.urs.cz/item/CS_URS_2025_01/175151101</t>
  </si>
  <si>
    <t>118,8*0,8*0,5</t>
  </si>
  <si>
    <t>-1219930901</t>
  </si>
  <si>
    <t>47,52*2 "Přepočtené koeficientem množství</t>
  </si>
  <si>
    <t>181152301R</t>
  </si>
  <si>
    <t>Provizorní uprava teréru</t>
  </si>
  <si>
    <t>807067084</t>
  </si>
  <si>
    <t>452141121</t>
  </si>
  <si>
    <t>Osazení plastových podkladních a vyrovnávacích prvků pro šachty a vpusti prstenců nebo adaptérů včetně zalití cementovou maltou s kamenivem průměru přes DN 500, výšky do 50 mm</t>
  </si>
  <si>
    <t>-1014572160</t>
  </si>
  <si>
    <t>https://podminky.urs.cz/item/CS_URS_2025_01/452141121</t>
  </si>
  <si>
    <t>AQN.T1600050</t>
  </si>
  <si>
    <t>Vyrovnávací prstenec T1 DN 600/050</t>
  </si>
  <si>
    <t>-1456778209</t>
  </si>
  <si>
    <t>871310310</t>
  </si>
  <si>
    <t>Montáž kanalizačního potrubí z polypropylenu PP hladkého plnostěnného SN 10 DN 150</t>
  </si>
  <si>
    <t>-1705723553</t>
  </si>
  <si>
    <t>https://podminky.urs.cz/item/CS_URS_2025_01/871310310</t>
  </si>
  <si>
    <t>28611164</t>
  </si>
  <si>
    <t>trubka kanalizační PVC-U plnostěnná jednovrstvá DN 160x1000mm SN8</t>
  </si>
  <si>
    <t>1219950025</t>
  </si>
  <si>
    <t>118*1,015 "Přepočtené koeficientem množství</t>
  </si>
  <si>
    <t>892351111</t>
  </si>
  <si>
    <t>Tlakové zkoušky vodou na potrubí DN 150 nebo 200</t>
  </si>
  <si>
    <t>23827446</t>
  </si>
  <si>
    <t>https://podminky.urs.cz/item/CS_URS_2025_01/892351111</t>
  </si>
  <si>
    <t>892372111</t>
  </si>
  <si>
    <t>Tlakové zkoušky vodou zabezpečení konců potrubí při tlakových zkouškách DN do 300</t>
  </si>
  <si>
    <t>787125118</t>
  </si>
  <si>
    <t>https://podminky.urs.cz/item/CS_URS_2025_01/892372111</t>
  </si>
  <si>
    <t>894410101</t>
  </si>
  <si>
    <t>Osazení betonových dílců šachet kanalizačních dno DN 1000, výšky 600 mm</t>
  </si>
  <si>
    <t>-1732222929</t>
  </si>
  <si>
    <t>https://podminky.urs.cz/item/CS_URS_2025_01/894410101</t>
  </si>
  <si>
    <t>PFB.1130001G</t>
  </si>
  <si>
    <t>Dno výšky 600 mm přímé - VÝROBA NA ZAKÁZKU TBZ-Q.1 100/60 V max 40</t>
  </si>
  <si>
    <t>635328951</t>
  </si>
  <si>
    <t>Poznámka k položce:_x000d_
Poznámka k položce: 1000/600x400</t>
  </si>
  <si>
    <t>894410211</t>
  </si>
  <si>
    <t>Osazení betonových dílců šachet kanalizačních skruž rovná DN 1000, výšky 250 mm</t>
  </si>
  <si>
    <t>-1249101638</t>
  </si>
  <si>
    <t>https://podminky.urs.cz/item/CS_URS_2025_01/894410211</t>
  </si>
  <si>
    <t>PFB.1122103</t>
  </si>
  <si>
    <t>Skruž výšky 250 mm TBS-Q.1 100/25/12 PS</t>
  </si>
  <si>
    <t>428157587</t>
  </si>
  <si>
    <t>Poznámka k položce:_x000d_
Poznámka k položce: 1000/250/120</t>
  </si>
  <si>
    <t>894410213</t>
  </si>
  <si>
    <t>Osazení betonových dílců šachet kanalizačních skruž rovná DN 1000, výšky 1000 mm</t>
  </si>
  <si>
    <t>-322912447</t>
  </si>
  <si>
    <t>https://podminky.urs.cz/item/CS_URS_2025_01/894410213</t>
  </si>
  <si>
    <t>PFB.1122123</t>
  </si>
  <si>
    <t>Skruž výšky 1000 mm TBS-Q.1 100/100/12 PS</t>
  </si>
  <si>
    <t>322559288</t>
  </si>
  <si>
    <t>Poznámka k položce:_x000d_
Poznámka k položce: 1000/1000/120</t>
  </si>
  <si>
    <t>894410232</t>
  </si>
  <si>
    <t>Osazení betonových dílců šachet kanalizačních skruž přechodová (konus) DN 1000</t>
  </si>
  <si>
    <t>-2104470900</t>
  </si>
  <si>
    <t>https://podminky.urs.cz/item/CS_URS_2025_01/894410232</t>
  </si>
  <si>
    <t>PFB.1121104</t>
  </si>
  <si>
    <t>Konus TBR-Q.1 100-63/58/12 KPS</t>
  </si>
  <si>
    <t>916840869</t>
  </si>
  <si>
    <t>Poznámka k položce:_x000d_
Poznámka k položce: 1000/625/580</t>
  </si>
  <si>
    <t>899104112</t>
  </si>
  <si>
    <t>Osazení poklopů šachtových litinových, ocelových nebo železobetonových včetně rámů pro třídu zatížení D400, E600</t>
  </si>
  <si>
    <t>-952350734</t>
  </si>
  <si>
    <t>https://podminky.urs.cz/item/CS_URS_2025_01/899104112</t>
  </si>
  <si>
    <t>55241003</t>
  </si>
  <si>
    <t>poklop kanalizační betonový, litinový rám 160mm, D400 bez odvětrání</t>
  </si>
  <si>
    <t>-1331561848</t>
  </si>
  <si>
    <t>Přesun hmot pro trubní vedení hloubené z trub z plastických hmot nebo sklolaminátových pro vodovody, kanalizace, teplovody, produktovody v otevřeném výkopu dopravní vzdálenost do 15 m</t>
  </si>
  <si>
    <t>-1376688457</t>
  </si>
  <si>
    <t>https://podminky.urs.cz/item/CS_URS_2025_01/998276101</t>
  </si>
  <si>
    <t>262144</t>
  </si>
  <si>
    <t>-1778163839</t>
  </si>
  <si>
    <t>https://podminky.urs.cz/item/CS_URS_2025_01/HZS3111</t>
  </si>
  <si>
    <t>KP - Kanalizační přípojka</t>
  </si>
  <si>
    <t>M - Práce a dodávky M</t>
  </si>
  <si>
    <t xml:space="preserve">    46-M - Zemní práce při extr.mont.pracích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</si>
  <si>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</si>
  <si>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</si>
  <si>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835365361</t>
  </si>
  <si>
    <t>https://podminky.urs.cz/item/CS_URS_2025_01/113107122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</si>
  <si>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</si>
  <si>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</si>
  <si>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779182956</t>
  </si>
  <si>
    <t>https://podminky.urs.cz/item/CS_URS_2025_01/113107143</t>
  </si>
  <si>
    <t>119003227</t>
  </si>
  <si>
    <t>Pomocné konstrukce při zabezpečení výkopu svislé ocelové mobilní oplocení, výšky přes 1,5 do 2,2 m panely vyplněné dráty zřízení</t>
  </si>
  <si>
    <t>-1096392646</t>
  </si>
  <si>
    <t>https://podminky.urs.cz/item/CS_URS_2025_01/119003227</t>
  </si>
  <si>
    <t>119003228</t>
  </si>
  <si>
    <t>Pomocné konstrukce při zabezpečení výkopu svislé ocelové mobilní oplocení, výšky přes 1,5 do 2,2 m panely vyplněné dráty odstranění</t>
  </si>
  <si>
    <t>-1763160199</t>
  </si>
  <si>
    <t>https://podminky.urs.cz/item/CS_URS_2025_01/119003228</t>
  </si>
  <si>
    <t>-892026765</t>
  </si>
  <si>
    <t>12*1</t>
  </si>
  <si>
    <t>836010656</t>
  </si>
  <si>
    <t>2*2*2,9</t>
  </si>
  <si>
    <t>-1358121468</t>
  </si>
  <si>
    <t>RK- KAN</t>
  </si>
  <si>
    <t>0,8*16,45*2,6</t>
  </si>
  <si>
    <t>1202466363</t>
  </si>
  <si>
    <t>20*2</t>
  </si>
  <si>
    <t>-2110494178</t>
  </si>
  <si>
    <t>-1313914494</t>
  </si>
  <si>
    <t>11,6/2*2</t>
  </si>
  <si>
    <t>33,216/2*2</t>
  </si>
  <si>
    <t>1340314116</t>
  </si>
  <si>
    <t>11,6/2</t>
  </si>
  <si>
    <t>33,216/2</t>
  </si>
  <si>
    <t>817312240</t>
  </si>
  <si>
    <t>22,408*10</t>
  </si>
  <si>
    <t>1659998595</t>
  </si>
  <si>
    <t>1443523464</t>
  </si>
  <si>
    <t>22,408*1,6</t>
  </si>
  <si>
    <t>1866317107</t>
  </si>
  <si>
    <t>11,6+33,216/2</t>
  </si>
  <si>
    <t>27346203</t>
  </si>
  <si>
    <t>18*0,8*0,5</t>
  </si>
  <si>
    <t>-352192913</t>
  </si>
  <si>
    <t>7,2*2 "Přepočtené koeficientem množství</t>
  </si>
  <si>
    <t>2105535501</t>
  </si>
  <si>
    <t>181311103</t>
  </si>
  <si>
    <t>Rozprostření a urovnání ornice v rovině nebo ve svahu sklonu do 1:5 ručně při souvislé ploše, tl. vrstvy do 200 mm</t>
  </si>
  <si>
    <t>1291218977</t>
  </si>
  <si>
    <t>https://podminky.urs.cz/item/CS_URS_2025_01/181311103</t>
  </si>
  <si>
    <t>12*2</t>
  </si>
  <si>
    <t>564962111</t>
  </si>
  <si>
    <t>Podklad z mechanicky zpevněného kameniva MZK (minerální beton) s rozprostřením a s hutněním, po zhutnění tl. 200 mm</t>
  </si>
  <si>
    <t>1636511753</t>
  </si>
  <si>
    <t>https://podminky.urs.cz/item/CS_URS_2025_01/564962111</t>
  </si>
  <si>
    <t>572330111</t>
  </si>
  <si>
    <t>Vyspravení krytu komunikací po překopech inženýrských sítí plochy do 15 m2 živičnou směsí z kameniva těženého nebo ze štěrkopísku obaleného asfaltem po zhutnění tl. přes 20 do 50 mm</t>
  </si>
  <si>
    <t>1994441212</t>
  </si>
  <si>
    <t>https://podminky.urs.cz/item/CS_URS_2025_01/572330111</t>
  </si>
  <si>
    <t>572340112</t>
  </si>
  <si>
    <t>Vyspravení krytu komunikací po překopech inženýrských sítí plochy do 15 m2 asfaltovým betonem ACO (AB), po zhutnění tl. přes 50 do 70 mm</t>
  </si>
  <si>
    <t>1263046572</t>
  </si>
  <si>
    <t>https://podminky.urs.cz/item/CS_URS_2025_01/572340112</t>
  </si>
  <si>
    <t>572581111R</t>
  </si>
  <si>
    <t>Zalití spára asfaltu</t>
  </si>
  <si>
    <t>433568104</t>
  </si>
  <si>
    <t>4,65*2</t>
  </si>
  <si>
    <t>48280808</t>
  </si>
  <si>
    <t>28611173</t>
  </si>
  <si>
    <t>trubka kanalizační PVC-U plnostěnná jednovrstvá DN 160x1000mm SN10</t>
  </si>
  <si>
    <t>-137245464</t>
  </si>
  <si>
    <t>877375211</t>
  </si>
  <si>
    <t>Montáž tvarovek na kanalizačním plastovém potrubí z PP nebo PVC-U hladkého plnostěnného kolen, víček nebo hrdlových uzávěrů DN 300</t>
  </si>
  <si>
    <t>-455733996</t>
  </si>
  <si>
    <t>https://podminky.urs.cz/item/CS_URS_2025_01/877375211</t>
  </si>
  <si>
    <t>230200413R</t>
  </si>
  <si>
    <t>Vysazení odbočky na stávajícím potrubi DN315</t>
  </si>
  <si>
    <t>1169133229</t>
  </si>
  <si>
    <t>-1291864678</t>
  </si>
  <si>
    <t>-1025448885</t>
  </si>
  <si>
    <t>997221875</t>
  </si>
  <si>
    <t>Poplatek za uložení stavebního odpadu na recyklační skládce (skládkovné) asfaltového bez obsahu dehtu zatříděného do Katalogu odpadů pod kódem 17 03 02</t>
  </si>
  <si>
    <t>245572513</t>
  </si>
  <si>
    <t>https://podminky.urs.cz/item/CS_URS_2025_01/997221875</t>
  </si>
  <si>
    <t>895397151</t>
  </si>
  <si>
    <t>Práce a dodávky M</t>
  </si>
  <si>
    <t>46-M</t>
  </si>
  <si>
    <t>Zemní práce při extr.mont.pracích</t>
  </si>
  <si>
    <t>468041123</t>
  </si>
  <si>
    <t>Řezání spár v podkladu nebo krytu živičném, tloušťky přes 10 do 15 cm</t>
  </si>
  <si>
    <t>64</t>
  </si>
  <si>
    <t>-1626487366</t>
  </si>
  <si>
    <t>https://podminky.urs.cz/item/CS_URS_2025_01/468041123</t>
  </si>
  <si>
    <t>1009965489</t>
  </si>
  <si>
    <t>D08 - PBŘ</t>
  </si>
  <si>
    <t>953943211</t>
  </si>
  <si>
    <t>Osazování drobných kovových předmětů kotvených do stěny hasicího přístroje</t>
  </si>
  <si>
    <t>961502841</t>
  </si>
  <si>
    <t>https://podminky.urs.cz/item/CS_URS_2025_01/953943211</t>
  </si>
  <si>
    <t>44932114</t>
  </si>
  <si>
    <t>přístroj hasicí ruční práškový PG 6 LE</t>
  </si>
  <si>
    <t>-911157744</t>
  </si>
  <si>
    <t>953993321</t>
  </si>
  <si>
    <t>Osazení bezpečnostní, orientační nebo informační tabulky plastové nebo smaltované přilepením</t>
  </si>
  <si>
    <t>425707385</t>
  </si>
  <si>
    <t>https://podminky.urs.cz/item/CS_URS_2025_01/953993321</t>
  </si>
  <si>
    <t>73534564</t>
  </si>
  <si>
    <t>tabulka bezpečnostní smaltovaná symbol a text 150x210mm barevná</t>
  </si>
  <si>
    <t>-2073485586</t>
  </si>
  <si>
    <t>D09 - Veřejné osvětlení</t>
  </si>
  <si>
    <t xml:space="preserve">    741 - Elektroinstalace - silnoproud</t>
  </si>
  <si>
    <t xml:space="preserve">    21-M - Elektromontáže</t>
  </si>
  <si>
    <t xml:space="preserve">    VRN4 - Inženýrská činnost</t>
  </si>
  <si>
    <t>741</t>
  </si>
  <si>
    <t>Elektroinstalace - silnoproud</t>
  </si>
  <si>
    <t>741130001</t>
  </si>
  <si>
    <t>Ukončení vodičů izolovaných s označením a zapojením v rozváděči nebo na přístroji, průřezu žíly do 2,5 mm2</t>
  </si>
  <si>
    <t>1446569398</t>
  </si>
  <si>
    <t>https://podminky.urs.cz/item/CS_URS_2025_01/741130001</t>
  </si>
  <si>
    <t>34*6</t>
  </si>
  <si>
    <t>741130006</t>
  </si>
  <si>
    <t>Ukončení vodičů izolovaných s označením a zapojením v rozváděči nebo na přístroji, průřezu žíly do 16 mm2</t>
  </si>
  <si>
    <t>-522951557</t>
  </si>
  <si>
    <t>https://podminky.urs.cz/item/CS_URS_2025_01/741130006</t>
  </si>
  <si>
    <t>26*8</t>
  </si>
  <si>
    <t>741410041</t>
  </si>
  <si>
    <t>Montáž uzemňovacího vedení s upevněním, propojením a připojením pomocí svorek v zemi s izolací spojů drátu nebo lana Ø do 10 mm v městské zástavbě</t>
  </si>
  <si>
    <t>-465649466</t>
  </si>
  <si>
    <t>https://podminky.urs.cz/item/CS_URS_2025_01/741410041</t>
  </si>
  <si>
    <t>35441073</t>
  </si>
  <si>
    <t>drát D 10mm FeZn</t>
  </si>
  <si>
    <t>1970843716</t>
  </si>
  <si>
    <t>560*0,6</t>
  </si>
  <si>
    <t>741420024</t>
  </si>
  <si>
    <t>Montáž hromosvodného vedení svorek na konstrukce</t>
  </si>
  <si>
    <t>-866387207</t>
  </si>
  <si>
    <t>https://podminky.urs.cz/item/CS_URS_2025_01/741420024</t>
  </si>
  <si>
    <t>35441895</t>
  </si>
  <si>
    <t>svorka připojovací k připojení kovových částí</t>
  </si>
  <si>
    <t>504397442</t>
  </si>
  <si>
    <t>741810003</t>
  </si>
  <si>
    <t>Zkoušky a prohlídky elektrických rozvodů a zařízení celková prohlídka a vyhotovení revizní zprávy pro objem montážních prací přes 500 do 1000 tis. Kč</t>
  </si>
  <si>
    <t>9933484</t>
  </si>
  <si>
    <t>https://podminky.urs.cz/item/CS_URS_2025_01/741810003</t>
  </si>
  <si>
    <t>741820014</t>
  </si>
  <si>
    <t>Měření zemních odporů zemnicí sítě délky pásku přes 500 do 1000 m</t>
  </si>
  <si>
    <t>716353399</t>
  </si>
  <si>
    <t>https://podminky.urs.cz/item/CS_URS_2025_01/741820014</t>
  </si>
  <si>
    <t>998741101</t>
  </si>
  <si>
    <t>Přesun hmot pro silnoproud stanovený z hmotnosti přesunovaného materiálu vodorovná dopravní vzdálenost do 50 m základní v objektech výšky do 6 m</t>
  </si>
  <si>
    <t>-1330994361</t>
  </si>
  <si>
    <t>https://podminky.urs.cz/item/CS_URS_2025_01/998741101</t>
  </si>
  <si>
    <t>21-M</t>
  </si>
  <si>
    <t>Elektromontáže</t>
  </si>
  <si>
    <t>210203901</t>
  </si>
  <si>
    <t>Montáž svítidel LED se zapojením vodičů průmyslových nebo venkovních na výložník nebo dřík</t>
  </si>
  <si>
    <t>358634119</t>
  </si>
  <si>
    <t>https://podminky.urs.cz/item/CS_URS_2025_01/210203901</t>
  </si>
  <si>
    <t>8596R</t>
  </si>
  <si>
    <t>Svitidlo 300W /84 D1 IP 66 5YW</t>
  </si>
  <si>
    <t>256</t>
  </si>
  <si>
    <t>-1373697570</t>
  </si>
  <si>
    <t>9687R</t>
  </si>
  <si>
    <t>Svítidlo 200W/840 D3 IP 66 5YW</t>
  </si>
  <si>
    <t>-150634794</t>
  </si>
  <si>
    <t>210204011</t>
  </si>
  <si>
    <t>Montáž stožárů osvětlení samostatně stojících ocelových, délky do 12 m</t>
  </si>
  <si>
    <t>611015208</t>
  </si>
  <si>
    <t>https://podminky.urs.cz/item/CS_URS_2025_01/210204011</t>
  </si>
  <si>
    <t>31674109</t>
  </si>
  <si>
    <t>stožár osvětlovací uliční Pz 159/133/114 v 10,2m</t>
  </si>
  <si>
    <t>-702159678</t>
  </si>
  <si>
    <t>31673003</t>
  </si>
  <si>
    <t>výložník obloukový trojnásobný k osvětlovacím stožárům uličním výška 1800mm vyložení 1500mm</t>
  </si>
  <si>
    <t>1438635890</t>
  </si>
  <si>
    <t>34844462</t>
  </si>
  <si>
    <t>výložník obloukový dvojnásobný k osvětlovacím stožárům uličním výška 1800mm vyložení 2000mm</t>
  </si>
  <si>
    <t>-459965853</t>
  </si>
  <si>
    <t>31674134</t>
  </si>
  <si>
    <t>výzbroj stožárová SV 9.16.4</t>
  </si>
  <si>
    <t>-1770070901</t>
  </si>
  <si>
    <t>31674107</t>
  </si>
  <si>
    <t>stožár osvětlovací uliční Pz 159/133/114 v 8,2m</t>
  </si>
  <si>
    <t>-881410842</t>
  </si>
  <si>
    <t>31674001</t>
  </si>
  <si>
    <t>výložník rovný jednoduchý k osvětlovacím stožárům uličním vyložení 1000mm</t>
  </si>
  <si>
    <t>-2106099700</t>
  </si>
  <si>
    <t>1266811760</t>
  </si>
  <si>
    <t>210812035</t>
  </si>
  <si>
    <t>Montáž izolovaných kabelů měděných do 1 kV bez ukončení plných nebo laněných kulatých (např. CYKY, CHKE-R) uložených volně nebo v liště počtu a průřezu žil 4x16 mm2</t>
  </si>
  <si>
    <t>1773450553</t>
  </si>
  <si>
    <t>https://podminky.urs.cz/item/CS_URS_2025_01/210812035</t>
  </si>
  <si>
    <t>34111080</t>
  </si>
  <si>
    <t>kabel instalační jádro Cu plné izolace PVC plášť PVC 450/750V (CYKY) 4x16mm2</t>
  </si>
  <si>
    <t>-147159443</t>
  </si>
  <si>
    <t>Poznámka k položce:_x000d_
Poznámka k položce: CYKY, průměr kabelu 18,6mm</t>
  </si>
  <si>
    <t>560*1,15 "Přepočtené koeficientem množství</t>
  </si>
  <si>
    <t>210813011</t>
  </si>
  <si>
    <t>Montáž izolovaných kabelů měděných do 1 kV bez ukončení plných nebo laněných kulatých (např. CYKY, CHKE-R) uložených pevně počtu a průřezu žil 3x1,5 až 6 mm2</t>
  </si>
  <si>
    <t>-1114829067</t>
  </si>
  <si>
    <t>https://podminky.urs.cz/item/CS_URS_2025_01/210813011</t>
  </si>
  <si>
    <t>34113258</t>
  </si>
  <si>
    <t>kabel Instalační flexibilní jádro Cu lanované izolace pryž plášť pryž chloroprenová 450/750V (H07RN-F) 3x2,5mm2</t>
  </si>
  <si>
    <t>-960298972</t>
  </si>
  <si>
    <t>Poznámka k položce:_x000d_
Poznámka k položce: H07RN-F, průměr kabelu 13mm</t>
  </si>
  <si>
    <t>310*1,15 "Přepočtené koeficientem množství</t>
  </si>
  <si>
    <t>460010025</t>
  </si>
  <si>
    <t>Vytyčení trasy inženýrských sítí v zastavěném prostoru</t>
  </si>
  <si>
    <t>km</t>
  </si>
  <si>
    <t>2033465932</t>
  </si>
  <si>
    <t>https://podminky.urs.cz/item/CS_URS_2025_01/460010025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</si>
  <si>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</si>
  <si>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</si>
  <si>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-967581999</t>
  </si>
  <si>
    <t>https://podminky.urs.cz/item/CS_URS_2025_01/460141112</t>
  </si>
  <si>
    <t>1*1*1*20</t>
  </si>
  <si>
    <t>1*1*1,5*6</t>
  </si>
  <si>
    <t>460171172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</si>
  <si>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</si>
  <si>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820183752</t>
  </si>
  <si>
    <t>https://podminky.urs.cz/item/CS_URS_2025_01/460171172</t>
  </si>
  <si>
    <t>460341113</t>
  </si>
  <si>
    <t>Vodorovné přemístění (odvoz) horniny dopravními prostředky včetně složení, bez naložení a rozprostření jakékoliv třídy, na vzdálenost přes 500 do 1000 m</t>
  </si>
  <si>
    <t>-662248200</t>
  </si>
  <si>
    <t>https://podminky.urs.cz/item/CS_URS_2025_01/460341113</t>
  </si>
  <si>
    <t>29+560*0,3*0,2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</si>
  <si>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</si>
  <si>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</si>
  <si>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979141284</t>
  </si>
  <si>
    <t>https://podminky.urs.cz/item/CS_URS_2025_01/460341121</t>
  </si>
  <si>
    <t>62,6*19</t>
  </si>
  <si>
    <t>460361111</t>
  </si>
  <si>
    <t>Poplatek za uložení zeminy na skládce (skládkovné) kód odpadu 17 05 04</t>
  </si>
  <si>
    <t>-1546724408</t>
  </si>
  <si>
    <t>62,6*1,6</t>
  </si>
  <si>
    <t>460361121</t>
  </si>
  <si>
    <t>Poplatek (skládkovné) za uložení zeminy na recyklační skládce zatříděné do Katalogu odpadů pod kódem 17 05 04</t>
  </si>
  <si>
    <t>-1133740306</t>
  </si>
  <si>
    <t>https://podminky.urs.cz/item/CS_URS_2025_01/460361121</t>
  </si>
  <si>
    <t>62,6*1,8</t>
  </si>
  <si>
    <t>460371121</t>
  </si>
  <si>
    <t>Naložení výkopku strojně z hornin třídy těžitelnosti I skupiny 1 až 3</t>
  </si>
  <si>
    <t>-532866545</t>
  </si>
  <si>
    <t>https://podminky.urs.cz/item/CS_URS_2025_01/460371121</t>
  </si>
  <si>
    <t>460451182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</si>
  <si>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</si>
  <si>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1417315447</t>
  </si>
  <si>
    <t>https://podminky.urs.cz/item/CS_URS_2025_01/460451182</t>
  </si>
  <si>
    <t>460581131</t>
  </si>
  <si>
    <t>Úprava terénu uvedení nezpevněného terénu do původního stavu v místě dočasného uložení výkopku s vyhrabáním, srovnáním a částečným dosetím trávy</t>
  </si>
  <si>
    <t>1278038970</t>
  </si>
  <si>
    <t>https://podminky.urs.cz/item/CS_URS_2025_01/460581131</t>
  </si>
  <si>
    <t>460641113</t>
  </si>
  <si>
    <t>Základové konstrukce základ bez bednění do rostlé zeminy z monolitického betonu tř. C 16/20</t>
  </si>
  <si>
    <t>573129651</t>
  </si>
  <si>
    <t>https://podminky.urs.cz/item/CS_URS_2025_01/460641113</t>
  </si>
  <si>
    <t>pouzdrový základ</t>
  </si>
  <si>
    <t>460661111</t>
  </si>
  <si>
    <t>Kabelové lože z písku včetně podsypu, zhutnění a urovnání povrchu pro kabely nn bez zakrytí, šířky do 35 cm</t>
  </si>
  <si>
    <t>933334104</t>
  </si>
  <si>
    <t>https://podminky.urs.cz/item/CS_URS_2025_01/460661111</t>
  </si>
  <si>
    <t>460671112</t>
  </si>
  <si>
    <t>Výstražné prvky pro krytí kabelů včetně vyrovnání povrchu rýhy, rozvinutí a uložení fólie, šířky přes 20 do 25 cm</t>
  </si>
  <si>
    <t>458885001</t>
  </si>
  <si>
    <t>https://podminky.urs.cz/item/CS_URS_2025_01/460671112</t>
  </si>
  <si>
    <t>469981111</t>
  </si>
  <si>
    <t>Přesun hmot pro pomocné stavební práce při elektromontážích dopravní vzdálenost do 1 000 m</t>
  </si>
  <si>
    <t>-150774372</t>
  </si>
  <si>
    <t>https://podminky.urs.cz/item/CS_URS_2025_01/469981111</t>
  </si>
  <si>
    <t>-4312982</t>
  </si>
  <si>
    <t>721173404</t>
  </si>
  <si>
    <t>Potrubí z trub PVC SN4 svodné (ležaté) DN 200</t>
  </si>
  <si>
    <t>1068981141</t>
  </si>
  <si>
    <t>https://podminky.urs.cz/item/CS_URS_2025_01/721173404</t>
  </si>
  <si>
    <t>721173405</t>
  </si>
  <si>
    <t>Potrubí z trub PVC SN4 svodné (ležaté) DN 250</t>
  </si>
  <si>
    <t>752982726</t>
  </si>
  <si>
    <t>https://podminky.urs.cz/item/CS_URS_2025_01/721173405</t>
  </si>
  <si>
    <t>HZS2232</t>
  </si>
  <si>
    <t>Hodinové zúčtovací sazby profesí PSV provádění stavebních instalací elektrikář odborný</t>
  </si>
  <si>
    <t>1421784350</t>
  </si>
  <si>
    <t>https://podminky.urs.cz/item/CS_URS_2025_01/HZS2232</t>
  </si>
  <si>
    <t xml:space="preserve">dopojení </t>
  </si>
  <si>
    <t>VRN4</t>
  </si>
  <si>
    <t>Inženýrská činnost</t>
  </si>
  <si>
    <t>043002000</t>
  </si>
  <si>
    <t>Zkoušky a ostatní měření</t>
  </si>
  <si>
    <t>kpl</t>
  </si>
  <si>
    <t>-798582034</t>
  </si>
  <si>
    <t>44</t>
  </si>
  <si>
    <t>045002000</t>
  </si>
  <si>
    <t>Kompletační a koordinační činnost</t>
  </si>
  <si>
    <t>-1355058222</t>
  </si>
  <si>
    <t>049002000</t>
  </si>
  <si>
    <t>Ostatní inženýrská činnost</t>
  </si>
  <si>
    <t>304061332</t>
  </si>
  <si>
    <t>492729924</t>
  </si>
  <si>
    <t>D10 - Vedení NN, FVE</t>
  </si>
  <si>
    <t>D1 - Kamerový systém - CCTV</t>
  </si>
  <si>
    <t>D2 - URS.800.0004 - Elektro přípojka</t>
  </si>
  <si>
    <t>D1</t>
  </si>
  <si>
    <t>Kamerový systém - CCTV</t>
  </si>
  <si>
    <t>Pol1</t>
  </si>
  <si>
    <t>Kamera 4MP, 2.8-12mm, audio</t>
  </si>
  <si>
    <t>-1133658593</t>
  </si>
  <si>
    <t>Pol10</t>
  </si>
  <si>
    <t>Měření optické kabeláže vč. Protokolu</t>
  </si>
  <si>
    <t>vl.</t>
  </si>
  <si>
    <t>-575593798</t>
  </si>
  <si>
    <t>Pol11</t>
  </si>
  <si>
    <t>Chránička HDPE 40 do výkopu</t>
  </si>
  <si>
    <t>132507085</t>
  </si>
  <si>
    <t>Pol12</t>
  </si>
  <si>
    <t>Folie do výkopu - oranžová š.33 cm</t>
  </si>
  <si>
    <t>-1054328716</t>
  </si>
  <si>
    <t>Pol13</t>
  </si>
  <si>
    <t>Rozvodnice pro převodník a zdroj pro IP kamery</t>
  </si>
  <si>
    <t>1425574875</t>
  </si>
  <si>
    <t>Pol14</t>
  </si>
  <si>
    <t>Switch pro kamerový systém 16x10/100/1000 s PoE</t>
  </si>
  <si>
    <t>-779242121</t>
  </si>
  <si>
    <t>Pol15</t>
  </si>
  <si>
    <t>Převodník pro kamerový systém s optickým portem + 1xRJ45</t>
  </si>
  <si>
    <t>1233400813</t>
  </si>
  <si>
    <t>Pol16</t>
  </si>
  <si>
    <t>Ztransformátor 230/12V pro napájení kamer</t>
  </si>
  <si>
    <t>-1893747170</t>
  </si>
  <si>
    <t>Pol17</t>
  </si>
  <si>
    <t>Bateriový modul vč.aku - nabíjení z rozvodu Veřejného osvětlení</t>
  </si>
  <si>
    <t>1389285624</t>
  </si>
  <si>
    <t>Pol2</t>
  </si>
  <si>
    <t>16 kanálový síťový 4K digitální videorekordér s DeepMind technologií (rozeznání chování , max. 2Mpx), záznam video&amp;audio, DeepMind pro 16 kanálů, komprese H.265/H.265+/H.264/H.264+/MPEG4, rozlišení záznamu: 12 Mpx/8 Mpx/6 Mpx/5 Mpx/4 Mpx/3Mpx/1080p/UXGA/720p/VGA/4CIF/DCIF/2CIF/CIF/QCIF, vstupní/odchozí šířka pásma 256M/200Mbps, 4K HDMI výstup monitoru: 4K (3840×2160)/60Hz, HDMI a VGA výstup na hlavní monitor, podpora 4x HDD o kapacitě 8TB, 2*USB 2.0, 1*USB 3.0, RS485. RS232, 1* Gigabit NIC, bez HDD, Poplachový I/O: 16/8, lokalizace v čj., napájení: 220V AC / 80W, 1.5U/19",</t>
  </si>
  <si>
    <t>1748791213</t>
  </si>
  <si>
    <t>Pol3</t>
  </si>
  <si>
    <t>Držák na sloup VO - objímka + kotevní materiál</t>
  </si>
  <si>
    <t>-1594312330</t>
  </si>
  <si>
    <t>Pol4</t>
  </si>
  <si>
    <t>HDD s kapacitou 3TB</t>
  </si>
  <si>
    <t>-1361944034</t>
  </si>
  <si>
    <t>Pol5</t>
  </si>
  <si>
    <t>RACK pro instalaci záznamového zařízení</t>
  </si>
  <si>
    <t>1983915261</t>
  </si>
  <si>
    <t>Pol6</t>
  </si>
  <si>
    <t>Přípojka silnoproudu pro RACK</t>
  </si>
  <si>
    <t>-1681397414</t>
  </si>
  <si>
    <t>Pol7</t>
  </si>
  <si>
    <t>Metalický kabel FTP Cat.6 LSOH</t>
  </si>
  <si>
    <t>-939275246</t>
  </si>
  <si>
    <t>Pol8</t>
  </si>
  <si>
    <t>Kabel optický MM 50/125 - 4vlákna</t>
  </si>
  <si>
    <t>1715795265</t>
  </si>
  <si>
    <t>Pol9</t>
  </si>
  <si>
    <t>Konektor SC MM s pigtailem</t>
  </si>
  <si>
    <t>1214247351</t>
  </si>
  <si>
    <t>Pol18</t>
  </si>
  <si>
    <t>Drobný montážní, úĺožný a podružný materiál</t>
  </si>
  <si>
    <t>-1135096117</t>
  </si>
  <si>
    <t>Pol19</t>
  </si>
  <si>
    <t>Oživení, naprogramování, zkušební provoz, kamerová zkouška</t>
  </si>
  <si>
    <t>-1001719509</t>
  </si>
  <si>
    <t>Pol20</t>
  </si>
  <si>
    <t>Zaškolení obsluhy</t>
  </si>
  <si>
    <t>860391730</t>
  </si>
  <si>
    <t>Pol21</t>
  </si>
  <si>
    <t>Použití vysokozdvižné plošiny</t>
  </si>
  <si>
    <t>1623469425</t>
  </si>
  <si>
    <t>Pol22</t>
  </si>
  <si>
    <t>Dokumentace skutečného stavu</t>
  </si>
  <si>
    <t>1669277468</t>
  </si>
  <si>
    <t>Pol23</t>
  </si>
  <si>
    <t>Pomocné instalační práce - koordinace se silnoproudem</t>
  </si>
  <si>
    <t>619770232</t>
  </si>
  <si>
    <t>741210002</t>
  </si>
  <si>
    <t>Montáž rozvodnic oceloplechových nebo plastových bez zapojení vodičů běžných, hmotnosti do 50 kg</t>
  </si>
  <si>
    <t>1365419994</t>
  </si>
  <si>
    <t>https://podminky.urs.cz/item/CS_URS_2025_01/741210002</t>
  </si>
  <si>
    <t>35711022R</t>
  </si>
  <si>
    <t>rozvodnice nástěnná, plné dveře, IP65, 36 modulárních jednotek (18x2), vč. N/pE vč.vystrojení</t>
  </si>
  <si>
    <t>837635191</t>
  </si>
  <si>
    <t>460905251</t>
  </si>
  <si>
    <t>Montáž kompaktního plastového pilíře pro rozvod nn v sestavě s dalším pilířem šířky přes 100 cm (např. SD822, SR501)</t>
  </si>
  <si>
    <t>-507514062</t>
  </si>
  <si>
    <t>https://podminky.urs.cz/item/CS_URS_2025_01/460905251</t>
  </si>
  <si>
    <t>35711672</t>
  </si>
  <si>
    <t>skříň rozváděče elektroměrového pro přímé měření kompaktní pilíř celoplastové provedení pro 1x jednosazbový třífázový elektroměr přístroje na elektroměrové desce s plombovatelným krytem jističů (ER112/PKP7P)</t>
  </si>
  <si>
    <t>128</t>
  </si>
  <si>
    <t>-2106310828</t>
  </si>
  <si>
    <t>D2</t>
  </si>
  <si>
    <t>URS.800.0004 - Elektro přípojka</t>
  </si>
  <si>
    <t>210812037</t>
  </si>
  <si>
    <t>Montáž kabelu Cu plného nebo laněného do 1 kV žíly 4x25 až 35 mm2 (např. CYKY) bez ukončení uloženého volně nebo v liště</t>
  </si>
  <si>
    <t>1163312774</t>
  </si>
  <si>
    <t>https://podminky.urs.cz/item/CS_URS_2025_01/210812037</t>
  </si>
  <si>
    <t>34111610</t>
  </si>
  <si>
    <t>kabel silový jádro Cu izolace PVC plášť PVC 0,6/1kV (1-CYKY) 4x25mm2</t>
  </si>
  <si>
    <t>-1984248963</t>
  </si>
  <si>
    <t>délka*ztratné</t>
  </si>
  <si>
    <t>105*1.05</t>
  </si>
  <si>
    <t>-1543510831</t>
  </si>
  <si>
    <t>délka*koeficient přepočtu jednotek</t>
  </si>
  <si>
    <t>105*0.001</t>
  </si>
  <si>
    <t>460172112</t>
  </si>
  <si>
    <t>Hloubení kabelových nezapažených rýh strojně v hornině tř I skupiny 3</t>
  </si>
  <si>
    <t>1290538618</t>
  </si>
  <si>
    <t>https://podminky.urs.cz/item/CS_URS_2025_01/460172112</t>
  </si>
  <si>
    <t>délka*šířka*hloubka</t>
  </si>
  <si>
    <t>105*0.6*0.8</t>
  </si>
  <si>
    <t>460462112</t>
  </si>
  <si>
    <t>Zásyp kabelových rýh strojně se zhutněním v hornině tř I skupiny 3 v omezeném prostoru</t>
  </si>
  <si>
    <t>107824867</t>
  </si>
  <si>
    <t>https://podminky.urs.cz/item/CS_URS_2025_01/460462112</t>
  </si>
  <si>
    <t>460581121</t>
  </si>
  <si>
    <t>Zatravnění včetně zalití vodou na rovině</t>
  </si>
  <si>
    <t>-1730406807</t>
  </si>
  <si>
    <t>https://podminky.urs.cz/item/CS_URS_2025_01/460581121</t>
  </si>
  <si>
    <t>délka*šířka</t>
  </si>
  <si>
    <t>105*0.6</t>
  </si>
  <si>
    <t>460661113</t>
  </si>
  <si>
    <t>Kabelové lože z písku pro kabely nn bez zakrytí š lože přes 50 do 65 cm</t>
  </si>
  <si>
    <t>-2005118536</t>
  </si>
  <si>
    <t>https://podminky.urs.cz/item/CS_URS_2025_01/460661113</t>
  </si>
  <si>
    <t>délka</t>
  </si>
  <si>
    <t>105</t>
  </si>
  <si>
    <t>Výstražná fólie pro krytí kabelů šířky přes 20 do 25 cm</t>
  </si>
  <si>
    <t>-1283750521</t>
  </si>
  <si>
    <t>D10.1 - FVE</t>
  </si>
  <si>
    <t xml:space="preserve">      D1 - Elektroměrový rozváděč RE; 32A  -  vlastní skříň, hlavní jistič, jistič obvodu napájení HDO součástí</t>
  </si>
  <si>
    <t xml:space="preserve">      D2 - Ochrana před úrazem elektrickým proudem - obvod "Vypnutí FVE"      - 1× tlačítko venku před vchod ko</t>
  </si>
  <si>
    <t xml:space="preserve">      D3 - Úprava rozváděče RH - vlastní skříň s prvky mimo FVE součástí dodávky Elektro-silnoproud, zde pouze</t>
  </si>
  <si>
    <t xml:space="preserve">      D4 - Montáž akumulátorových baterií, připojení</t>
  </si>
  <si>
    <t xml:space="preserve">      D5 - Montáž měniče s AC přívody</t>
  </si>
  <si>
    <t xml:space="preserve">      D6 - Připojení stejnosměrné části</t>
  </si>
  <si>
    <t xml:space="preserve">      D7 - Montáž panelů, optimizerů a konstrukce</t>
  </si>
  <si>
    <t xml:space="preserve">      D8 - silnoproud - revize, zkoušky a nastavení zařízení</t>
  </si>
  <si>
    <t xml:space="preserve">    742 - Elektroinstalace - slaboproud</t>
  </si>
  <si>
    <t xml:space="preserve">      D9 - připojení měníče k LAN v objektu - součást dodávky slaboproudé elektroinstalace</t>
  </si>
  <si>
    <t xml:space="preserve">    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</si>
  <si>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</si>
  <si>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</si>
  <si>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činnost, projektové práce</t>
  </si>
  <si>
    <t>998741122</t>
  </si>
  <si>
    <t>Přesun hmot tonážní pro silnoproud ruční v objektech v přes 6 do 12 m</t>
  </si>
  <si>
    <t>1618224326</t>
  </si>
  <si>
    <t>998741112</t>
  </si>
  <si>
    <t>Přesun hmot tonážní pro silnoproud s omezením mechanizace v objektech v přes 6 do 12 m</t>
  </si>
  <si>
    <t>-326492997</t>
  </si>
  <si>
    <t>998741192</t>
  </si>
  <si>
    <t>Příplatek k přesunu hmot tonážnímu pro silnoproud za zvětšený přesun do 100 m</t>
  </si>
  <si>
    <t>-1945606816</t>
  </si>
  <si>
    <t>997013635</t>
  </si>
  <si>
    <t>Poplatek za uložení na skládce (skládkovné) komunálního odpadu kód odpadu 20 03 01</t>
  </si>
  <si>
    <t>298984336</t>
  </si>
  <si>
    <t xml:space="preserve">Elektroměrový rozváděč RE; 32A  -  vlastní skříň, hlavní jistič, jistič obvodu napájení HDO součástí</t>
  </si>
  <si>
    <t>741210003</t>
  </si>
  <si>
    <t>Montáž rozvodnice oceloplechová nebo plastová běžná do 100 kg (demontáž a zpětná montáž krytů v RE, rozplombování)</t>
  </si>
  <si>
    <t>321195701</t>
  </si>
  <si>
    <t>741136321</t>
  </si>
  <si>
    <t>Napojení souboru žil průřez žíly do 16 mm2</t>
  </si>
  <si>
    <t>-314861412</t>
  </si>
  <si>
    <t>741310562</t>
  </si>
  <si>
    <t>Montáž vypínač tří/čtyřpól výkonový pojistkový do 160 A bez zapojení vodičů</t>
  </si>
  <si>
    <t>817548518</t>
  </si>
  <si>
    <t>741136322</t>
  </si>
  <si>
    <t>Napojení souboru žil průřez žíly přes 16 mm2</t>
  </si>
  <si>
    <t>1712026884</t>
  </si>
  <si>
    <t>34535094</t>
  </si>
  <si>
    <t>odpínač 3fázový; (vypínač 3×32A)</t>
  </si>
  <si>
    <t>-1184285282</t>
  </si>
  <si>
    <t>741240022</t>
  </si>
  <si>
    <t>Montáž příslušenství rozvoden - tabulka pro přístroje lepená</t>
  </si>
  <si>
    <t>823729270</t>
  </si>
  <si>
    <t>1820501</t>
  </si>
  <si>
    <t>Samolepka PV symbol pro fotovoltaiku A7</t>
  </si>
  <si>
    <t>1958740420</t>
  </si>
  <si>
    <t xml:space="preserve">Ochrana před úrazem elektrickým proudem - obvod "Vypnutí FVE"      - 1× tlačítko venku před vchod ko</t>
  </si>
  <si>
    <t>-2094164510</t>
  </si>
  <si>
    <t>-1768931661</t>
  </si>
  <si>
    <t>741110501</t>
  </si>
  <si>
    <t>Montáž lišta a kanálek protahovací šířky do 60 mm</t>
  </si>
  <si>
    <t>1524469998</t>
  </si>
  <si>
    <t>741122122</t>
  </si>
  <si>
    <t>Montáž kabel Cu plný kulatý žíla 3x1,5 až 6 mm2 zatažený v trubkách (např. CYKY)</t>
  </si>
  <si>
    <t>1344795575</t>
  </si>
  <si>
    <t>741110521</t>
  </si>
  <si>
    <t>Montáž lišta a kanálek vkládací šířky do 60 mm bez víčka</t>
  </si>
  <si>
    <t>2126557673</t>
  </si>
  <si>
    <t>34571004</t>
  </si>
  <si>
    <t>lišta elektroinstalační hranatá PVC 20x20mm</t>
  </si>
  <si>
    <t>1471485181</t>
  </si>
  <si>
    <t>34111524</t>
  </si>
  <si>
    <t>kabel silový oheň retardující bezhalogenový s funkčností při požáru 180min a P60-R reakce na oheň B2cas1d1a1 jádro Cu 0,6/1kV (1-CSKH-V) 2x1,5mm2</t>
  </si>
  <si>
    <t>-10297426</t>
  </si>
  <si>
    <t>742210151</t>
  </si>
  <si>
    <t>Montáž tlačítkového hlásiče se sklíčkem</t>
  </si>
  <si>
    <t>-2122874116</t>
  </si>
  <si>
    <t>59081456</t>
  </si>
  <si>
    <t>hlásič konvenční tlačítkový červený, přepínací kontakt s aretací, prolamovací sklo</t>
  </si>
  <si>
    <t>-769981605</t>
  </si>
  <si>
    <t>D3</t>
  </si>
  <si>
    <t>Úprava rozváděče RH - vlastní skříň s prvky mimo FVE součástí dodávky Elektro-silnoproud, zde pouze</t>
  </si>
  <si>
    <t>229559945</t>
  </si>
  <si>
    <t>741320162</t>
  </si>
  <si>
    <t>Montáž jističů třípólových nn do 25 A bez krytu se signálním kontaktem se zapojením vodičů</t>
  </si>
  <si>
    <t>-366270343</t>
  </si>
  <si>
    <t>35822403</t>
  </si>
  <si>
    <t>jistič 3-pólový 25 A vypínací charakteristika B vypínací schopnost 10 kA</t>
  </si>
  <si>
    <t>521819824</t>
  </si>
  <si>
    <t>35822634</t>
  </si>
  <si>
    <t>spoušť vypínací (napěťová), AC/DC 230, 400V</t>
  </si>
  <si>
    <t>-1784859112</t>
  </si>
  <si>
    <t>741320161</t>
  </si>
  <si>
    <t>Montáž jističů třípólových nn do 25 A bez krytu se zapojením vodičů</t>
  </si>
  <si>
    <t>681218691</t>
  </si>
  <si>
    <t>35822154</t>
  </si>
  <si>
    <t>jistič 3-pólový 6 A vypínací charakteristika B vypínací schopnost 10 kA</t>
  </si>
  <si>
    <t>266756317</t>
  </si>
  <si>
    <t>741350201</t>
  </si>
  <si>
    <t>Montáž transformátor měřící proudový nn násuvný se zapojením vodičů</t>
  </si>
  <si>
    <t>1856186618</t>
  </si>
  <si>
    <t>35671117</t>
  </si>
  <si>
    <t>transformátor proudový 100A pro hybridní měnič fotovoltaické elektrárny</t>
  </si>
  <si>
    <t>-1896968922</t>
  </si>
  <si>
    <t>741331032</t>
  </si>
  <si>
    <t>Montáž elektroměru třífázového bez zapojení vodičů</t>
  </si>
  <si>
    <t>1317420139</t>
  </si>
  <si>
    <t>-579519426</t>
  </si>
  <si>
    <t>35889009</t>
  </si>
  <si>
    <t>obousměrný elektroměr s optimalizací vlastní spotřeby pro třífázové měniče</t>
  </si>
  <si>
    <t>-702969164</t>
  </si>
  <si>
    <t>654150184</t>
  </si>
  <si>
    <t>844990399</t>
  </si>
  <si>
    <t>-876257115</t>
  </si>
  <si>
    <t>741320101</t>
  </si>
  <si>
    <t>Montáž jističů jednopólových nn do 25 A bez krytu se zapojením vodičů</t>
  </si>
  <si>
    <t>10475263</t>
  </si>
  <si>
    <t>35822107</t>
  </si>
  <si>
    <t>jistič 1-pólový 6 A vypínací charakteristika B vypínací schopnost 10 kA</t>
  </si>
  <si>
    <t>511178483</t>
  </si>
  <si>
    <t>741330651</t>
  </si>
  <si>
    <t>Montáž relé pomocné vestavné střídavé se zapojením vodičů</t>
  </si>
  <si>
    <t>319128983</t>
  </si>
  <si>
    <t>35826001</t>
  </si>
  <si>
    <t xml:space="preserve">relé instalační 230V 2No (nebo 1ks relé  1xNO+1xNC dle typu měniče)</t>
  </si>
  <si>
    <t>-953909259</t>
  </si>
  <si>
    <t>741240001</t>
  </si>
  <si>
    <t>Montáž příslušenství rozvoden - vývodka kabelová do průměru 42 mm bez zhotovení otvorů</t>
  </si>
  <si>
    <t>2034874145</t>
  </si>
  <si>
    <t>741240011</t>
  </si>
  <si>
    <t>Montáž příslušenství rozvoden - zhotovení otvoru pro osazení vývodek do průměru 42 mm</t>
  </si>
  <si>
    <t>-1086623590</t>
  </si>
  <si>
    <t>-1912505271</t>
  </si>
  <si>
    <t>D4</t>
  </si>
  <si>
    <t>Montáž akumulátorových baterií, připojení</t>
  </si>
  <si>
    <t>741751311</t>
  </si>
  <si>
    <t>Montáž bateriového balancéru fotovoltaického systému</t>
  </si>
  <si>
    <t>-474243285</t>
  </si>
  <si>
    <t>741751213</t>
  </si>
  <si>
    <t>Montáž modulárního bateriového systému pro fotovoltaické systémy s kapacitou jednoho modulu přes 2,5 do 5,0 kW</t>
  </si>
  <si>
    <t>-1358809025</t>
  </si>
  <si>
    <t>34641070</t>
  </si>
  <si>
    <t>bateriový stohovací modul LiFePO4 s možností rozšíření, jmenovité napětí 48 V, kapacita modulu přes 3,0 do 3,5 kWh</t>
  </si>
  <si>
    <t>-243587589</t>
  </si>
  <si>
    <t>34641071</t>
  </si>
  <si>
    <t>bateriový stohovací modulární systém, řídící modul</t>
  </si>
  <si>
    <t>-30977791</t>
  </si>
  <si>
    <t>741120101</t>
  </si>
  <si>
    <t>Montáž vodič Cu izolovaný plný a laněný s PVC pláštěm žíla 0,15 až 16 mm2 zatažený (např. CY, CHAH-V)</t>
  </si>
  <si>
    <t>119652352</t>
  </si>
  <si>
    <t>47</t>
  </si>
  <si>
    <t>34141029</t>
  </si>
  <si>
    <t>vodič propojovací flexibilní jádro Cu lanované izolace PVC 450/750V (H07V-K) 1x16mm2</t>
  </si>
  <si>
    <t>-1721277161</t>
  </si>
  <si>
    <t>48</t>
  </si>
  <si>
    <t>34567030</t>
  </si>
  <si>
    <t>oko kabelové Cu lisovací lehčené 16x8</t>
  </si>
  <si>
    <t>123552293</t>
  </si>
  <si>
    <t>49</t>
  </si>
  <si>
    <t>741120101.1</t>
  </si>
  <si>
    <t>Montáž vodič Cu izolovaný plný a laněný s PVC pláštěm žíla 0,15-16 mm2 zatažený (např. CY, CHAH-V)</t>
  </si>
  <si>
    <t>-1922674289</t>
  </si>
  <si>
    <t>50</t>
  </si>
  <si>
    <t>34111852</t>
  </si>
  <si>
    <t>kabel fotovoltaický černý nebo červený průměr 10mm</t>
  </si>
  <si>
    <t>1735478503</t>
  </si>
  <si>
    <t>51</t>
  </si>
  <si>
    <t>741130420</t>
  </si>
  <si>
    <t>Nalisování konektorů na fotovoltaický kabel</t>
  </si>
  <si>
    <t>1569906872</t>
  </si>
  <si>
    <t>34111853</t>
  </si>
  <si>
    <t>konektor kabelový pár (samec-samice) pro fotovoltaiku</t>
  </si>
  <si>
    <t>-382637234</t>
  </si>
  <si>
    <t>741128003</t>
  </si>
  <si>
    <t>Ostatní práce při montáži vodičů a kabelů - svazkování žil</t>
  </si>
  <si>
    <t>-1409463384</t>
  </si>
  <si>
    <t>54</t>
  </si>
  <si>
    <t>2135876179</t>
  </si>
  <si>
    <t>D5</t>
  </si>
  <si>
    <t>Montáž měniče s AC přívody</t>
  </si>
  <si>
    <t>55</t>
  </si>
  <si>
    <t>741730035</t>
  </si>
  <si>
    <t>Montáž střídače napětí DC/AC hybridního třífázového pro fotovoltaické systémy, max. výstupní výkon přes 8500 do 10000 W</t>
  </si>
  <si>
    <t>1889654545</t>
  </si>
  <si>
    <t>56</t>
  </si>
  <si>
    <t>35672038</t>
  </si>
  <si>
    <t>měnič fotovoltaický hybridní třífázový beztransformátorový maximální vstupní výkon 10000W, maximální výstupní výkon 10000W</t>
  </si>
  <si>
    <t>-716364226</t>
  </si>
  <si>
    <t>57</t>
  </si>
  <si>
    <t>40466031</t>
  </si>
  <si>
    <t>modul komunikační pro bezdrátové prvky</t>
  </si>
  <si>
    <t>-1604848934</t>
  </si>
  <si>
    <t>58</t>
  </si>
  <si>
    <t>741110502</t>
  </si>
  <si>
    <t>Montáž lišta a kanálek protahovací šířky přes 60 do 120 mm</t>
  </si>
  <si>
    <t>502896724</t>
  </si>
  <si>
    <t>59</t>
  </si>
  <si>
    <t>34571215</t>
  </si>
  <si>
    <t>kanál elektroinstalační hranatý PVC 80x40mm</t>
  </si>
  <si>
    <t>-545338654</t>
  </si>
  <si>
    <t>60</t>
  </si>
  <si>
    <t>34571253</t>
  </si>
  <si>
    <t>roh vnitřní kanálu elektroinstalační hranatý PVC 80x40mm</t>
  </si>
  <si>
    <t>1186030663</t>
  </si>
  <si>
    <t>61</t>
  </si>
  <si>
    <t>741122143</t>
  </si>
  <si>
    <t>Montáž kabel Cu plný kulatý žíla 5x4 až 6 mm2 zatažený v trubkách (např. CYKY)</t>
  </si>
  <si>
    <t>1345515800</t>
  </si>
  <si>
    <t>62</t>
  </si>
  <si>
    <t>34111166</t>
  </si>
  <si>
    <t>kabel silový oheň retardující bezhalogenový bez funkční schopnosti při požáru třída reakce na oheň B2cas1d1a1 jádro Cu 0,6/1kV (1-CXKH-R B2) 5x6mm2</t>
  </si>
  <si>
    <t>1553820285</t>
  </si>
  <si>
    <t>63</t>
  </si>
  <si>
    <t>741120101.2</t>
  </si>
  <si>
    <t>1822033907</t>
  </si>
  <si>
    <t>34141028</t>
  </si>
  <si>
    <t>vodič propojovací flexibilní jádro Cu lanované izolace PVC 450/750V (H07V-K) 1x10mm2</t>
  </si>
  <si>
    <t>-1496013008</t>
  </si>
  <si>
    <t>741761073</t>
  </si>
  <si>
    <t>Montáž kabelu pro vnitřní rozvod RS-485 a ethernetu</t>
  </si>
  <si>
    <t>-894569424</t>
  </si>
  <si>
    <t>66</t>
  </si>
  <si>
    <t>34121276</t>
  </si>
  <si>
    <t>kabel datový bezhalogenový se stíněnými páry Al fólií třída reakce na oheň B2cas1d1a1 jádro Cu plné (U/FTP) kategorie 6a</t>
  </si>
  <si>
    <t>2030972365</t>
  </si>
  <si>
    <t>67</t>
  </si>
  <si>
    <t>741124733</t>
  </si>
  <si>
    <t>Montáž kabel Cu stíněný ovládací žíly 2 až 19x1 mm2 uložený pevně (např. JYTY)</t>
  </si>
  <si>
    <t>-1075884272</t>
  </si>
  <si>
    <t>68</t>
  </si>
  <si>
    <t>34121144</t>
  </si>
  <si>
    <t>kabel sdělovací oheň retardující bezhalogenový stíněný laminovanou Al fólií s příložným CuSn drátem bez funkčnosti při požáru reakce na oheň B2cas1d1a1 jádro Cu plné 100V (SHKFH-R) 1x2x0,8mm2</t>
  </si>
  <si>
    <t>-1172976359</t>
  </si>
  <si>
    <t>69</t>
  </si>
  <si>
    <t>741920311</t>
  </si>
  <si>
    <t>Ucpávka prostupu kabelového svazku tmelem otvor D 90 mm zaplnění prostupu kabely z 10% stěnou tl 100 mm požární odolnost EI 90</t>
  </si>
  <si>
    <t>1920981565</t>
  </si>
  <si>
    <t>D6</t>
  </si>
  <si>
    <t>Připojení stejnosměrné části</t>
  </si>
  <si>
    <t>70</t>
  </si>
  <si>
    <t>741110511</t>
  </si>
  <si>
    <t>Montáž lišta a kanálek vkládací šířky do 60 mm s víčkem (index ceny x3 - složitá instalace ocelového kanálu na podpěrách)</t>
  </si>
  <si>
    <t>-1526222310</t>
  </si>
  <si>
    <t>71</t>
  </si>
  <si>
    <t>1116597977</t>
  </si>
  <si>
    <t>72</t>
  </si>
  <si>
    <t>-331943796</t>
  </si>
  <si>
    <t>73</t>
  </si>
  <si>
    <t>34575491</t>
  </si>
  <si>
    <t>žlab kabelový pozinkovaný 2m/ks 50x62</t>
  </si>
  <si>
    <t>1519999018</t>
  </si>
  <si>
    <t>74</t>
  </si>
  <si>
    <t>34575002</t>
  </si>
  <si>
    <t>víko žlabu pozinkované 2m/ks š 62mm</t>
  </si>
  <si>
    <t>-527060275</t>
  </si>
  <si>
    <t>75</t>
  </si>
  <si>
    <t>34575384</t>
  </si>
  <si>
    <t>spojka kabelového žlabu drátěného žárově zinkovaná šroubová</t>
  </si>
  <si>
    <t>-785909897</t>
  </si>
  <si>
    <t>76</t>
  </si>
  <si>
    <t>741110203</t>
  </si>
  <si>
    <t>Montáž trubka pancéřová kovová tuhá bezzávitová D přes 29 do 42 mm uložená pevně</t>
  </si>
  <si>
    <t>-621360243</t>
  </si>
  <si>
    <t>77</t>
  </si>
  <si>
    <t>34571333</t>
  </si>
  <si>
    <t>trubka elektroinstalační ocelová žárově zinkovaná bezzávitová D 37/40mm</t>
  </si>
  <si>
    <t>11213987</t>
  </si>
  <si>
    <t>78</t>
  </si>
  <si>
    <t>34571736</t>
  </si>
  <si>
    <t>příchytka kovová Pz tvar omega požárně odolná průměr trubky 37-46mm</t>
  </si>
  <si>
    <t>-1083445809</t>
  </si>
  <si>
    <t>79</t>
  </si>
  <si>
    <t>31140365</t>
  </si>
  <si>
    <t>vrut farmářský samořezný se šestihrannou hlavou s těsněním pozinkovaný ZB 4,8x35mm</t>
  </si>
  <si>
    <t>100 kus</t>
  </si>
  <si>
    <t>-898447929</t>
  </si>
  <si>
    <t>80</t>
  </si>
  <si>
    <t>31140151</t>
  </si>
  <si>
    <t>vrut ocelový FeZn zápustná hlava drážka hvězdicová plný závit 4,5x40mm</t>
  </si>
  <si>
    <t>603900552</t>
  </si>
  <si>
    <t>81</t>
  </si>
  <si>
    <t>953991111</t>
  </si>
  <si>
    <t>Dodání a osazení hmoždinek profilu 6 až 8 mm do zdiva z cihel</t>
  </si>
  <si>
    <t>1528081230</t>
  </si>
  <si>
    <t>82</t>
  </si>
  <si>
    <t>56280112</t>
  </si>
  <si>
    <t>hmoždinky univerzální 8x50</t>
  </si>
  <si>
    <t>954238664</t>
  </si>
  <si>
    <t>83</t>
  </si>
  <si>
    <t>59245015</t>
  </si>
  <si>
    <t>dlažba zámková betonová tvaru I 200x165mm tl 60mm přírodní</t>
  </si>
  <si>
    <t>806075281</t>
  </si>
  <si>
    <t>84</t>
  </si>
  <si>
    <t>900908231</t>
  </si>
  <si>
    <t>85</t>
  </si>
  <si>
    <t>34141027</t>
  </si>
  <si>
    <t>vodič propojovací flexibilní jádro Cu lanované izolace PVC 450/750V (H07V-K) 1x6mm2</t>
  </si>
  <si>
    <t>933913004</t>
  </si>
  <si>
    <t>86</t>
  </si>
  <si>
    <t>34567024</t>
  </si>
  <si>
    <t>oko kabelové Cu lisovací lehčené 6x5 (nebo 6x6)</t>
  </si>
  <si>
    <t>1397560202</t>
  </si>
  <si>
    <t>87</t>
  </si>
  <si>
    <t>741120125</t>
  </si>
  <si>
    <t>Montáž fotovoltaických kabelů uložených v trubkách nebo lištách průměru přes 6 do 10 mm</t>
  </si>
  <si>
    <t>1664612754</t>
  </si>
  <si>
    <t>88</t>
  </si>
  <si>
    <t>34111851</t>
  </si>
  <si>
    <t>kabel fotovoltaický černý nebo červený průměr 6mm</t>
  </si>
  <si>
    <t>1225483492</t>
  </si>
  <si>
    <t>89</t>
  </si>
  <si>
    <t>-1269925322</t>
  </si>
  <si>
    <t>90</t>
  </si>
  <si>
    <t>34572311</t>
  </si>
  <si>
    <t>páska stahovací kabelová 4,8x178mm</t>
  </si>
  <si>
    <t>62632759</t>
  </si>
  <si>
    <t>91</t>
  </si>
  <si>
    <t>-380409255</t>
  </si>
  <si>
    <t>92</t>
  </si>
  <si>
    <t>709159984</t>
  </si>
  <si>
    <t>93</t>
  </si>
  <si>
    <t>741761073.1</t>
  </si>
  <si>
    <t>-1319158920</t>
  </si>
  <si>
    <t>94</t>
  </si>
  <si>
    <t>kabel silový oheň retardující bezhalogenový bez funkční schopnosti při požáru třída reakce na oheň B2cas1d1a1 jádro Cu 0,6/1kV (1-CXKH-R B2) 3x1,5mm2</t>
  </si>
  <si>
    <t>1702126154</t>
  </si>
  <si>
    <t>95</t>
  </si>
  <si>
    <t>741210001</t>
  </si>
  <si>
    <t>Montáž rozvodnice oceloplechová nebo plastová běžná do 20 kg</t>
  </si>
  <si>
    <t>828336075</t>
  </si>
  <si>
    <t>96</t>
  </si>
  <si>
    <t>35711033</t>
  </si>
  <si>
    <t>rozvodnice nástěnná, průhledné dveře, IP65, 24 modulárních jednotek, vč. N/pE</t>
  </si>
  <si>
    <t>843094663</t>
  </si>
  <si>
    <t>97</t>
  </si>
  <si>
    <t>741231002</t>
  </si>
  <si>
    <t>Montáž svorkovnice do rozvaděčů - řadová vodič do 6 mm2 se zapojením vodičů</t>
  </si>
  <si>
    <t>-2050729515</t>
  </si>
  <si>
    <t>98</t>
  </si>
  <si>
    <t>34561664</t>
  </si>
  <si>
    <t>svorka řadová šroubovací RSA s nosnou lištou a průřezem vodiče 10mm2</t>
  </si>
  <si>
    <t>142839738</t>
  </si>
  <si>
    <t>99</t>
  </si>
  <si>
    <t>2140462074</t>
  </si>
  <si>
    <t>1500969928</t>
  </si>
  <si>
    <t>101</t>
  </si>
  <si>
    <t>741322072</t>
  </si>
  <si>
    <t>Montáž svodiče přepětí nn typ 2 třípólových dvoudílných s vložením modulu se zapojením vodičů</t>
  </si>
  <si>
    <t>1628779021</t>
  </si>
  <si>
    <t>102</t>
  </si>
  <si>
    <t>35889526</t>
  </si>
  <si>
    <t>svodič přepětí pro fotovoltaické systémy neuzemněné, šířka 3 moduly 1200 V DC, 20kA</t>
  </si>
  <si>
    <t>-225894411</t>
  </si>
  <si>
    <t>103</t>
  </si>
  <si>
    <t>741751411</t>
  </si>
  <si>
    <t>Montáž ochrany baterií (odpojovače) fotovoltaického systému</t>
  </si>
  <si>
    <t>-1549819370</t>
  </si>
  <si>
    <t>104</t>
  </si>
  <si>
    <t>741320041</t>
  </si>
  <si>
    <t>Montáž pojistka - patrona do 60 A se styčným kroužkem se zapojením vodičů</t>
  </si>
  <si>
    <t>66943327</t>
  </si>
  <si>
    <t>35825539</t>
  </si>
  <si>
    <t>pojistný odpínač k fotovoltaickému panelu 12 A</t>
  </si>
  <si>
    <t>-1885432172</t>
  </si>
  <si>
    <t>106</t>
  </si>
  <si>
    <t>35825581</t>
  </si>
  <si>
    <t>pojistky pro bateriový systém fotovoltaických systémů, 2 kusy (pro jednu baterii)</t>
  </si>
  <si>
    <t>-780622142</t>
  </si>
  <si>
    <t>107</t>
  </si>
  <si>
    <t>741761001</t>
  </si>
  <si>
    <t>Montáž hlavní jednotky monitorovacího zařízení fotovoltaických systémů pro 1 střídač</t>
  </si>
  <si>
    <t>1990788911</t>
  </si>
  <si>
    <t>108</t>
  </si>
  <si>
    <t>741761052</t>
  </si>
  <si>
    <t>Montáž napájecího zdroje průmyslového pro použití v rozvaděčích a zákaznických aplikacích</t>
  </si>
  <si>
    <t>1041859236</t>
  </si>
  <si>
    <t>109</t>
  </si>
  <si>
    <t>40561000</t>
  </si>
  <si>
    <t>komunikační centrum pro kontrolu fotovoltaického systému (pro moduly vypnutí panelů)</t>
  </si>
  <si>
    <t>1827907993</t>
  </si>
  <si>
    <t>110</t>
  </si>
  <si>
    <t>35671229</t>
  </si>
  <si>
    <t>zdroj napájecí 12V/1A, 1 fázový, na DIN lištu, úzké provedení</t>
  </si>
  <si>
    <t>1140597507</t>
  </si>
  <si>
    <t>-449368928</t>
  </si>
  <si>
    <t>-1622450649</t>
  </si>
  <si>
    <t>34571406</t>
  </si>
  <si>
    <t>průchodka M20 do krabice pro kabely 6 - 12 mm</t>
  </si>
  <si>
    <t>1293825230</t>
  </si>
  <si>
    <t>999129042</t>
  </si>
  <si>
    <t>111</t>
  </si>
  <si>
    <t>34141029.1</t>
  </si>
  <si>
    <t>1862531213</t>
  </si>
  <si>
    <t>112</t>
  </si>
  <si>
    <t>1798546831</t>
  </si>
  <si>
    <t>113</t>
  </si>
  <si>
    <t>741920311.1</t>
  </si>
  <si>
    <t>-781456485</t>
  </si>
  <si>
    <t>D7</t>
  </si>
  <si>
    <t>Montáž panelů, optimizerů a konstrukce</t>
  </si>
  <si>
    <t>114</t>
  </si>
  <si>
    <t>741711011</t>
  </si>
  <si>
    <t>Montáž nosné konstrukce fotovoltaických panelů na ploché střeše nosníky</t>
  </si>
  <si>
    <t>1329440226</t>
  </si>
  <si>
    <t>115</t>
  </si>
  <si>
    <t>42412500</t>
  </si>
  <si>
    <t>konstrukce nosná pro fotovoltaické panely na šikmé střechy krytina taška, set pro 1 panel</t>
  </si>
  <si>
    <t>-1036294790</t>
  </si>
  <si>
    <t>116</t>
  </si>
  <si>
    <t>59248005</t>
  </si>
  <si>
    <t>dlažba chodníková betonová 300x300mm tl 50mm přírodní</t>
  </si>
  <si>
    <t>-887650421</t>
  </si>
  <si>
    <t>117</t>
  </si>
  <si>
    <t>741721201</t>
  </si>
  <si>
    <t>Montáž fotovoltaických panelů krystalických na šikmou střechu výkonu přes 300 Wp</t>
  </si>
  <si>
    <t>1952912343</t>
  </si>
  <si>
    <t>118</t>
  </si>
  <si>
    <t>35002031</t>
  </si>
  <si>
    <t>panel fotovoltaický monokrystalický 455Wp</t>
  </si>
  <si>
    <t>1613450472</t>
  </si>
  <si>
    <t>119</t>
  </si>
  <si>
    <t>Montáž svorka hromosvodná na konstrukce</t>
  </si>
  <si>
    <t>1833954350</t>
  </si>
  <si>
    <t>120</t>
  </si>
  <si>
    <t>35431023</t>
  </si>
  <si>
    <t>svorka uzemnění nerez připojovací na kovové části pro 2 vodiče D 7-10mm</t>
  </si>
  <si>
    <t>-1614202496</t>
  </si>
  <si>
    <t>121</t>
  </si>
  <si>
    <t>741732061</t>
  </si>
  <si>
    <t>Montáž výkonového optimizéru na panel max. výkon do 500 W</t>
  </si>
  <si>
    <t>1351761990</t>
  </si>
  <si>
    <t>122</t>
  </si>
  <si>
    <t>35671253</t>
  </si>
  <si>
    <t xml:space="preserve">optimizér přídavný na panel jemnovitý DC výkon 500W  (== vypínač/zkratovač)</t>
  </si>
  <si>
    <t>-1364563178</t>
  </si>
  <si>
    <t>D8</t>
  </si>
  <si>
    <t>silnoproud - revize, zkoušky a nastavení zařízení</t>
  </si>
  <si>
    <t>123</t>
  </si>
  <si>
    <t>741810002</t>
  </si>
  <si>
    <t>Celková prohlídka elektrického rozvodu a zařízení přes 100 000 do 500 000,- Kč</t>
  </si>
  <si>
    <t>27454422</t>
  </si>
  <si>
    <t>742</t>
  </si>
  <si>
    <t>Elektroinstalace - slaboproud</t>
  </si>
  <si>
    <t>124</t>
  </si>
  <si>
    <t>998742102</t>
  </si>
  <si>
    <t>Přesun hmot tonážní pro slaboproud ruční v objektech v do 12 m</t>
  </si>
  <si>
    <t>1071564078</t>
  </si>
  <si>
    <t>125</t>
  </si>
  <si>
    <t>998742129</t>
  </si>
  <si>
    <t>Příplatek k ručnímu přesunu hmot tonážnímu pro slaboproud za zvětšený přesun ZKD 50 m</t>
  </si>
  <si>
    <t>-684222530</t>
  </si>
  <si>
    <t>D9</t>
  </si>
  <si>
    <t>připojení měníče k LAN v objektu - součást dodávky slaboproudé elektroinstalace</t>
  </si>
  <si>
    <t>VRN2</t>
  </si>
  <si>
    <t>Příprava staveniště</t>
  </si>
  <si>
    <t>126</t>
  </si>
  <si>
    <t>020001000</t>
  </si>
  <si>
    <t>Příprava staveniště (úklid ploché střechy, vytyčení a zabezpečení pracoviště, úklid po montáži)</t>
  </si>
  <si>
    <t>…</t>
  </si>
  <si>
    <t>-779610287</t>
  </si>
  <si>
    <t>VRN3</t>
  </si>
  <si>
    <t>Zařízení staveniště</t>
  </si>
  <si>
    <t>127</t>
  </si>
  <si>
    <t>030001000</t>
  </si>
  <si>
    <t>Zařízení staveniště (žebříky, výtah pro materiál - stavba, zapůjčení)</t>
  </si>
  <si>
    <t>-507939185</t>
  </si>
  <si>
    <t>Inženýrská činnost, projektové práce</t>
  </si>
  <si>
    <t>013002000</t>
  </si>
  <si>
    <t>Projektové práce - prováděcí dokumentace pro výrobu rozváděčů</t>
  </si>
  <si>
    <t>-1713099037</t>
  </si>
  <si>
    <t>129</t>
  </si>
  <si>
    <t>013002000.1</t>
  </si>
  <si>
    <t>Projektové práce - projekt skutečného provedení</t>
  </si>
  <si>
    <t>-71067587</t>
  </si>
  <si>
    <t>130</t>
  </si>
  <si>
    <t>042900000</t>
  </si>
  <si>
    <t>Inženýrský činnost - ostatní inženýrská činnost - „Technický list PV systému“ dle ČSN P 73 0847</t>
  </si>
  <si>
    <t>-1025886879</t>
  </si>
  <si>
    <t>131</t>
  </si>
  <si>
    <t>042703000</t>
  </si>
  <si>
    <t>Inženýrský činnost - Technické požadavky na výrobky</t>
  </si>
  <si>
    <t>262706372</t>
  </si>
  <si>
    <t>132</t>
  </si>
  <si>
    <t>045303000</t>
  </si>
  <si>
    <t>Inženýrský činnost - 	Koordinační činnost</t>
  </si>
  <si>
    <t>-1771924506</t>
  </si>
  <si>
    <t>133</t>
  </si>
  <si>
    <t>041103000</t>
  </si>
  <si>
    <t>Inženýrský činnost - Autorský dozor projektanta</t>
  </si>
  <si>
    <t>-72163064</t>
  </si>
  <si>
    <t>D11 - Sadové úpravy</t>
  </si>
  <si>
    <t xml:space="preserve">    HZS - Hodinové zúčtovací sazby</t>
  </si>
  <si>
    <t>111111 - Rozvojová péče o výsadby stromů 3 roky po výsadbě</t>
  </si>
  <si>
    <t>181151321</t>
  </si>
  <si>
    <t>Plošná úprava terénu v zemině skupiny 1 až 4 s urovnáním povrchu bez doplnění ornice souvislé plochy přes 500 m2 při nerovnostech terénu přes 100 do 150 mm v rovině nebo na svahu do 1:5</t>
  </si>
  <si>
    <t>1949027564</t>
  </si>
  <si>
    <t>https://podminky.urs.cz/item/CS_URS_2025_01/181151321</t>
  </si>
  <si>
    <t>181411131</t>
  </si>
  <si>
    <t>Založení trávníku na půdě předem připravené plochy do 1000 m2 výsevem včetně utažení parkového v rovině nebo na svahu do 1:5</t>
  </si>
  <si>
    <t>946475291</t>
  </si>
  <si>
    <t>https://podminky.urs.cz/item/CS_URS_2025_01/181411131</t>
  </si>
  <si>
    <t>00572410</t>
  </si>
  <si>
    <t>osivo směs travní parková</t>
  </si>
  <si>
    <t>-266966449</t>
  </si>
  <si>
    <t>2994*0,025 "Přepočtené koeficientem množství</t>
  </si>
  <si>
    <t>10371500</t>
  </si>
  <si>
    <t>substrát pro trávníky VL</t>
  </si>
  <si>
    <t>1946683077</t>
  </si>
  <si>
    <t>183101221</t>
  </si>
  <si>
    <t>Hloubení jamek pro vysazování rostlin v zemině skupiny 1 až 4 s výměnou půdy z 50% v rovině nebo na svahu do 1:5, objemu přes 0,40 do 1,00 m3</t>
  </si>
  <si>
    <t>1226218188</t>
  </si>
  <si>
    <t>https://podminky.urs.cz/item/CS_URS_2025_01/183101221</t>
  </si>
  <si>
    <t>10321100</t>
  </si>
  <si>
    <t>zahradní substrát pro výsadbu VL</t>
  </si>
  <si>
    <t>-1548861002</t>
  </si>
  <si>
    <t>24*0,5 "Přepočtené koeficientem množství</t>
  </si>
  <si>
    <t>183111114</t>
  </si>
  <si>
    <t>Hloubení jamek pro vysazování rostlin v zemině skupiny 1 až 4 bez výměny půdy v rovině nebo na svahu do 1:5, objemu přes 0,01 do 0,02 m3</t>
  </si>
  <si>
    <t>887460935</t>
  </si>
  <si>
    <t>https://podminky.urs.cz/item/CS_URS_2025_01/183111114</t>
  </si>
  <si>
    <t>183205111</t>
  </si>
  <si>
    <t>Založení záhonu pro výsadbu rostlin v rovině nebo na svahu do 1:5 v zemině skupiny 1 až 2</t>
  </si>
  <si>
    <t>1979511928</t>
  </si>
  <si>
    <t>https://podminky.urs.cz/item/CS_URS_2025_01/183205111</t>
  </si>
  <si>
    <t>183403114</t>
  </si>
  <si>
    <t>Obdělání půdy kultivátorováním v rovině nebo na svahu do 1:5</t>
  </si>
  <si>
    <t>-854958891</t>
  </si>
  <si>
    <t>https://podminky.urs.cz/item/CS_URS_2025_01/183403114</t>
  </si>
  <si>
    <t>184102111</t>
  </si>
  <si>
    <t>Výsadba dřeviny s balem do předem vyhloubené jamky se zalitím v rovině nebo na svahu do 1:5, při průměru balu přes 100 do 200 mm</t>
  </si>
  <si>
    <t>-457041385</t>
  </si>
  <si>
    <t>https://podminky.urs.cz/item/CS_URS_2025_01/184102111</t>
  </si>
  <si>
    <t>1.6R</t>
  </si>
  <si>
    <t>Spiraea japonica "Shirobana"</t>
  </si>
  <si>
    <t>1636443399</t>
  </si>
  <si>
    <t>1.7R</t>
  </si>
  <si>
    <t>Chaenomeles japonica</t>
  </si>
  <si>
    <t>1939153603</t>
  </si>
  <si>
    <t>1.8R</t>
  </si>
  <si>
    <t>Ribes alpinum</t>
  </si>
  <si>
    <t>-173536479</t>
  </si>
  <si>
    <t>1.9R</t>
  </si>
  <si>
    <t>Forsythia "Tetragold"</t>
  </si>
  <si>
    <t>1519616646</t>
  </si>
  <si>
    <t>1.10R</t>
  </si>
  <si>
    <t>Lonicera henryi</t>
  </si>
  <si>
    <t>-951180702</t>
  </si>
  <si>
    <t>1.11R</t>
  </si>
  <si>
    <t>Lonicera periclymenum "Serotina"</t>
  </si>
  <si>
    <t>-776535620</t>
  </si>
  <si>
    <t>184102114</t>
  </si>
  <si>
    <t>Výsadba dřeviny s balem do předem vyhloubené jamky se zalitím v rovině nebo na svahu do 1:5, při průměru balu přes 400 do 500 mm</t>
  </si>
  <si>
    <t>1253036262</t>
  </si>
  <si>
    <t>https://podminky.urs.cz/item/CS_URS_2025_01/184102114</t>
  </si>
  <si>
    <t>1.1R</t>
  </si>
  <si>
    <t>Carpinus betulus "Fastigiata", 10-12, ZB</t>
  </si>
  <si>
    <t>1569595158</t>
  </si>
  <si>
    <t>1.2R</t>
  </si>
  <si>
    <t xml:space="preserve">Sorbus intermedia, 10-12, ZB </t>
  </si>
  <si>
    <t>-1490295193</t>
  </si>
  <si>
    <t>1.3R</t>
  </si>
  <si>
    <t xml:space="preserve">Pinus nigra, 160-180, ZB </t>
  </si>
  <si>
    <t>524463497</t>
  </si>
  <si>
    <t>1.4R</t>
  </si>
  <si>
    <t xml:space="preserve">Acer campestre "Elsrijk", 10-12, ZB </t>
  </si>
  <si>
    <t>-1299560799</t>
  </si>
  <si>
    <t>184215113</t>
  </si>
  <si>
    <t>Ukotvení dřeviny kůly v rovině nebo na svahu do 1:5 jedním kůlem, délky přes 2 do 3 m</t>
  </si>
  <si>
    <t>637144570</t>
  </si>
  <si>
    <t>https://podminky.urs.cz/item/CS_URS_2025_01/184215113</t>
  </si>
  <si>
    <t>60591257</t>
  </si>
  <si>
    <t>kůl vyvazovací dřevěný impregnovaný D 8cm dl 3m</t>
  </si>
  <si>
    <t>-1110835792</t>
  </si>
  <si>
    <t>184215133</t>
  </si>
  <si>
    <t>Ukotvení dřeviny kůly v rovině nebo na svahu do 1:5 třemi kůly, délky přes 2 do 3 m</t>
  </si>
  <si>
    <t>-710682314</t>
  </si>
  <si>
    <t>https://podminky.urs.cz/item/CS_URS_2025_01/184215133</t>
  </si>
  <si>
    <t>-1832101352</t>
  </si>
  <si>
    <t>23*3 "Přepočtené koeficientem množství</t>
  </si>
  <si>
    <t>184215411</t>
  </si>
  <si>
    <t>Zhotovení závlahové mísy u solitérních dřevin v rovině nebo na svahu do 1:5, o průměru mísy do 0,5 m</t>
  </si>
  <si>
    <t>986020209</t>
  </si>
  <si>
    <t>https://podminky.urs.cz/item/CS_URS_2025_01/184215411</t>
  </si>
  <si>
    <t>10364101</t>
  </si>
  <si>
    <t>zemina pro terénní úpravy - ornice</t>
  </si>
  <si>
    <t>-1654870562</t>
  </si>
  <si>
    <t>24*0,001 "Přepočtené koeficientem množství</t>
  </si>
  <si>
    <t>184801121</t>
  </si>
  <si>
    <t>Ošetření vysazených dřevin solitérních v rovině nebo na svahu do 1:5</t>
  </si>
  <si>
    <t>-1992089577</t>
  </si>
  <si>
    <t>https://podminky.urs.cz/item/CS_URS_2025_01/184801121</t>
  </si>
  <si>
    <t>184813132</t>
  </si>
  <si>
    <t>Ochrana dřevin před okusem zvěří chemicky nátěrem, v rovině nebo ve svahu do 1:5 jehličnatých, výšky přes 70 cm</t>
  </si>
  <si>
    <t>1076447967</t>
  </si>
  <si>
    <t>https://podminky.urs.cz/item/CS_URS_2023_01/184813132</t>
  </si>
  <si>
    <t>25235001</t>
  </si>
  <si>
    <t>postřik insekticidní a fungicidní</t>
  </si>
  <si>
    <t>litr</t>
  </si>
  <si>
    <t>-1748268716</t>
  </si>
  <si>
    <t>10390001</t>
  </si>
  <si>
    <t>hnojivo aerifikující + sorpce vody + biopreparát obsahující živné látky organického původu a biouhel</t>
  </si>
  <si>
    <t>1444899069</t>
  </si>
  <si>
    <t>24*0,3</t>
  </si>
  <si>
    <t>184853511</t>
  </si>
  <si>
    <t>Chemické odplevelení půdy před založením kultury, trávníku nebo zpevněných ploch strojně o výměře jednotlivě přes 20 m2 postřikem na široko v rovině nebo na svahu do 1:5</t>
  </si>
  <si>
    <t>75287739</t>
  </si>
  <si>
    <t>https://podminky.urs.cz/item/CS_URS_2025_01/184853511</t>
  </si>
  <si>
    <t>1.5R</t>
  </si>
  <si>
    <t>D+M vodního rezervoáru okolo kotvení</t>
  </si>
  <si>
    <t>186872219</t>
  </si>
  <si>
    <t>Vodní rezervoár - pás spojený oboustrannou páskou nebo spojkou, - zelený HDPE, tl. 3 mm, výška 30 cm</t>
  </si>
  <si>
    <t>(životnost min. 5 let), 1,8 dm/strom</t>
  </si>
  <si>
    <t>184911421</t>
  </si>
  <si>
    <t>Mulčování vysazených rostlin mulčovací kůrou, tl. do 100 mm v rovině nebo na svahu do 1:5</t>
  </si>
  <si>
    <t>-1512099321</t>
  </si>
  <si>
    <t>https://podminky.urs.cz/item/CS_URS_2025_01/184911421</t>
  </si>
  <si>
    <t>178</t>
  </si>
  <si>
    <t>10391100</t>
  </si>
  <si>
    <t>kůra mulčovací VL</t>
  </si>
  <si>
    <t>-90118819</t>
  </si>
  <si>
    <t>198,058252427184*0,103 "Přepočtené koeficientem množství</t>
  </si>
  <si>
    <t>234535971</t>
  </si>
  <si>
    <t>185802114</t>
  </si>
  <si>
    <t>Hnojení půdy nebo trávníku v rovině nebo na svahu do 1:5 umělým hnojivem s rozdělením k jednotlivým rostlinám</t>
  </si>
  <si>
    <t>-1873098775</t>
  </si>
  <si>
    <t>https://podminky.urs.cz/item/CS_URS_2025_01/185802114</t>
  </si>
  <si>
    <t>120*0,0001</t>
  </si>
  <si>
    <t>25191155</t>
  </si>
  <si>
    <t>hnojivo průmyslové</t>
  </si>
  <si>
    <t>-679260291</t>
  </si>
  <si>
    <t>185803111</t>
  </si>
  <si>
    <t>Ošetření trávníku jednorázové v rovině nebo na svahu do 1:5</t>
  </si>
  <si>
    <t>900031691</t>
  </si>
  <si>
    <t>https://podminky.urs.cz/item/CS_URS_2025_01/185803111</t>
  </si>
  <si>
    <t>185804311</t>
  </si>
  <si>
    <t>Zalití rostlin vodou plochy záhonů jednotlivě do 20 m2</t>
  </si>
  <si>
    <t>-1503467281</t>
  </si>
  <si>
    <t>https://podminky.urs.cz/item/CS_URS_2025_01/185804311</t>
  </si>
  <si>
    <t>185851121</t>
  </si>
  <si>
    <t>Dovoz vody pro zálivku rostlin na vzdálenost do 1000 m</t>
  </si>
  <si>
    <t>-1885955341</t>
  </si>
  <si>
    <t>https://podminky.urs.cz/item/CS_URS_2025_01/185851121</t>
  </si>
  <si>
    <t>998231311</t>
  </si>
  <si>
    <t>Přesun hmot pro sadovnické a krajinářské úpravy strojně dopravní vzdálenost do 5000 m</t>
  </si>
  <si>
    <t>468071984</t>
  </si>
  <si>
    <t>https://podminky.urs.cz/item/CS_URS_2025_01/998231311</t>
  </si>
  <si>
    <t>HZS1292</t>
  </si>
  <si>
    <t>Hodinové zúčtovací sazby profesí HSV zemní a pomocné práce stavební dělník</t>
  </si>
  <si>
    <t>1598160982</t>
  </si>
  <si>
    <t>https://podminky.urs.cz/item/CS_URS_2025_01/HZS1292</t>
  </si>
  <si>
    <t>vytyčení výsadeb</t>
  </si>
  <si>
    <t>111111</t>
  </si>
  <si>
    <t>Rozvojová péče o výsadby stromů 3 roky po výsadbě</t>
  </si>
  <si>
    <t>1980157813</t>
  </si>
  <si>
    <t>184911111</t>
  </si>
  <si>
    <t>Znovuuvázání dřeviny jedním úvazkem ke stávajícímu kůlu</t>
  </si>
  <si>
    <t>1603392980</t>
  </si>
  <si>
    <t>https://podminky.urs.cz/item/CS_URS_2025_01/184911111</t>
  </si>
  <si>
    <t>184852321</t>
  </si>
  <si>
    <t>Řez stromů prováděný lezeckou technikou výchovný (S-RV) špičáky a keřové stromy, výšky do 4 m</t>
  </si>
  <si>
    <t>185783330</t>
  </si>
  <si>
    <t>https://podminky.urs.cz/item/CS_URS_2025_01/184852321</t>
  </si>
  <si>
    <t>-764033566</t>
  </si>
  <si>
    <t>1157747927</t>
  </si>
  <si>
    <t>-153221584</t>
  </si>
  <si>
    <t>D12 - Areálové oplocení, opěrné stěny</t>
  </si>
  <si>
    <t>-1480697105</t>
  </si>
  <si>
    <t>(24,31+16,855+97,085+25,645+28,605)*1</t>
  </si>
  <si>
    <t>131111333</t>
  </si>
  <si>
    <t>Vrtání jamek ručním motorovým vrtákem průměru přes 200 do 300 mm</t>
  </si>
  <si>
    <t>1747579337</t>
  </si>
  <si>
    <t>https://podminky.urs.cz/item/CS_URS_2025_01/131111333</t>
  </si>
  <si>
    <t>8+43+25+4+2+34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</si>
  <si>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</si>
  <si>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</si>
  <si>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1014092385</t>
  </si>
  <si>
    <t>https://podminky.urs.cz/item/CS_URS_2025_01/132151254</t>
  </si>
  <si>
    <t>výkres d.12.1.02</t>
  </si>
  <si>
    <t>řez2</t>
  </si>
  <si>
    <t>1,5*1*24</t>
  </si>
  <si>
    <t>řez1</t>
  </si>
  <si>
    <t>1*1*13,355</t>
  </si>
  <si>
    <t>řez3</t>
  </si>
  <si>
    <t>1*0,5*3,5</t>
  </si>
  <si>
    <t>d.12.1.03</t>
  </si>
  <si>
    <t>1*1,5*(8,5+5,65)</t>
  </si>
  <si>
    <t>1*1,5*49,5</t>
  </si>
  <si>
    <t>1*1,5*39,085</t>
  </si>
  <si>
    <t>d.12.1.04</t>
  </si>
  <si>
    <t>1*2*16,57</t>
  </si>
  <si>
    <t>1*2*9,075</t>
  </si>
  <si>
    <t>d.12.1.05</t>
  </si>
  <si>
    <t>1*2*7,605</t>
  </si>
  <si>
    <t>1*1,5*17,5</t>
  </si>
  <si>
    <t>1*1*3,5</t>
  </si>
  <si>
    <t>-1939298168</t>
  </si>
  <si>
    <t>deponie a zpět 1/2 výkopku</t>
  </si>
  <si>
    <t>(301,458/2)*2</t>
  </si>
  <si>
    <t>192,5*0,2</t>
  </si>
  <si>
    <t>-779616531</t>
  </si>
  <si>
    <t>odvoz na skládku 1/2 výkopku</t>
  </si>
  <si>
    <t>301,458/2</t>
  </si>
  <si>
    <t>-1715974375</t>
  </si>
  <si>
    <t>150,729*5</t>
  </si>
  <si>
    <t>2075418853</t>
  </si>
  <si>
    <t>150,729</t>
  </si>
  <si>
    <t>-56874302</t>
  </si>
  <si>
    <t>150,729*1,8</t>
  </si>
  <si>
    <t>-808762422</t>
  </si>
  <si>
    <t>-422733927</t>
  </si>
  <si>
    <t>1806614316</t>
  </si>
  <si>
    <t>https://podminky.urs.cz/item/CS_URS_2025_01/211971110</t>
  </si>
  <si>
    <t>192,500*(2*3,14*0,05)</t>
  </si>
  <si>
    <t>331597686</t>
  </si>
  <si>
    <t>60,445*1,1845 "Přepočtené koeficientem množství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</si>
  <si>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</si>
  <si>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</si>
  <si>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-330534355</t>
  </si>
  <si>
    <t>https://podminky.urs.cz/item/CS_URS_2025_01/212752101</t>
  </si>
  <si>
    <t>24,31+16,855+97,085+25,645+28,605</t>
  </si>
  <si>
    <t>213141131</t>
  </si>
  <si>
    <t>Zřízení vrstvy z geotextilie filtrační, separační, odvodňovací, ochranné, výztužné nebo protierozní ve sklonu přes 1:2 do 1:1, šířky do 3 m</t>
  </si>
  <si>
    <t>65780597</t>
  </si>
  <si>
    <t>https://podminky.urs.cz/item/CS_URS_2025_01/213141131</t>
  </si>
  <si>
    <t>2*24+1,5*13,355+1*3,5</t>
  </si>
  <si>
    <t>1,5*49,5+2*39,085+2*14,15</t>
  </si>
  <si>
    <t>2,5*9,075+2*16,57</t>
  </si>
  <si>
    <t>2,5*7,605+2*17,5+1,5*3,5</t>
  </si>
  <si>
    <t>477958870</t>
  </si>
  <si>
    <t>367,344*1,1845 "Přepočtené koeficientem množství</t>
  </si>
  <si>
    <t>271532212</t>
  </si>
  <si>
    <t>Podsyp pod základové konstrukce se zhutněním a urovnáním povrchu z kameniva hrubého, frakce 16 - 32 mm</t>
  </si>
  <si>
    <t>910988624</t>
  </si>
  <si>
    <t>https://podminky.urs.cz/item/CS_URS_2025_01/271532212</t>
  </si>
  <si>
    <t>192,5*1*0,2</t>
  </si>
  <si>
    <t>327215221</t>
  </si>
  <si>
    <t>Opěrné zdi z prefabrikovaných drátokamenných gravitačních konstrukcí (gabionů) předplněné kamenivem ze splétané dvouzákrutové ocelové sítě s povrchovou úpravou galfan</t>
  </si>
  <si>
    <t>-1504355785</t>
  </si>
  <si>
    <t>https://podminky.urs.cz/item/CS_URS_2025_01/327215221</t>
  </si>
  <si>
    <t>1,25*13,355+1,75*24+0,75*3,5</t>
  </si>
  <si>
    <t>1,25*49,5+1,75*39,085+1,5*14,15</t>
  </si>
  <si>
    <t>2,25*9,075+1,75*16,57</t>
  </si>
  <si>
    <t>2,25*7,605+1,75*17,5+1,25*3,5</t>
  </si>
  <si>
    <t>338171123</t>
  </si>
  <si>
    <t>Montáž sloupků a vzpěr plotových ocelových trubkových nebo profilovaných výšky přes 2 do 2,6 m se zabetonováním do 0,08 m3 do připravených jamek</t>
  </si>
  <si>
    <t>983307114</t>
  </si>
  <si>
    <t>https://podminky.urs.cz/item/CS_URS_2025_01/338171123</t>
  </si>
  <si>
    <t>55342152</t>
  </si>
  <si>
    <t>plotový sloupek pro svařované panely profilovaný oválný 50x70mm dl 2,0-2,5m povrchová úprava Pz a komaxit</t>
  </si>
  <si>
    <t>-1647804090</t>
  </si>
  <si>
    <t>338171123R</t>
  </si>
  <si>
    <t>-1148383090</t>
  </si>
  <si>
    <t>https://podminky.urs.cz/item/CS_URS_2025_01/338171123R</t>
  </si>
  <si>
    <t>55342158</t>
  </si>
  <si>
    <t>plotový sloupek s patkou pro svařované panely profilovaný oválný 50x70mm dl 2,0-2,5m povrchová úprava Pz a komaxit</t>
  </si>
  <si>
    <t>892581742</t>
  </si>
  <si>
    <t>348101210</t>
  </si>
  <si>
    <t>Osazení vrat nebo vrátek k oplocení na sloupky ocelové, plochy jednotlivě do 2 m2</t>
  </si>
  <si>
    <t>1063981641</t>
  </si>
  <si>
    <t>https://podminky.urs.cz/item/CS_URS_2025_01/348101210</t>
  </si>
  <si>
    <t>55342331</t>
  </si>
  <si>
    <t>branka plotová jednokřídlá Pz 1000x1730mm</t>
  </si>
  <si>
    <t>273894978</t>
  </si>
  <si>
    <t>348121221</t>
  </si>
  <si>
    <t>Osazení podhrabových desek na ocelové sloupky, délky desek přes 2 do 3 m</t>
  </si>
  <si>
    <t>421853678</t>
  </si>
  <si>
    <t>https://podminky.urs.cz/item/CS_URS_2025_01/348121221</t>
  </si>
  <si>
    <t>59232542</t>
  </si>
  <si>
    <t>betonová podhrabová deska 2500x200x35mm se zámkem 15mm na ukotvení sloupků profilovaných oválných 50x70mm</t>
  </si>
  <si>
    <t>-1854731017</t>
  </si>
  <si>
    <t>59232546</t>
  </si>
  <si>
    <t>držák podhrabové desky typ H pro sloupek D 60-70mm výšky 200mm průběžný povrchová úprava žárový zinek</t>
  </si>
  <si>
    <t>-1805283756</t>
  </si>
  <si>
    <t>348171146</t>
  </si>
  <si>
    <t>Montáž oplocení z dílců kovových panelových svařovaných, na ocelové profilované sloupky, výšky přes 1,5 do 2,0 m</t>
  </si>
  <si>
    <t>-642851570</t>
  </si>
  <si>
    <t>https://podminky.urs.cz/item/CS_URS_2025_01/348171146</t>
  </si>
  <si>
    <t>gabionová stěna</t>
  </si>
  <si>
    <t>oplocemí</t>
  </si>
  <si>
    <t>7+42+24+3+1+33</t>
  </si>
  <si>
    <t>55342430</t>
  </si>
  <si>
    <t>plotový panel svařovaný v 1,5-2,0m š do 2,5m průměru drátu 5mm oka 55x100mm s horizontálním prolisem a drátem 6mm povrchová úprava PZ komaxit</t>
  </si>
  <si>
    <t>1276487368</t>
  </si>
  <si>
    <t>121*0,4 "Přepočtené koeficientem množství</t>
  </si>
  <si>
    <t>348172214</t>
  </si>
  <si>
    <t>Montáž vjezdových bran samonosných posuvných dvoukřídlových plochy přes 5 do 10 m2</t>
  </si>
  <si>
    <t>1034981971</t>
  </si>
  <si>
    <t>https://podminky.urs.cz/item/CS_URS_2025_01/348172214</t>
  </si>
  <si>
    <t>55342362</t>
  </si>
  <si>
    <t>brána plotová dvoukřídlá Pz s PVC vrstvou 3500x1730mm</t>
  </si>
  <si>
    <t>-1791492004</t>
  </si>
  <si>
    <t>998153131</t>
  </si>
  <si>
    <t>Přesun hmot pro zdi a valy samostatné se svislou nosnou konstrukcí zděnou nebo monolitickou betonovou tyčovou nebo plošnou vodorovná dopravní vzdálenost do 50 m, pro zdi základní výšky do 12 m</t>
  </si>
  <si>
    <t>1901351346</t>
  </si>
  <si>
    <t>https://podminky.urs.cz/item/CS_URS_2025_01/998153131</t>
  </si>
  <si>
    <t>2142865984</t>
  </si>
  <si>
    <t>D13 - VRN</t>
  </si>
  <si>
    <t xml:space="preserve">    VRN1 - Průzkumné, geodetické a projektové práce</t>
  </si>
  <si>
    <t>VRN1</t>
  </si>
  <si>
    <t>Průzkumné, geodetické a projektové práce</t>
  </si>
  <si>
    <t>012103000</t>
  </si>
  <si>
    <t>Přípravné zeměměřičské práce</t>
  </si>
  <si>
    <t>44137570</t>
  </si>
  <si>
    <t>https://podminky.urs.cz/item/CS_URS_2025_01/012103000</t>
  </si>
  <si>
    <t>012203000</t>
  </si>
  <si>
    <t>Zeměměřičské práce před výstavbou</t>
  </si>
  <si>
    <t>969759832</t>
  </si>
  <si>
    <t>https://podminky.urs.cz/item/CS_URS_2025_01/012203000</t>
  </si>
  <si>
    <t>012303000</t>
  </si>
  <si>
    <t>Zeměměřičské práce při provádění stavby</t>
  </si>
  <si>
    <t>1923991123</t>
  </si>
  <si>
    <t>https://podminky.urs.cz/item/CS_URS_2025_01/012303000</t>
  </si>
  <si>
    <t>013244000</t>
  </si>
  <si>
    <t>Dokumentace pro provádění stavby</t>
  </si>
  <si>
    <t>-548903976</t>
  </si>
  <si>
    <t>https://podminky.urs.cz/item/CS_URS_2025_01/013244000</t>
  </si>
  <si>
    <t>Poznámka k položce:_x000d_
Poznámka k položce: Projektová dokumentace pro realizaci stavby s odsouhlasenými stroji</t>
  </si>
  <si>
    <t>013254000</t>
  </si>
  <si>
    <t>Dokumentace skutečného provedení stavby</t>
  </si>
  <si>
    <t>1868853785</t>
  </si>
  <si>
    <t>https://podminky.urs.cz/item/CS_URS_2025_01/013254000</t>
  </si>
  <si>
    <t>Poznámka k položce:_x000d_
Poznámka k položce: Projektová dokumentace skutečného provedení stavby nutná pro uvedední do zkušebního provozu/kolaudaci</t>
  </si>
  <si>
    <t>021103000</t>
  </si>
  <si>
    <t>Zabezpečení přírodních hodnot na místě</t>
  </si>
  <si>
    <t>962105567</t>
  </si>
  <si>
    <t>https://podminky.urs.cz/item/CS_URS_2025_01/021103000</t>
  </si>
  <si>
    <t>-234060001</t>
  </si>
  <si>
    <t>https://podminky.urs.cz/item/CS_URS_2025_01/030001000</t>
  </si>
  <si>
    <t>034103000</t>
  </si>
  <si>
    <t>Oplocení staveniště</t>
  </si>
  <si>
    <t>-2068131829</t>
  </si>
  <si>
    <t>https://podminky.urs.cz/item/CS_URS_2025_01/034103000</t>
  </si>
  <si>
    <t>034303000</t>
  </si>
  <si>
    <t>Dopravní značení na staveništi</t>
  </si>
  <si>
    <t>-844552045</t>
  </si>
  <si>
    <t>https://podminky.urs.cz/item/CS_URS_2025_01/034303000</t>
  </si>
  <si>
    <t>034503000</t>
  </si>
  <si>
    <t>Informační tabule na staveništi</t>
  </si>
  <si>
    <t>-694991183</t>
  </si>
  <si>
    <t>https://podminky.urs.cz/item/CS_URS_2025_01/034503000</t>
  </si>
  <si>
    <t>041002000</t>
  </si>
  <si>
    <t>Dozory</t>
  </si>
  <si>
    <t>-40906097</t>
  </si>
  <si>
    <t>https://podminky.urs.cz/item/CS_URS_2025_01/041002000</t>
  </si>
  <si>
    <t>043154000</t>
  </si>
  <si>
    <t>Zkoušky hutnicí</t>
  </si>
  <si>
    <t>1659962973</t>
  </si>
  <si>
    <t>https://podminky.urs.cz/item/CS_URS_2025_01/043154000</t>
  </si>
  <si>
    <t>043203003</t>
  </si>
  <si>
    <t>Rozbory celkem</t>
  </si>
  <si>
    <t>-866102636</t>
  </si>
  <si>
    <t>https://podminky.urs.cz/item/CS_URS_2025_01/043203003</t>
  </si>
  <si>
    <t>044002000</t>
  </si>
  <si>
    <t>Revize revize dočasných objektů nebo zařízení staveniště</t>
  </si>
  <si>
    <t>-1021750317</t>
  </si>
  <si>
    <t>https://podminky.urs.cz/item/CS_URS_2025_01/044002000</t>
  </si>
  <si>
    <t>045203000</t>
  </si>
  <si>
    <t>Kompletační činnost</t>
  </si>
  <si>
    <t>-1566037736</t>
  </si>
  <si>
    <t>https://podminky.urs.cz/item/CS_URS_2025_01/045203000</t>
  </si>
  <si>
    <t>Koordinační činnost</t>
  </si>
  <si>
    <t>-204232818</t>
  </si>
  <si>
    <t>https://podminky.urs.cz/item/CS_URS_2025_01/045303000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</si>
</sst>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53943211" TargetMode="External" /><Relationship Id="rId2" Type="http://schemas.openxmlformats.org/officeDocument/2006/relationships/hyperlink" Target="https://podminky.urs.cz/item/CS_URS_2025_01/953993321" TargetMode="External" /><Relationship Id="rId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30001" TargetMode="External" /><Relationship Id="rId2" Type="http://schemas.openxmlformats.org/officeDocument/2006/relationships/hyperlink" Target="https://podminky.urs.cz/item/CS_URS_2025_01/741130006" TargetMode="External" /><Relationship Id="rId3" Type="http://schemas.openxmlformats.org/officeDocument/2006/relationships/hyperlink" Target="https://podminky.urs.cz/item/CS_URS_2025_01/741410041" TargetMode="External" /><Relationship Id="rId4" Type="http://schemas.openxmlformats.org/officeDocument/2006/relationships/hyperlink" Target="https://podminky.urs.cz/item/CS_URS_2025_01/741420024" TargetMode="External" /><Relationship Id="rId5" Type="http://schemas.openxmlformats.org/officeDocument/2006/relationships/hyperlink" Target="https://podminky.urs.cz/item/CS_URS_2025_01/741810003" TargetMode="External" /><Relationship Id="rId6" Type="http://schemas.openxmlformats.org/officeDocument/2006/relationships/hyperlink" Target="https://podminky.urs.cz/item/CS_URS_2025_01/741820014" TargetMode="External" /><Relationship Id="rId7" Type="http://schemas.openxmlformats.org/officeDocument/2006/relationships/hyperlink" Target="https://podminky.urs.cz/item/CS_URS_2025_01/998741101" TargetMode="External" /><Relationship Id="rId8" Type="http://schemas.openxmlformats.org/officeDocument/2006/relationships/hyperlink" Target="https://podminky.urs.cz/item/CS_URS_2025_01/210203901" TargetMode="External" /><Relationship Id="rId9" Type="http://schemas.openxmlformats.org/officeDocument/2006/relationships/hyperlink" Target="https://podminky.urs.cz/item/CS_URS_2025_01/210204011" TargetMode="External" /><Relationship Id="rId10" Type="http://schemas.openxmlformats.org/officeDocument/2006/relationships/hyperlink" Target="https://podminky.urs.cz/item/CS_URS_2025_01/210812035" TargetMode="External" /><Relationship Id="rId11" Type="http://schemas.openxmlformats.org/officeDocument/2006/relationships/hyperlink" Target="https://podminky.urs.cz/item/CS_URS_2025_01/210813011" TargetMode="External" /><Relationship Id="rId12" Type="http://schemas.openxmlformats.org/officeDocument/2006/relationships/hyperlink" Target="https://podminky.urs.cz/item/CS_URS_2025_01/460010025" TargetMode="External" /><Relationship Id="rId13" Type="http://schemas.openxmlformats.org/officeDocument/2006/relationships/hyperlink" Target="https://podminky.urs.cz/item/CS_URS_2025_01/460141112" TargetMode="External" /><Relationship Id="rId14" Type="http://schemas.openxmlformats.org/officeDocument/2006/relationships/hyperlink" Target="https://podminky.urs.cz/item/CS_URS_2025_01/460171172" TargetMode="External" /><Relationship Id="rId15" Type="http://schemas.openxmlformats.org/officeDocument/2006/relationships/hyperlink" Target="https://podminky.urs.cz/item/CS_URS_2025_01/460341113" TargetMode="External" /><Relationship Id="rId16" Type="http://schemas.openxmlformats.org/officeDocument/2006/relationships/hyperlink" Target="https://podminky.urs.cz/item/CS_URS_2025_01/460341121" TargetMode="External" /><Relationship Id="rId17" Type="http://schemas.openxmlformats.org/officeDocument/2006/relationships/hyperlink" Target="https://podminky.urs.cz/item/CS_URS_2025_01/460361121" TargetMode="External" /><Relationship Id="rId18" Type="http://schemas.openxmlformats.org/officeDocument/2006/relationships/hyperlink" Target="https://podminky.urs.cz/item/CS_URS_2025_01/460371121" TargetMode="External" /><Relationship Id="rId19" Type="http://schemas.openxmlformats.org/officeDocument/2006/relationships/hyperlink" Target="https://podminky.urs.cz/item/CS_URS_2025_01/460451182" TargetMode="External" /><Relationship Id="rId20" Type="http://schemas.openxmlformats.org/officeDocument/2006/relationships/hyperlink" Target="https://podminky.urs.cz/item/CS_URS_2025_01/460581131" TargetMode="External" /><Relationship Id="rId21" Type="http://schemas.openxmlformats.org/officeDocument/2006/relationships/hyperlink" Target="https://podminky.urs.cz/item/CS_URS_2025_01/460641113" TargetMode="External" /><Relationship Id="rId22" Type="http://schemas.openxmlformats.org/officeDocument/2006/relationships/hyperlink" Target="https://podminky.urs.cz/item/CS_URS_2025_01/460661111" TargetMode="External" /><Relationship Id="rId23" Type="http://schemas.openxmlformats.org/officeDocument/2006/relationships/hyperlink" Target="https://podminky.urs.cz/item/CS_URS_2025_01/460671112" TargetMode="External" /><Relationship Id="rId24" Type="http://schemas.openxmlformats.org/officeDocument/2006/relationships/hyperlink" Target="https://podminky.urs.cz/item/CS_URS_2025_01/469981111" TargetMode="External" /><Relationship Id="rId25" Type="http://schemas.openxmlformats.org/officeDocument/2006/relationships/hyperlink" Target="https://podminky.urs.cz/item/CS_URS_2025_01/469981111" TargetMode="External" /><Relationship Id="rId26" Type="http://schemas.openxmlformats.org/officeDocument/2006/relationships/hyperlink" Target="https://podminky.urs.cz/item/CS_URS_2025_01/721173404" TargetMode="External" /><Relationship Id="rId27" Type="http://schemas.openxmlformats.org/officeDocument/2006/relationships/hyperlink" Target="https://podminky.urs.cz/item/CS_URS_2025_01/721173405" TargetMode="External" /><Relationship Id="rId28" Type="http://schemas.openxmlformats.org/officeDocument/2006/relationships/hyperlink" Target="https://podminky.urs.cz/item/CS_URS_2025_01/HZS2232" TargetMode="External" /><Relationship Id="rId29" Type="http://schemas.openxmlformats.org/officeDocument/2006/relationships/hyperlink" Target="https://podminky.urs.cz/item/CS_URS_2023_01/065002000" TargetMode="External" /><Relationship Id="rId30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210002" TargetMode="External" /><Relationship Id="rId2" Type="http://schemas.openxmlformats.org/officeDocument/2006/relationships/hyperlink" Target="https://podminky.urs.cz/item/CS_URS_2025_01/460905251" TargetMode="External" /><Relationship Id="rId3" Type="http://schemas.openxmlformats.org/officeDocument/2006/relationships/hyperlink" Target="https://podminky.urs.cz/item/CS_URS_2025_01/210812037" TargetMode="External" /><Relationship Id="rId4" Type="http://schemas.openxmlformats.org/officeDocument/2006/relationships/hyperlink" Target="https://podminky.urs.cz/item/CS_URS_2025_01/460010025" TargetMode="External" /><Relationship Id="rId5" Type="http://schemas.openxmlformats.org/officeDocument/2006/relationships/hyperlink" Target="https://podminky.urs.cz/item/CS_URS_2025_01/460172112" TargetMode="External" /><Relationship Id="rId6" Type="http://schemas.openxmlformats.org/officeDocument/2006/relationships/hyperlink" Target="https://podminky.urs.cz/item/CS_URS_2025_01/460462112" TargetMode="External" /><Relationship Id="rId7" Type="http://schemas.openxmlformats.org/officeDocument/2006/relationships/hyperlink" Target="https://podminky.urs.cz/item/CS_URS_2025_01/460581121" TargetMode="External" /><Relationship Id="rId8" Type="http://schemas.openxmlformats.org/officeDocument/2006/relationships/hyperlink" Target="https://podminky.urs.cz/item/CS_URS_2025_01/460661113" TargetMode="External" /><Relationship Id="rId9" Type="http://schemas.openxmlformats.org/officeDocument/2006/relationships/hyperlink" Target="https://podminky.urs.cz/item/CS_URS_2025_01/460671112" TargetMode="External" /><Relationship Id="rId10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151321" TargetMode="External" /><Relationship Id="rId2" Type="http://schemas.openxmlformats.org/officeDocument/2006/relationships/hyperlink" Target="https://podminky.urs.cz/item/CS_URS_2025_01/181411131" TargetMode="External" /><Relationship Id="rId3" Type="http://schemas.openxmlformats.org/officeDocument/2006/relationships/hyperlink" Target="https://podminky.urs.cz/item/CS_URS_2025_01/183101221" TargetMode="External" /><Relationship Id="rId4" Type="http://schemas.openxmlformats.org/officeDocument/2006/relationships/hyperlink" Target="https://podminky.urs.cz/item/CS_URS_2025_01/183111114" TargetMode="External" /><Relationship Id="rId5" Type="http://schemas.openxmlformats.org/officeDocument/2006/relationships/hyperlink" Target="https://podminky.urs.cz/item/CS_URS_2025_01/183205111" TargetMode="External" /><Relationship Id="rId6" Type="http://schemas.openxmlformats.org/officeDocument/2006/relationships/hyperlink" Target="https://podminky.urs.cz/item/CS_URS_2025_01/183403114" TargetMode="External" /><Relationship Id="rId7" Type="http://schemas.openxmlformats.org/officeDocument/2006/relationships/hyperlink" Target="https://podminky.urs.cz/item/CS_URS_2025_01/184102111" TargetMode="External" /><Relationship Id="rId8" Type="http://schemas.openxmlformats.org/officeDocument/2006/relationships/hyperlink" Target="https://podminky.urs.cz/item/CS_URS_2025_01/184102114" TargetMode="External" /><Relationship Id="rId9" Type="http://schemas.openxmlformats.org/officeDocument/2006/relationships/hyperlink" Target="https://podminky.urs.cz/item/CS_URS_2025_01/184215113" TargetMode="External" /><Relationship Id="rId10" Type="http://schemas.openxmlformats.org/officeDocument/2006/relationships/hyperlink" Target="https://podminky.urs.cz/item/CS_URS_2025_01/184215133" TargetMode="External" /><Relationship Id="rId11" Type="http://schemas.openxmlformats.org/officeDocument/2006/relationships/hyperlink" Target="https://podminky.urs.cz/item/CS_URS_2025_01/184215411" TargetMode="External" /><Relationship Id="rId12" Type="http://schemas.openxmlformats.org/officeDocument/2006/relationships/hyperlink" Target="https://podminky.urs.cz/item/CS_URS_2025_01/184801121" TargetMode="External" /><Relationship Id="rId13" Type="http://schemas.openxmlformats.org/officeDocument/2006/relationships/hyperlink" Target="https://podminky.urs.cz/item/CS_URS_2023_01/184813132" TargetMode="External" /><Relationship Id="rId14" Type="http://schemas.openxmlformats.org/officeDocument/2006/relationships/hyperlink" Target="https://podminky.urs.cz/item/CS_URS_2025_01/184853511" TargetMode="External" /><Relationship Id="rId15" Type="http://schemas.openxmlformats.org/officeDocument/2006/relationships/hyperlink" Target="https://podminky.urs.cz/item/CS_URS_2025_01/184911421" TargetMode="External" /><Relationship Id="rId16" Type="http://schemas.openxmlformats.org/officeDocument/2006/relationships/hyperlink" Target="https://podminky.urs.cz/item/CS_URS_2025_01/185802114" TargetMode="External" /><Relationship Id="rId17" Type="http://schemas.openxmlformats.org/officeDocument/2006/relationships/hyperlink" Target="https://podminky.urs.cz/item/CS_URS_2025_01/185803111" TargetMode="External" /><Relationship Id="rId18" Type="http://schemas.openxmlformats.org/officeDocument/2006/relationships/hyperlink" Target="https://podminky.urs.cz/item/CS_URS_2025_01/185804311" TargetMode="External" /><Relationship Id="rId19" Type="http://schemas.openxmlformats.org/officeDocument/2006/relationships/hyperlink" Target="https://podminky.urs.cz/item/CS_URS_2025_01/185851121" TargetMode="External" /><Relationship Id="rId20" Type="http://schemas.openxmlformats.org/officeDocument/2006/relationships/hyperlink" Target="https://podminky.urs.cz/item/CS_URS_2025_01/998231311" TargetMode="External" /><Relationship Id="rId21" Type="http://schemas.openxmlformats.org/officeDocument/2006/relationships/hyperlink" Target="https://podminky.urs.cz/item/CS_URS_2025_01/HZS1292" TargetMode="External" /><Relationship Id="rId22" Type="http://schemas.openxmlformats.org/officeDocument/2006/relationships/hyperlink" Target="https://podminky.urs.cz/item/CS_URS_2025_01/184801121" TargetMode="External" /><Relationship Id="rId23" Type="http://schemas.openxmlformats.org/officeDocument/2006/relationships/hyperlink" Target="https://podminky.urs.cz/item/CS_URS_2025_01/184911111" TargetMode="External" /><Relationship Id="rId24" Type="http://schemas.openxmlformats.org/officeDocument/2006/relationships/hyperlink" Target="https://podminky.urs.cz/item/CS_URS_2025_01/184852321" TargetMode="External" /><Relationship Id="rId25" Type="http://schemas.openxmlformats.org/officeDocument/2006/relationships/hyperlink" Target="https://podminky.urs.cz/item/CS_URS_2025_01/185804311" TargetMode="External" /><Relationship Id="rId26" Type="http://schemas.openxmlformats.org/officeDocument/2006/relationships/hyperlink" Target="https://podminky.urs.cz/item/CS_URS_2025_01/185851121" TargetMode="External" /><Relationship Id="rId27" Type="http://schemas.openxmlformats.org/officeDocument/2006/relationships/hyperlink" Target="https://podminky.urs.cz/item/CS_URS_2025_01/998231311" TargetMode="External" /><Relationship Id="rId28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13" TargetMode="External" /><Relationship Id="rId2" Type="http://schemas.openxmlformats.org/officeDocument/2006/relationships/hyperlink" Target="https://podminky.urs.cz/item/CS_URS_2025_01/131111333" TargetMode="External" /><Relationship Id="rId3" Type="http://schemas.openxmlformats.org/officeDocument/2006/relationships/hyperlink" Target="https://podminky.urs.cz/item/CS_URS_2025_01/132151254" TargetMode="External" /><Relationship Id="rId4" Type="http://schemas.openxmlformats.org/officeDocument/2006/relationships/hyperlink" Target="https://podminky.urs.cz/item/CS_URS_2025_01/162351103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6715111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211971110" TargetMode="External" /><Relationship Id="rId12" Type="http://schemas.openxmlformats.org/officeDocument/2006/relationships/hyperlink" Target="https://podminky.urs.cz/item/CS_URS_2025_01/212752101" TargetMode="External" /><Relationship Id="rId13" Type="http://schemas.openxmlformats.org/officeDocument/2006/relationships/hyperlink" Target="https://podminky.urs.cz/item/CS_URS_2025_01/213141131" TargetMode="External" /><Relationship Id="rId14" Type="http://schemas.openxmlformats.org/officeDocument/2006/relationships/hyperlink" Target="https://podminky.urs.cz/item/CS_URS_2025_01/271532212" TargetMode="External" /><Relationship Id="rId15" Type="http://schemas.openxmlformats.org/officeDocument/2006/relationships/hyperlink" Target="https://podminky.urs.cz/item/CS_URS_2025_01/327215221" TargetMode="External" /><Relationship Id="rId16" Type="http://schemas.openxmlformats.org/officeDocument/2006/relationships/hyperlink" Target="https://podminky.urs.cz/item/CS_URS_2025_01/338171123" TargetMode="External" /><Relationship Id="rId17" Type="http://schemas.openxmlformats.org/officeDocument/2006/relationships/hyperlink" Target="https://podminky.urs.cz/item/CS_URS_2025_01/338171123R" TargetMode="External" /><Relationship Id="rId18" Type="http://schemas.openxmlformats.org/officeDocument/2006/relationships/hyperlink" Target="https://podminky.urs.cz/item/CS_URS_2025_01/348101210" TargetMode="External" /><Relationship Id="rId19" Type="http://schemas.openxmlformats.org/officeDocument/2006/relationships/hyperlink" Target="https://podminky.urs.cz/item/CS_URS_2025_01/348121221" TargetMode="External" /><Relationship Id="rId20" Type="http://schemas.openxmlformats.org/officeDocument/2006/relationships/hyperlink" Target="https://podminky.urs.cz/item/CS_URS_2025_01/348171146" TargetMode="External" /><Relationship Id="rId21" Type="http://schemas.openxmlformats.org/officeDocument/2006/relationships/hyperlink" Target="https://podminky.urs.cz/item/CS_URS_2025_01/348172214" TargetMode="External" /><Relationship Id="rId22" Type="http://schemas.openxmlformats.org/officeDocument/2006/relationships/hyperlink" Target="https://podminky.urs.cz/item/CS_URS_2025_01/998153131" TargetMode="External" /><Relationship Id="rId23" Type="http://schemas.openxmlformats.org/officeDocument/2006/relationships/hyperlink" Target="https://podminky.urs.cz/item/CS_URS_2023_01/065002000" TargetMode="External" /><Relationship Id="rId24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324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21103000" TargetMode="External" /><Relationship Id="rId7" Type="http://schemas.openxmlformats.org/officeDocument/2006/relationships/hyperlink" Target="https://podminky.urs.cz/item/CS_URS_2025_01/030001000" TargetMode="External" /><Relationship Id="rId8" Type="http://schemas.openxmlformats.org/officeDocument/2006/relationships/hyperlink" Target="https://podminky.urs.cz/item/CS_URS_2025_01/034103000" TargetMode="External" /><Relationship Id="rId9" Type="http://schemas.openxmlformats.org/officeDocument/2006/relationships/hyperlink" Target="https://podminky.urs.cz/item/CS_URS_2025_01/034303000" TargetMode="External" /><Relationship Id="rId10" Type="http://schemas.openxmlformats.org/officeDocument/2006/relationships/hyperlink" Target="https://podminky.urs.cz/item/CS_URS_2025_01/034503000" TargetMode="External" /><Relationship Id="rId11" Type="http://schemas.openxmlformats.org/officeDocument/2006/relationships/hyperlink" Target="https://podminky.urs.cz/item/CS_URS_2025_01/041002000" TargetMode="External" /><Relationship Id="rId12" Type="http://schemas.openxmlformats.org/officeDocument/2006/relationships/hyperlink" Target="https://podminky.urs.cz/item/CS_URS_2025_01/043154000" TargetMode="External" /><Relationship Id="rId13" Type="http://schemas.openxmlformats.org/officeDocument/2006/relationships/hyperlink" Target="https://podminky.urs.cz/item/CS_URS_2025_01/043203003" TargetMode="External" /><Relationship Id="rId14" Type="http://schemas.openxmlformats.org/officeDocument/2006/relationships/hyperlink" Target="https://podminky.urs.cz/item/CS_URS_2025_01/044002000" TargetMode="External" /><Relationship Id="rId15" Type="http://schemas.openxmlformats.org/officeDocument/2006/relationships/hyperlink" Target="https://podminky.urs.cz/item/CS_URS_2025_01/045203000" TargetMode="External" /><Relationship Id="rId16" Type="http://schemas.openxmlformats.org/officeDocument/2006/relationships/hyperlink" Target="https://podminky.urs.cz/item/CS_URS_2025_01/045303000" TargetMode="External" /><Relationship Id="rId17" Type="http://schemas.openxmlformats.org/officeDocument/2006/relationships/drawing" Target="../drawings/drawing16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23" TargetMode="External" /><Relationship Id="rId2" Type="http://schemas.openxmlformats.org/officeDocument/2006/relationships/hyperlink" Target="https://podminky.urs.cz/item/CS_URS_2025_01/122151106" TargetMode="External" /><Relationship Id="rId3" Type="http://schemas.openxmlformats.org/officeDocument/2006/relationships/hyperlink" Target="https://podminky.urs.cz/item/CS_URS_2025_01/131151102" TargetMode="External" /><Relationship Id="rId4" Type="http://schemas.openxmlformats.org/officeDocument/2006/relationships/hyperlink" Target="https://podminky.urs.cz/item/CS_URS_2025_01/162351103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11111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275313611" TargetMode="External" /><Relationship Id="rId11" Type="http://schemas.openxmlformats.org/officeDocument/2006/relationships/hyperlink" Target="https://podminky.urs.cz/item/CS_URS_2025_01/451577777" TargetMode="External" /><Relationship Id="rId12" Type="http://schemas.openxmlformats.org/officeDocument/2006/relationships/hyperlink" Target="https://podminky.urs.cz/item/CS_URS_2025_01/564710011" TargetMode="External" /><Relationship Id="rId13" Type="http://schemas.openxmlformats.org/officeDocument/2006/relationships/hyperlink" Target="https://podminky.urs.cz/item/CS_URS_2025_01/564741113" TargetMode="External" /><Relationship Id="rId14" Type="http://schemas.openxmlformats.org/officeDocument/2006/relationships/hyperlink" Target="https://podminky.urs.cz/item/CS_URS_2025_01/564771111" TargetMode="External" /><Relationship Id="rId15" Type="http://schemas.openxmlformats.org/officeDocument/2006/relationships/hyperlink" Target="https://podminky.urs.cz/item/CS_URS_2025_01/589811121" TargetMode="External" /><Relationship Id="rId16" Type="http://schemas.openxmlformats.org/officeDocument/2006/relationships/hyperlink" Target="https://podminky.urs.cz/item/CS_URS_2025_01/916231113" TargetMode="External" /><Relationship Id="rId17" Type="http://schemas.openxmlformats.org/officeDocument/2006/relationships/hyperlink" Target="https://podminky.urs.cz/item/CS_URS_2025_01/961044111" TargetMode="External" /><Relationship Id="rId18" Type="http://schemas.openxmlformats.org/officeDocument/2006/relationships/hyperlink" Target="https://podminky.urs.cz/item/CS_URS_2025_01/997013501" TargetMode="External" /><Relationship Id="rId19" Type="http://schemas.openxmlformats.org/officeDocument/2006/relationships/hyperlink" Target="https://podminky.urs.cz/item/CS_URS_2025_01/997013509" TargetMode="External" /><Relationship Id="rId20" Type="http://schemas.openxmlformats.org/officeDocument/2006/relationships/hyperlink" Target="https://podminky.urs.cz/item/CS_URS_2025_01/997013631" TargetMode="External" /><Relationship Id="rId21" Type="http://schemas.openxmlformats.org/officeDocument/2006/relationships/hyperlink" Target="https://podminky.urs.cz/item/CS_URS_2025_01/998222012" TargetMode="External" /><Relationship Id="rId22" Type="http://schemas.openxmlformats.org/officeDocument/2006/relationships/hyperlink" Target="https://podminky.urs.cz/item/CS_URS_2025_01/767122812" TargetMode="External" /><Relationship Id="rId23" Type="http://schemas.openxmlformats.org/officeDocument/2006/relationships/hyperlink" Target="https://podminky.urs.cz/item/CS_URS_2025_01/767996702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23" TargetMode="External" /><Relationship Id="rId2" Type="http://schemas.openxmlformats.org/officeDocument/2006/relationships/hyperlink" Target="https://podminky.urs.cz/item/CS_URS_2025_01/122151106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2751119" TargetMode="External" /><Relationship Id="rId6" Type="http://schemas.openxmlformats.org/officeDocument/2006/relationships/hyperlink" Target="https://podminky.urs.cz/item/CS_URS_2025_01/171111111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564761111" TargetMode="External" /><Relationship Id="rId10" Type="http://schemas.openxmlformats.org/officeDocument/2006/relationships/hyperlink" Target="https://podminky.urs.cz/item/CS_URS_2025_01/564761112" TargetMode="External" /><Relationship Id="rId11" Type="http://schemas.openxmlformats.org/officeDocument/2006/relationships/hyperlink" Target="https://podminky.urs.cz/item/CS_URS_2025_01/564801112" TargetMode="External" /><Relationship Id="rId12" Type="http://schemas.openxmlformats.org/officeDocument/2006/relationships/hyperlink" Target="https://podminky.urs.cz/item/CS_URS_2025_01/579231316" TargetMode="External" /><Relationship Id="rId13" Type="http://schemas.openxmlformats.org/officeDocument/2006/relationships/hyperlink" Target="https://podminky.urs.cz/item/CS_URS_2025_01/579231321" TargetMode="External" /><Relationship Id="rId14" Type="http://schemas.openxmlformats.org/officeDocument/2006/relationships/hyperlink" Target="https://podminky.urs.cz/item/CS_URS_2025_01/579291111" TargetMode="External" /><Relationship Id="rId15" Type="http://schemas.openxmlformats.org/officeDocument/2006/relationships/hyperlink" Target="https://podminky.urs.cz/item/CS_URS_2025_01/589116112R" TargetMode="External" /><Relationship Id="rId16" Type="http://schemas.openxmlformats.org/officeDocument/2006/relationships/hyperlink" Target="https://podminky.urs.cz/item/CS_URS_2025_01/916231113" TargetMode="External" /><Relationship Id="rId17" Type="http://schemas.openxmlformats.org/officeDocument/2006/relationships/hyperlink" Target="https://podminky.urs.cz/item/CS_URS_2025_01/919726122" TargetMode="External" /><Relationship Id="rId18" Type="http://schemas.openxmlformats.org/officeDocument/2006/relationships/hyperlink" Target="https://podminky.urs.cz/item/CS_URS_2025_01/564361121R" TargetMode="External" /><Relationship Id="rId19" Type="http://schemas.openxmlformats.org/officeDocument/2006/relationships/hyperlink" Target="https://podminky.urs.cz/item/CS_URS_2025_01/998222012" TargetMode="External" /><Relationship Id="rId20" Type="http://schemas.openxmlformats.org/officeDocument/2006/relationships/hyperlink" Target="https://podminky.urs.cz/item/CS_URS_2023_01/065002000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13" TargetMode="External" /><Relationship Id="rId2" Type="http://schemas.openxmlformats.org/officeDocument/2006/relationships/hyperlink" Target="https://podminky.urs.cz/item/CS_URS_2025_01/122151104" TargetMode="External" /><Relationship Id="rId3" Type="http://schemas.openxmlformats.org/officeDocument/2006/relationships/hyperlink" Target="https://podminky.urs.cz/item/CS_URS_2025_01/132151102" TargetMode="External" /><Relationship Id="rId4" Type="http://schemas.openxmlformats.org/officeDocument/2006/relationships/hyperlink" Target="https://podminky.urs.cz/item/CS_URS_2025_01/162351103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6715111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339921133" TargetMode="External" /><Relationship Id="rId12" Type="http://schemas.openxmlformats.org/officeDocument/2006/relationships/hyperlink" Target="https://podminky.urs.cz/item/CS_URS_2025_01/339921134" TargetMode="External" /><Relationship Id="rId13" Type="http://schemas.openxmlformats.org/officeDocument/2006/relationships/hyperlink" Target="https://podminky.urs.cz/item/CS_URS_2025_01/564851111" TargetMode="External" /><Relationship Id="rId14" Type="http://schemas.openxmlformats.org/officeDocument/2006/relationships/hyperlink" Target="https://podminky.urs.cz/item/CS_URS_2025_01/591211111" TargetMode="External" /><Relationship Id="rId15" Type="http://schemas.openxmlformats.org/officeDocument/2006/relationships/hyperlink" Target="https://podminky.urs.cz/item/CS_URS_2025_01/916231113" TargetMode="External" /><Relationship Id="rId16" Type="http://schemas.openxmlformats.org/officeDocument/2006/relationships/hyperlink" Target="https://podminky.urs.cz/item/CS_URS_2025_01/998223011" TargetMode="External" /><Relationship Id="rId17" Type="http://schemas.openxmlformats.org/officeDocument/2006/relationships/hyperlink" Target="https://podminky.urs.cz/item/CS_URS_2023_01/065002000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22151102" TargetMode="External" /><Relationship Id="rId3" Type="http://schemas.openxmlformats.org/officeDocument/2006/relationships/hyperlink" Target="https://podminky.urs.cz/item/CS_URS_2025_01/162251102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2751119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171251201" TargetMode="External" /><Relationship Id="rId8" Type="http://schemas.openxmlformats.org/officeDocument/2006/relationships/hyperlink" Target="https://podminky.urs.cz/item/CS_URS_2025_01/174151101" TargetMode="External" /><Relationship Id="rId9" Type="http://schemas.openxmlformats.org/officeDocument/2006/relationships/hyperlink" Target="https://podminky.urs.cz/item/CS_URS_2025_01/271532213" TargetMode="External" /><Relationship Id="rId10" Type="http://schemas.openxmlformats.org/officeDocument/2006/relationships/hyperlink" Target="https://podminky.urs.cz/item/CS_URS_2025_01/279311911" TargetMode="External" /><Relationship Id="rId11" Type="http://schemas.openxmlformats.org/officeDocument/2006/relationships/hyperlink" Target="https://podminky.urs.cz/item/CS_URS_2025_01/279351311" TargetMode="External" /><Relationship Id="rId12" Type="http://schemas.openxmlformats.org/officeDocument/2006/relationships/hyperlink" Target="https://podminky.urs.cz/item/CS_URS_2025_01/279351312" TargetMode="External" /><Relationship Id="rId13" Type="http://schemas.openxmlformats.org/officeDocument/2006/relationships/hyperlink" Target="https://podminky.urs.cz/item/CS_URS_2025_01/327131112" TargetMode="External" /><Relationship Id="rId14" Type="http://schemas.openxmlformats.org/officeDocument/2006/relationships/hyperlink" Target="https://podminky.urs.cz/item/CS_URS_2025_01/998222012" TargetMode="External" /><Relationship Id="rId15" Type="http://schemas.openxmlformats.org/officeDocument/2006/relationships/hyperlink" Target="https://podminky.urs.cz/item/CS_URS_2023_01/065002000" TargetMode="External" /><Relationship Id="rId1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22151104" TargetMode="External" /><Relationship Id="rId3" Type="http://schemas.openxmlformats.org/officeDocument/2006/relationships/hyperlink" Target="https://podminky.urs.cz/item/CS_URS_2025_01/131151100" TargetMode="External" /><Relationship Id="rId4" Type="http://schemas.openxmlformats.org/officeDocument/2006/relationships/hyperlink" Target="https://podminky.urs.cz/item/CS_URS_2025_01/162251102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671511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275313611" TargetMode="External" /><Relationship Id="rId12" Type="http://schemas.openxmlformats.org/officeDocument/2006/relationships/hyperlink" Target="https://podminky.urs.cz/item/CS_URS_2025_01/279113154" TargetMode="External" /><Relationship Id="rId13" Type="http://schemas.openxmlformats.org/officeDocument/2006/relationships/hyperlink" Target="https://podminky.urs.cz/item/CS_URS_2025_01/279361821" TargetMode="External" /><Relationship Id="rId14" Type="http://schemas.openxmlformats.org/officeDocument/2006/relationships/hyperlink" Target="https://podminky.urs.cz/item/CS_URS_2025_01/381181002" TargetMode="External" /><Relationship Id="rId15" Type="http://schemas.openxmlformats.org/officeDocument/2006/relationships/hyperlink" Target="https://podminky.urs.cz/item/CS_URS_2025_01/389941022" TargetMode="External" /><Relationship Id="rId16" Type="http://schemas.openxmlformats.org/officeDocument/2006/relationships/hyperlink" Target="https://podminky.urs.cz/item/CS_URS_2025_01/998014211" TargetMode="External" /><Relationship Id="rId17" Type="http://schemas.openxmlformats.org/officeDocument/2006/relationships/hyperlink" Target="https://podminky.urs.cz/item/CS_URS_2023_01/065002000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1151204" TargetMode="External" /><Relationship Id="rId2" Type="http://schemas.openxmlformats.org/officeDocument/2006/relationships/hyperlink" Target="https://podminky.urs.cz/item/CS_URS_2023_01/132151104" TargetMode="External" /><Relationship Id="rId3" Type="http://schemas.openxmlformats.org/officeDocument/2006/relationships/hyperlink" Target="https://podminky.urs.cz/item/CS_URS_2023_01/162351103" TargetMode="External" /><Relationship Id="rId4" Type="http://schemas.openxmlformats.org/officeDocument/2006/relationships/hyperlink" Target="https://podminky.urs.cz/item/CS_URS_2023_01/162751117" TargetMode="External" /><Relationship Id="rId5" Type="http://schemas.openxmlformats.org/officeDocument/2006/relationships/hyperlink" Target="https://podminky.urs.cz/item/CS_URS_2023_01/162751119" TargetMode="External" /><Relationship Id="rId6" Type="http://schemas.openxmlformats.org/officeDocument/2006/relationships/hyperlink" Target="https://podminky.urs.cz/item/CS_URS_2023_01/167151111" TargetMode="External" /><Relationship Id="rId7" Type="http://schemas.openxmlformats.org/officeDocument/2006/relationships/hyperlink" Target="https://podminky.urs.cz/item/CS_URS_2023_01/171201231" TargetMode="External" /><Relationship Id="rId8" Type="http://schemas.openxmlformats.org/officeDocument/2006/relationships/hyperlink" Target="https://podminky.urs.cz/item/CS_URS_2023_01/171251201" TargetMode="External" /><Relationship Id="rId9" Type="http://schemas.openxmlformats.org/officeDocument/2006/relationships/hyperlink" Target="https://podminky.urs.cz/item/CS_URS_2023_01/174151101" TargetMode="External" /><Relationship Id="rId10" Type="http://schemas.openxmlformats.org/officeDocument/2006/relationships/hyperlink" Target="https://podminky.urs.cz/item/CS_URS_2023_01/175151101" TargetMode="External" /><Relationship Id="rId11" Type="http://schemas.openxmlformats.org/officeDocument/2006/relationships/hyperlink" Target="https://podminky.urs.cz/item/CS_URS_2023_01/211971110" TargetMode="External" /><Relationship Id="rId12" Type="http://schemas.openxmlformats.org/officeDocument/2006/relationships/hyperlink" Target="https://podminky.urs.cz/item/CS_URS_2023_01/212751103" TargetMode="External" /><Relationship Id="rId13" Type="http://schemas.openxmlformats.org/officeDocument/2006/relationships/hyperlink" Target="https://podminky.urs.cz/item/CS_URS_2023_01/212751104" TargetMode="External" /><Relationship Id="rId14" Type="http://schemas.openxmlformats.org/officeDocument/2006/relationships/hyperlink" Target="https://podminky.urs.cz/item/CS_URS_2023_01/212751105" TargetMode="External" /><Relationship Id="rId15" Type="http://schemas.openxmlformats.org/officeDocument/2006/relationships/hyperlink" Target="https://podminky.urs.cz/item/CS_URS_2023_01/212751106" TargetMode="External" /><Relationship Id="rId16" Type="http://schemas.openxmlformats.org/officeDocument/2006/relationships/hyperlink" Target="https://podminky.urs.cz/item/CS_URS_2023_01/382411214" TargetMode="External" /><Relationship Id="rId17" Type="http://schemas.openxmlformats.org/officeDocument/2006/relationships/hyperlink" Target="https://podminky.urs.cz/item/CS_URS_2023_01/451541111" TargetMode="External" /><Relationship Id="rId18" Type="http://schemas.openxmlformats.org/officeDocument/2006/relationships/hyperlink" Target="https://podminky.urs.cz/item/CS_URS_2023_01/451572111" TargetMode="External" /><Relationship Id="rId19" Type="http://schemas.openxmlformats.org/officeDocument/2006/relationships/hyperlink" Target="https://podminky.urs.cz/item/CS_URS_2023_01/871161141" TargetMode="External" /><Relationship Id="rId20" Type="http://schemas.openxmlformats.org/officeDocument/2006/relationships/hyperlink" Target="https://podminky.urs.cz/item/CS_URS_2023_01/871310330" TargetMode="External" /><Relationship Id="rId21" Type="http://schemas.openxmlformats.org/officeDocument/2006/relationships/hyperlink" Target="https://podminky.urs.cz/item/CS_URS_2023_01/879171111" TargetMode="External" /><Relationship Id="rId22" Type="http://schemas.openxmlformats.org/officeDocument/2006/relationships/hyperlink" Target="https://podminky.urs.cz/item/CS_URS_2023_01/891171321" TargetMode="External" /><Relationship Id="rId23" Type="http://schemas.openxmlformats.org/officeDocument/2006/relationships/hyperlink" Target="https://podminky.urs.cz/item/CS_URS_2023_01/891219111" TargetMode="External" /><Relationship Id="rId24" Type="http://schemas.openxmlformats.org/officeDocument/2006/relationships/hyperlink" Target="https://podminky.urs.cz/item/CS_URS_2023_01/893811263" TargetMode="External" /><Relationship Id="rId25" Type="http://schemas.openxmlformats.org/officeDocument/2006/relationships/hyperlink" Target="https://podminky.urs.cz/item/CS_URS_2023_01/895270232" TargetMode="External" /><Relationship Id="rId26" Type="http://schemas.openxmlformats.org/officeDocument/2006/relationships/hyperlink" Target="https://podminky.urs.cz/item/CS_URS_2023_01/897171124" TargetMode="External" /><Relationship Id="rId27" Type="http://schemas.openxmlformats.org/officeDocument/2006/relationships/hyperlink" Target="https://podminky.urs.cz/item/CS_URS_2023_01/897173122" TargetMode="External" /><Relationship Id="rId28" Type="http://schemas.openxmlformats.org/officeDocument/2006/relationships/hyperlink" Target="https://podminky.urs.cz/item/CS_URS_2023_01/998276101" TargetMode="External" /><Relationship Id="rId29" Type="http://schemas.openxmlformats.org/officeDocument/2006/relationships/hyperlink" Target="https://podminky.urs.cz/item/CS_URS_2023_01/722270103" TargetMode="External" /><Relationship Id="rId30" Type="http://schemas.openxmlformats.org/officeDocument/2006/relationships/hyperlink" Target="https://podminky.urs.cz/item/CS_URS_2023_01/HZS3111" TargetMode="External" /><Relationship Id="rId31" Type="http://schemas.openxmlformats.org/officeDocument/2006/relationships/hyperlink" Target="https://podminky.urs.cz/item/CS_URS_2023_01/065002000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31251202" TargetMode="External" /><Relationship Id="rId3" Type="http://schemas.openxmlformats.org/officeDocument/2006/relationships/hyperlink" Target="https://podminky.urs.cz/item/CS_URS_2025_01/132251104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351103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67151111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74151101" TargetMode="External" /><Relationship Id="rId12" Type="http://schemas.openxmlformats.org/officeDocument/2006/relationships/hyperlink" Target="https://podminky.urs.cz/item/CS_URS_2025_01/175151101" TargetMode="External" /><Relationship Id="rId13" Type="http://schemas.openxmlformats.org/officeDocument/2006/relationships/hyperlink" Target="https://podminky.urs.cz/item/CS_URS_2025_01/452141121" TargetMode="External" /><Relationship Id="rId14" Type="http://schemas.openxmlformats.org/officeDocument/2006/relationships/hyperlink" Target="https://podminky.urs.cz/item/CS_URS_2025_01/871310310" TargetMode="External" /><Relationship Id="rId15" Type="http://schemas.openxmlformats.org/officeDocument/2006/relationships/hyperlink" Target="https://podminky.urs.cz/item/CS_URS_2025_01/892351111" TargetMode="External" /><Relationship Id="rId16" Type="http://schemas.openxmlformats.org/officeDocument/2006/relationships/hyperlink" Target="https://podminky.urs.cz/item/CS_URS_2025_01/892372111" TargetMode="External" /><Relationship Id="rId17" Type="http://schemas.openxmlformats.org/officeDocument/2006/relationships/hyperlink" Target="https://podminky.urs.cz/item/CS_URS_2025_01/894410101" TargetMode="External" /><Relationship Id="rId18" Type="http://schemas.openxmlformats.org/officeDocument/2006/relationships/hyperlink" Target="https://podminky.urs.cz/item/CS_URS_2025_01/894410211" TargetMode="External" /><Relationship Id="rId19" Type="http://schemas.openxmlformats.org/officeDocument/2006/relationships/hyperlink" Target="https://podminky.urs.cz/item/CS_URS_2025_01/894410213" TargetMode="External" /><Relationship Id="rId20" Type="http://schemas.openxmlformats.org/officeDocument/2006/relationships/hyperlink" Target="https://podminky.urs.cz/item/CS_URS_2025_01/894410232" TargetMode="External" /><Relationship Id="rId21" Type="http://schemas.openxmlformats.org/officeDocument/2006/relationships/hyperlink" Target="https://podminky.urs.cz/item/CS_URS_2025_01/899104112" TargetMode="External" /><Relationship Id="rId22" Type="http://schemas.openxmlformats.org/officeDocument/2006/relationships/hyperlink" Target="https://podminky.urs.cz/item/CS_URS_2025_01/998276101" TargetMode="External" /><Relationship Id="rId23" Type="http://schemas.openxmlformats.org/officeDocument/2006/relationships/hyperlink" Target="https://podminky.urs.cz/item/CS_URS_2025_01/HZS3111" TargetMode="External" /><Relationship Id="rId2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22" TargetMode="External" /><Relationship Id="rId2" Type="http://schemas.openxmlformats.org/officeDocument/2006/relationships/hyperlink" Target="https://podminky.urs.cz/item/CS_URS_2025_01/113107143" TargetMode="External" /><Relationship Id="rId3" Type="http://schemas.openxmlformats.org/officeDocument/2006/relationships/hyperlink" Target="https://podminky.urs.cz/item/CS_URS_2025_01/119003227" TargetMode="External" /><Relationship Id="rId4" Type="http://schemas.openxmlformats.org/officeDocument/2006/relationships/hyperlink" Target="https://podminky.urs.cz/item/CS_URS_2025_01/119003228" TargetMode="External" /><Relationship Id="rId5" Type="http://schemas.openxmlformats.org/officeDocument/2006/relationships/hyperlink" Target="https://podminky.urs.cz/item/CS_URS_2025_01/121151103" TargetMode="External" /><Relationship Id="rId6" Type="http://schemas.openxmlformats.org/officeDocument/2006/relationships/hyperlink" Target="https://podminky.urs.cz/item/CS_URS_2025_01/131251202" TargetMode="External" /><Relationship Id="rId7" Type="http://schemas.openxmlformats.org/officeDocument/2006/relationships/hyperlink" Target="https://podminky.urs.cz/item/CS_URS_2025_01/132251104" TargetMode="External" /><Relationship Id="rId8" Type="http://schemas.openxmlformats.org/officeDocument/2006/relationships/hyperlink" Target="https://podminky.urs.cz/item/CS_URS_2025_01/151101101" TargetMode="External" /><Relationship Id="rId9" Type="http://schemas.openxmlformats.org/officeDocument/2006/relationships/hyperlink" Target="https://podminky.urs.cz/item/CS_URS_2025_01/151101111" TargetMode="External" /><Relationship Id="rId10" Type="http://schemas.openxmlformats.org/officeDocument/2006/relationships/hyperlink" Target="https://podminky.urs.cz/item/CS_URS_2025_01/162351103" TargetMode="External" /><Relationship Id="rId11" Type="http://schemas.openxmlformats.org/officeDocument/2006/relationships/hyperlink" Target="https://podminky.urs.cz/item/CS_URS_2025_01/162751117" TargetMode="External" /><Relationship Id="rId12" Type="http://schemas.openxmlformats.org/officeDocument/2006/relationships/hyperlink" Target="https://podminky.urs.cz/item/CS_URS_2025_01/162751119" TargetMode="External" /><Relationship Id="rId13" Type="http://schemas.openxmlformats.org/officeDocument/2006/relationships/hyperlink" Target="https://podminky.urs.cz/item/CS_URS_2025_01/167151111" TargetMode="External" /><Relationship Id="rId14" Type="http://schemas.openxmlformats.org/officeDocument/2006/relationships/hyperlink" Target="https://podminky.urs.cz/item/CS_URS_2025_01/171201231" TargetMode="External" /><Relationship Id="rId15" Type="http://schemas.openxmlformats.org/officeDocument/2006/relationships/hyperlink" Target="https://podminky.urs.cz/item/CS_URS_2025_01/174151101" TargetMode="External" /><Relationship Id="rId16" Type="http://schemas.openxmlformats.org/officeDocument/2006/relationships/hyperlink" Target="https://podminky.urs.cz/item/CS_URS_2025_01/175151101" TargetMode="External" /><Relationship Id="rId17" Type="http://schemas.openxmlformats.org/officeDocument/2006/relationships/hyperlink" Target="https://podminky.urs.cz/item/CS_URS_2025_01/181311103" TargetMode="External" /><Relationship Id="rId18" Type="http://schemas.openxmlformats.org/officeDocument/2006/relationships/hyperlink" Target="https://podminky.urs.cz/item/CS_URS_2025_01/564962111" TargetMode="External" /><Relationship Id="rId19" Type="http://schemas.openxmlformats.org/officeDocument/2006/relationships/hyperlink" Target="https://podminky.urs.cz/item/CS_URS_2025_01/572330111" TargetMode="External" /><Relationship Id="rId20" Type="http://schemas.openxmlformats.org/officeDocument/2006/relationships/hyperlink" Target="https://podminky.urs.cz/item/CS_URS_2025_01/572340112" TargetMode="External" /><Relationship Id="rId21" Type="http://schemas.openxmlformats.org/officeDocument/2006/relationships/hyperlink" Target="https://podminky.urs.cz/item/CS_URS_2025_01/871310310" TargetMode="External" /><Relationship Id="rId22" Type="http://schemas.openxmlformats.org/officeDocument/2006/relationships/hyperlink" Target="https://podminky.urs.cz/item/CS_URS_2025_01/877375211" TargetMode="External" /><Relationship Id="rId23" Type="http://schemas.openxmlformats.org/officeDocument/2006/relationships/hyperlink" Target="https://podminky.urs.cz/item/CS_URS_2025_01/892351111" TargetMode="External" /><Relationship Id="rId24" Type="http://schemas.openxmlformats.org/officeDocument/2006/relationships/hyperlink" Target="https://podminky.urs.cz/item/CS_URS_2025_01/892372111" TargetMode="External" /><Relationship Id="rId25" Type="http://schemas.openxmlformats.org/officeDocument/2006/relationships/hyperlink" Target="https://podminky.urs.cz/item/CS_URS_2025_01/997221875" TargetMode="External" /><Relationship Id="rId26" Type="http://schemas.openxmlformats.org/officeDocument/2006/relationships/hyperlink" Target="https://podminky.urs.cz/item/CS_URS_2025_01/998276101" TargetMode="External" /><Relationship Id="rId27" Type="http://schemas.openxmlformats.org/officeDocument/2006/relationships/hyperlink" Target="https://podminky.urs.cz/item/CS_URS_2025_01/468041123" TargetMode="External" /><Relationship Id="rId28" Type="http://schemas.openxmlformats.org/officeDocument/2006/relationships/hyperlink" Target="https://podminky.urs.cz/item/CS_URS_2025_01/HZS3111" TargetMode="External" /><Relationship Id="rId2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01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Hřiště u ZŠ - Habartov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č.p.561/28,99/226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26. 5. 2025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Habartov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Ing.Arch Lubomír Korřák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37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ROUND(AG55+SUM(AG56:AG60)+SUM(AG64:AG66)+SUM(AG69:AG71),2)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ROUND(AS55+SUM(AS56:AS60)+SUM(AS64:AS66)+SUM(AS69:AS71),2)</f>
        <v>0</v>
      </c>
      <c r="AT54" s="106">
        <f>ROUND(SUM(AV54:AW54),2)</f>
        <v>0</v>
      </c>
      <c r="AU54" s="107">
        <f>ROUND(AU55+SUM(AU56:AU60)+SUM(AU64:AU66)+SUM(AU69:AU71),5)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ROUND(AZ55+SUM(AZ56:AZ60)+SUM(AZ64:AZ66)+SUM(AZ69:AZ71),2)</f>
        <v>0</v>
      </c>
      <c r="BA54" s="106">
        <f>ROUND(BA55+SUM(BA56:BA60)+SUM(BA64:BA66)+SUM(BA69:BA71),2)</f>
        <v>0</v>
      </c>
      <c r="BB54" s="106">
        <f>ROUND(BB55+SUM(BB56:BB60)+SUM(BB64:BB66)+SUM(BB69:BB71),2)</f>
        <v>0</v>
      </c>
      <c r="BC54" s="106">
        <f>ROUND(BC55+SUM(BC56:BC60)+SUM(BC64:BC66)+SUM(BC69:BC71),2)</f>
        <v>0</v>
      </c>
      <c r="BD54" s="108">
        <f>ROUND(BD55+SUM(BD56:BD60)+SUM(BD64:BD66)+SUM(BD69:BD71),2)</f>
        <v>0</v>
      </c>
      <c r="BE54" s="6"/>
      <c r="BS54" s="109" t="s">
        <v>74</v>
      </c>
      <c r="BT54" s="109" t="s">
        <v>75</v>
      </c>
      <c r="BU54" s="110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16.5" customHeight="1">
      <c r="A55" s="111" t="s">
        <v>79</v>
      </c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'D01 - Fotbalové hřiště'!J30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82</v>
      </c>
      <c r="AR55" s="118"/>
      <c r="AS55" s="119">
        <v>0</v>
      </c>
      <c r="AT55" s="120">
        <f>ROUND(SUM(AV55:AW55),2)</f>
        <v>0</v>
      </c>
      <c r="AU55" s="121">
        <f>'D01 - Fotbalové hřiště'!P89</f>
        <v>0</v>
      </c>
      <c r="AV55" s="120">
        <f>'D01 - Fotbalové hřiště'!J33</f>
        <v>0</v>
      </c>
      <c r="AW55" s="120">
        <f>'D01 - Fotbalové hřiště'!J34</f>
        <v>0</v>
      </c>
      <c r="AX55" s="120">
        <f>'D01 - Fotbalové hřiště'!J35</f>
        <v>0</v>
      </c>
      <c r="AY55" s="120">
        <f>'D01 - Fotbalové hřiště'!J36</f>
        <v>0</v>
      </c>
      <c r="AZ55" s="120">
        <f>'D01 - Fotbalové hřiště'!F33</f>
        <v>0</v>
      </c>
      <c r="BA55" s="120">
        <f>'D01 - Fotbalové hřiště'!F34</f>
        <v>0</v>
      </c>
      <c r="BB55" s="120">
        <f>'D01 - Fotbalové hřiště'!F35</f>
        <v>0</v>
      </c>
      <c r="BC55" s="120">
        <f>'D01 - Fotbalové hřiště'!F36</f>
        <v>0</v>
      </c>
      <c r="BD55" s="122">
        <f>'D01 - Fotbalové hřiště'!F37</f>
        <v>0</v>
      </c>
      <c r="BE55" s="7"/>
      <c r="BT55" s="123" t="s">
        <v>83</v>
      </c>
      <c r="BV55" s="123" t="s">
        <v>77</v>
      </c>
      <c r="BW55" s="123" t="s">
        <v>84</v>
      </c>
      <c r="BX55" s="123" t="s">
        <v>5</v>
      </c>
      <c r="CL55" s="123" t="s">
        <v>19</v>
      </c>
      <c r="CM55" s="123" t="s">
        <v>85</v>
      </c>
    </row>
    <row r="56" s="7" customFormat="1" ht="16.5" customHeight="1">
      <c r="A56" s="111" t="s">
        <v>79</v>
      </c>
      <c r="B56" s="112"/>
      <c r="C56" s="113"/>
      <c r="D56" s="114" t="s">
        <v>86</v>
      </c>
      <c r="E56" s="114"/>
      <c r="F56" s="114"/>
      <c r="G56" s="114"/>
      <c r="H56" s="114"/>
      <c r="I56" s="115"/>
      <c r="J56" s="114" t="s">
        <v>87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'D02 - Atletický ovál'!J30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82</v>
      </c>
      <c r="AR56" s="118"/>
      <c r="AS56" s="119">
        <v>0</v>
      </c>
      <c r="AT56" s="120">
        <f>ROUND(SUM(AV56:AW56),2)</f>
        <v>0</v>
      </c>
      <c r="AU56" s="121">
        <f>'D02 - Atletický ovál'!P86</f>
        <v>0</v>
      </c>
      <c r="AV56" s="120">
        <f>'D02 - Atletický ovál'!J33</f>
        <v>0</v>
      </c>
      <c r="AW56" s="120">
        <f>'D02 - Atletický ovál'!J34</f>
        <v>0</v>
      </c>
      <c r="AX56" s="120">
        <f>'D02 - Atletický ovál'!J35</f>
        <v>0</v>
      </c>
      <c r="AY56" s="120">
        <f>'D02 - Atletický ovál'!J36</f>
        <v>0</v>
      </c>
      <c r="AZ56" s="120">
        <f>'D02 - Atletický ovál'!F33</f>
        <v>0</v>
      </c>
      <c r="BA56" s="120">
        <f>'D02 - Atletický ovál'!F34</f>
        <v>0</v>
      </c>
      <c r="BB56" s="120">
        <f>'D02 - Atletický ovál'!F35</f>
        <v>0</v>
      </c>
      <c r="BC56" s="120">
        <f>'D02 - Atletický ovál'!F36</f>
        <v>0</v>
      </c>
      <c r="BD56" s="122">
        <f>'D02 - Atletický ovál'!F37</f>
        <v>0</v>
      </c>
      <c r="BE56" s="7"/>
      <c r="BT56" s="123" t="s">
        <v>83</v>
      </c>
      <c r="BV56" s="123" t="s">
        <v>77</v>
      </c>
      <c r="BW56" s="123" t="s">
        <v>88</v>
      </c>
      <c r="BX56" s="123" t="s">
        <v>5</v>
      </c>
      <c r="CL56" s="123" t="s">
        <v>19</v>
      </c>
      <c r="CM56" s="123" t="s">
        <v>85</v>
      </c>
    </row>
    <row r="57" s="7" customFormat="1" ht="16.5" customHeight="1">
      <c r="A57" s="111" t="s">
        <v>79</v>
      </c>
      <c r="B57" s="112"/>
      <c r="C57" s="113"/>
      <c r="D57" s="114" t="s">
        <v>89</v>
      </c>
      <c r="E57" s="114"/>
      <c r="F57" s="114"/>
      <c r="G57" s="114"/>
      <c r="H57" s="114"/>
      <c r="I57" s="115"/>
      <c r="J57" s="114" t="s">
        <v>90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'D03 - Zpevněné plochy'!J30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82</v>
      </c>
      <c r="AR57" s="118"/>
      <c r="AS57" s="119">
        <v>0</v>
      </c>
      <c r="AT57" s="120">
        <f>ROUND(SUM(AV57:AW57),2)</f>
        <v>0</v>
      </c>
      <c r="AU57" s="121">
        <f>'D03 - Zpevněné plochy'!P87</f>
        <v>0</v>
      </c>
      <c r="AV57" s="120">
        <f>'D03 - Zpevněné plochy'!J33</f>
        <v>0</v>
      </c>
      <c r="AW57" s="120">
        <f>'D03 - Zpevněné plochy'!J34</f>
        <v>0</v>
      </c>
      <c r="AX57" s="120">
        <f>'D03 - Zpevněné plochy'!J35</f>
        <v>0</v>
      </c>
      <c r="AY57" s="120">
        <f>'D03 - Zpevněné plochy'!J36</f>
        <v>0</v>
      </c>
      <c r="AZ57" s="120">
        <f>'D03 - Zpevněné plochy'!F33</f>
        <v>0</v>
      </c>
      <c r="BA57" s="120">
        <f>'D03 - Zpevněné plochy'!F34</f>
        <v>0</v>
      </c>
      <c r="BB57" s="120">
        <f>'D03 - Zpevněné plochy'!F35</f>
        <v>0</v>
      </c>
      <c r="BC57" s="120">
        <f>'D03 - Zpevněné plochy'!F36</f>
        <v>0</v>
      </c>
      <c r="BD57" s="122">
        <f>'D03 - Zpevněné plochy'!F37</f>
        <v>0</v>
      </c>
      <c r="BE57" s="7"/>
      <c r="BT57" s="123" t="s">
        <v>83</v>
      </c>
      <c r="BV57" s="123" t="s">
        <v>77</v>
      </c>
      <c r="BW57" s="123" t="s">
        <v>91</v>
      </c>
      <c r="BX57" s="123" t="s">
        <v>5</v>
      </c>
      <c r="CL57" s="123" t="s">
        <v>19</v>
      </c>
      <c r="CM57" s="123" t="s">
        <v>85</v>
      </c>
    </row>
    <row r="58" s="7" customFormat="1" ht="16.5" customHeight="1">
      <c r="A58" s="111" t="s">
        <v>79</v>
      </c>
      <c r="B58" s="112"/>
      <c r="C58" s="113"/>
      <c r="D58" s="114" t="s">
        <v>92</v>
      </c>
      <c r="E58" s="114"/>
      <c r="F58" s="114"/>
      <c r="G58" s="114"/>
      <c r="H58" s="114"/>
      <c r="I58" s="115"/>
      <c r="J58" s="114" t="s">
        <v>93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'D04 - Tribuna'!J30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82</v>
      </c>
      <c r="AR58" s="118"/>
      <c r="AS58" s="119">
        <v>0</v>
      </c>
      <c r="AT58" s="120">
        <f>ROUND(SUM(AV58:AW58),2)</f>
        <v>0</v>
      </c>
      <c r="AU58" s="121">
        <f>'D04 - Tribuna'!P86</f>
        <v>0</v>
      </c>
      <c r="AV58" s="120">
        <f>'D04 - Tribuna'!J33</f>
        <v>0</v>
      </c>
      <c r="AW58" s="120">
        <f>'D04 - Tribuna'!J34</f>
        <v>0</v>
      </c>
      <c r="AX58" s="120">
        <f>'D04 - Tribuna'!J35</f>
        <v>0</v>
      </c>
      <c r="AY58" s="120">
        <f>'D04 - Tribuna'!J36</f>
        <v>0</v>
      </c>
      <c r="AZ58" s="120">
        <f>'D04 - Tribuna'!F33</f>
        <v>0</v>
      </c>
      <c r="BA58" s="120">
        <f>'D04 - Tribuna'!F34</f>
        <v>0</v>
      </c>
      <c r="BB58" s="120">
        <f>'D04 - Tribuna'!F35</f>
        <v>0</v>
      </c>
      <c r="BC58" s="120">
        <f>'D04 - Tribuna'!F36</f>
        <v>0</v>
      </c>
      <c r="BD58" s="122">
        <f>'D04 - Tribuna'!F37</f>
        <v>0</v>
      </c>
      <c r="BE58" s="7"/>
      <c r="BT58" s="123" t="s">
        <v>83</v>
      </c>
      <c r="BV58" s="123" t="s">
        <v>77</v>
      </c>
      <c r="BW58" s="123" t="s">
        <v>94</v>
      </c>
      <c r="BX58" s="123" t="s">
        <v>5</v>
      </c>
      <c r="CL58" s="123" t="s">
        <v>19</v>
      </c>
      <c r="CM58" s="123" t="s">
        <v>85</v>
      </c>
    </row>
    <row r="59" s="7" customFormat="1" ht="16.5" customHeight="1">
      <c r="A59" s="111" t="s">
        <v>79</v>
      </c>
      <c r="B59" s="112"/>
      <c r="C59" s="113"/>
      <c r="D59" s="114" t="s">
        <v>95</v>
      </c>
      <c r="E59" s="114"/>
      <c r="F59" s="114"/>
      <c r="G59" s="114"/>
      <c r="H59" s="114"/>
      <c r="I59" s="115"/>
      <c r="J59" s="114" t="s">
        <v>96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'D05 - Sklady a šatny'!J30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82</v>
      </c>
      <c r="AR59" s="118"/>
      <c r="AS59" s="119">
        <v>0</v>
      </c>
      <c r="AT59" s="120">
        <f>ROUND(SUM(AV59:AW59),2)</f>
        <v>0</v>
      </c>
      <c r="AU59" s="121">
        <f>'D05 - Sklady a šatny'!P86</f>
        <v>0</v>
      </c>
      <c r="AV59" s="120">
        <f>'D05 - Sklady a šatny'!J33</f>
        <v>0</v>
      </c>
      <c r="AW59" s="120">
        <f>'D05 - Sklady a šatny'!J34</f>
        <v>0</v>
      </c>
      <c r="AX59" s="120">
        <f>'D05 - Sklady a šatny'!J35</f>
        <v>0</v>
      </c>
      <c r="AY59" s="120">
        <f>'D05 - Sklady a šatny'!J36</f>
        <v>0</v>
      </c>
      <c r="AZ59" s="120">
        <f>'D05 - Sklady a šatny'!F33</f>
        <v>0</v>
      </c>
      <c r="BA59" s="120">
        <f>'D05 - Sklady a šatny'!F34</f>
        <v>0</v>
      </c>
      <c r="BB59" s="120">
        <f>'D05 - Sklady a šatny'!F35</f>
        <v>0</v>
      </c>
      <c r="BC59" s="120">
        <f>'D05 - Sklady a šatny'!F36</f>
        <v>0</v>
      </c>
      <c r="BD59" s="122">
        <f>'D05 - Sklady a šatny'!F37</f>
        <v>0</v>
      </c>
      <c r="BE59" s="7"/>
      <c r="BT59" s="123" t="s">
        <v>83</v>
      </c>
      <c r="BV59" s="123" t="s">
        <v>77</v>
      </c>
      <c r="BW59" s="123" t="s">
        <v>97</v>
      </c>
      <c r="BX59" s="123" t="s">
        <v>5</v>
      </c>
      <c r="CL59" s="123" t="s">
        <v>19</v>
      </c>
      <c r="CM59" s="123" t="s">
        <v>85</v>
      </c>
    </row>
    <row r="60" s="7" customFormat="1" ht="16.5" customHeight="1">
      <c r="A60" s="7"/>
      <c r="B60" s="112"/>
      <c r="C60" s="113"/>
      <c r="D60" s="114" t="s">
        <v>98</v>
      </c>
      <c r="E60" s="114"/>
      <c r="F60" s="114"/>
      <c r="G60" s="114"/>
      <c r="H60" s="114"/>
      <c r="I60" s="115"/>
      <c r="J60" s="114" t="s">
        <v>99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24">
        <f>ROUND(SUM(AG61:AG63),2)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82</v>
      </c>
      <c r="AR60" s="118"/>
      <c r="AS60" s="119">
        <f>ROUND(SUM(AS61:AS63),2)</f>
        <v>0</v>
      </c>
      <c r="AT60" s="120">
        <f>ROUND(SUM(AV60:AW60),2)</f>
        <v>0</v>
      </c>
      <c r="AU60" s="121">
        <f>ROUND(SUM(AU61:AU63),5)</f>
        <v>0</v>
      </c>
      <c r="AV60" s="120">
        <f>ROUND(AZ60*L29,2)</f>
        <v>0</v>
      </c>
      <c r="AW60" s="120">
        <f>ROUND(BA60*L30,2)</f>
        <v>0</v>
      </c>
      <c r="AX60" s="120">
        <f>ROUND(BB60*L29,2)</f>
        <v>0</v>
      </c>
      <c r="AY60" s="120">
        <f>ROUND(BC60*L30,2)</f>
        <v>0</v>
      </c>
      <c r="AZ60" s="120">
        <f>ROUND(SUM(AZ61:AZ63),2)</f>
        <v>0</v>
      </c>
      <c r="BA60" s="120">
        <f>ROUND(SUM(BA61:BA63),2)</f>
        <v>0</v>
      </c>
      <c r="BB60" s="120">
        <f>ROUND(SUM(BB61:BB63),2)</f>
        <v>0</v>
      </c>
      <c r="BC60" s="120">
        <f>ROUND(SUM(BC61:BC63),2)</f>
        <v>0</v>
      </c>
      <c r="BD60" s="122">
        <f>ROUND(SUM(BD61:BD63),2)</f>
        <v>0</v>
      </c>
      <c r="BE60" s="7"/>
      <c r="BS60" s="123" t="s">
        <v>74</v>
      </c>
      <c r="BT60" s="123" t="s">
        <v>83</v>
      </c>
      <c r="BV60" s="123" t="s">
        <v>77</v>
      </c>
      <c r="BW60" s="123" t="s">
        <v>100</v>
      </c>
      <c r="BX60" s="123" t="s">
        <v>5</v>
      </c>
      <c r="CL60" s="123" t="s">
        <v>19</v>
      </c>
      <c r="CM60" s="123" t="s">
        <v>85</v>
      </c>
    </row>
    <row r="61" s="4" customFormat="1" ht="16.5" customHeight="1">
      <c r="A61" s="111" t="s">
        <v>79</v>
      </c>
      <c r="B61" s="63"/>
      <c r="C61" s="125"/>
      <c r="D61" s="125"/>
      <c r="E61" s="126" t="s">
        <v>98</v>
      </c>
      <c r="F61" s="126"/>
      <c r="G61" s="126"/>
      <c r="H61" s="126"/>
      <c r="I61" s="126"/>
      <c r="J61" s="125"/>
      <c r="K61" s="126" t="s">
        <v>99</v>
      </c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7">
        <f>'D06,D07 - Odvodnění, vodo...'!J30</f>
        <v>0</v>
      </c>
      <c r="AH61" s="125"/>
      <c r="AI61" s="125"/>
      <c r="AJ61" s="125"/>
      <c r="AK61" s="125"/>
      <c r="AL61" s="125"/>
      <c r="AM61" s="125"/>
      <c r="AN61" s="127">
        <f>SUM(AG61,AT61)</f>
        <v>0</v>
      </c>
      <c r="AO61" s="125"/>
      <c r="AP61" s="125"/>
      <c r="AQ61" s="128" t="s">
        <v>101</v>
      </c>
      <c r="AR61" s="65"/>
      <c r="AS61" s="129">
        <v>0</v>
      </c>
      <c r="AT61" s="130">
        <f>ROUND(SUM(AV61:AW61),2)</f>
        <v>0</v>
      </c>
      <c r="AU61" s="131">
        <f>'D06,D07 - Odvodnění, vodo...'!P91</f>
        <v>0</v>
      </c>
      <c r="AV61" s="130">
        <f>'D06,D07 - Odvodnění, vodo...'!J33</f>
        <v>0</v>
      </c>
      <c r="AW61" s="130">
        <f>'D06,D07 - Odvodnění, vodo...'!J34</f>
        <v>0</v>
      </c>
      <c r="AX61" s="130">
        <f>'D06,D07 - Odvodnění, vodo...'!J35</f>
        <v>0</v>
      </c>
      <c r="AY61" s="130">
        <f>'D06,D07 - Odvodnění, vodo...'!J36</f>
        <v>0</v>
      </c>
      <c r="AZ61" s="130">
        <f>'D06,D07 - Odvodnění, vodo...'!F33</f>
        <v>0</v>
      </c>
      <c r="BA61" s="130">
        <f>'D06,D07 - Odvodnění, vodo...'!F34</f>
        <v>0</v>
      </c>
      <c r="BB61" s="130">
        <f>'D06,D07 - Odvodnění, vodo...'!F35</f>
        <v>0</v>
      </c>
      <c r="BC61" s="130">
        <f>'D06,D07 - Odvodnění, vodo...'!F36</f>
        <v>0</v>
      </c>
      <c r="BD61" s="132">
        <f>'D06,D07 - Odvodnění, vodo...'!F37</f>
        <v>0</v>
      </c>
      <c r="BE61" s="4"/>
      <c r="BT61" s="133" t="s">
        <v>85</v>
      </c>
      <c r="BU61" s="133" t="s">
        <v>102</v>
      </c>
      <c r="BV61" s="133" t="s">
        <v>77</v>
      </c>
      <c r="BW61" s="133" t="s">
        <v>100</v>
      </c>
      <c r="BX61" s="133" t="s">
        <v>5</v>
      </c>
      <c r="CL61" s="133" t="s">
        <v>19</v>
      </c>
      <c r="CM61" s="133" t="s">
        <v>85</v>
      </c>
    </row>
    <row r="62" s="4" customFormat="1" ht="16.5" customHeight="1">
      <c r="A62" s="111" t="s">
        <v>79</v>
      </c>
      <c r="B62" s="63"/>
      <c r="C62" s="125"/>
      <c r="D62" s="125"/>
      <c r="E62" s="126" t="s">
        <v>103</v>
      </c>
      <c r="F62" s="126"/>
      <c r="G62" s="126"/>
      <c r="H62" s="126"/>
      <c r="I62" s="126"/>
      <c r="J62" s="125"/>
      <c r="K62" s="126" t="s">
        <v>104</v>
      </c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7">
        <f>'AK - Areálová kanalizace'!J32</f>
        <v>0</v>
      </c>
      <c r="AH62" s="125"/>
      <c r="AI62" s="125"/>
      <c r="AJ62" s="125"/>
      <c r="AK62" s="125"/>
      <c r="AL62" s="125"/>
      <c r="AM62" s="125"/>
      <c r="AN62" s="127">
        <f>SUM(AG62,AT62)</f>
        <v>0</v>
      </c>
      <c r="AO62" s="125"/>
      <c r="AP62" s="125"/>
      <c r="AQ62" s="128" t="s">
        <v>101</v>
      </c>
      <c r="AR62" s="65"/>
      <c r="AS62" s="129">
        <v>0</v>
      </c>
      <c r="AT62" s="130">
        <f>ROUND(SUM(AV62:AW62),2)</f>
        <v>0</v>
      </c>
      <c r="AU62" s="131">
        <f>'AK - Areálová kanalizace'!P91</f>
        <v>0</v>
      </c>
      <c r="AV62" s="130">
        <f>'AK - Areálová kanalizace'!J35</f>
        <v>0</v>
      </c>
      <c r="AW62" s="130">
        <f>'AK - Areálová kanalizace'!J36</f>
        <v>0</v>
      </c>
      <c r="AX62" s="130">
        <f>'AK - Areálová kanalizace'!J37</f>
        <v>0</v>
      </c>
      <c r="AY62" s="130">
        <f>'AK - Areálová kanalizace'!J38</f>
        <v>0</v>
      </c>
      <c r="AZ62" s="130">
        <f>'AK - Areálová kanalizace'!F35</f>
        <v>0</v>
      </c>
      <c r="BA62" s="130">
        <f>'AK - Areálová kanalizace'!F36</f>
        <v>0</v>
      </c>
      <c r="BB62" s="130">
        <f>'AK - Areálová kanalizace'!F37</f>
        <v>0</v>
      </c>
      <c r="BC62" s="130">
        <f>'AK - Areálová kanalizace'!F38</f>
        <v>0</v>
      </c>
      <c r="BD62" s="132">
        <f>'AK - Areálová kanalizace'!F39</f>
        <v>0</v>
      </c>
      <c r="BE62" s="4"/>
      <c r="BT62" s="133" t="s">
        <v>85</v>
      </c>
      <c r="BV62" s="133" t="s">
        <v>77</v>
      </c>
      <c r="BW62" s="133" t="s">
        <v>105</v>
      </c>
      <c r="BX62" s="133" t="s">
        <v>100</v>
      </c>
      <c r="CL62" s="133" t="s">
        <v>19</v>
      </c>
    </row>
    <row r="63" s="4" customFormat="1" ht="16.5" customHeight="1">
      <c r="A63" s="111" t="s">
        <v>79</v>
      </c>
      <c r="B63" s="63"/>
      <c r="C63" s="125"/>
      <c r="D63" s="125"/>
      <c r="E63" s="126" t="s">
        <v>106</v>
      </c>
      <c r="F63" s="126"/>
      <c r="G63" s="126"/>
      <c r="H63" s="126"/>
      <c r="I63" s="126"/>
      <c r="J63" s="125"/>
      <c r="K63" s="126" t="s">
        <v>107</v>
      </c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7">
        <f>'KP - Kanalizační přípojka'!J32</f>
        <v>0</v>
      </c>
      <c r="AH63" s="125"/>
      <c r="AI63" s="125"/>
      <c r="AJ63" s="125"/>
      <c r="AK63" s="125"/>
      <c r="AL63" s="125"/>
      <c r="AM63" s="125"/>
      <c r="AN63" s="127">
        <f>SUM(AG63,AT63)</f>
        <v>0</v>
      </c>
      <c r="AO63" s="125"/>
      <c r="AP63" s="125"/>
      <c r="AQ63" s="128" t="s">
        <v>101</v>
      </c>
      <c r="AR63" s="65"/>
      <c r="AS63" s="129">
        <v>0</v>
      </c>
      <c r="AT63" s="130">
        <f>ROUND(SUM(AV63:AW63),2)</f>
        <v>0</v>
      </c>
      <c r="AU63" s="131">
        <f>'KP - Kanalizační přípojka'!P94</f>
        <v>0</v>
      </c>
      <c r="AV63" s="130">
        <f>'KP - Kanalizační přípojka'!J35</f>
        <v>0</v>
      </c>
      <c r="AW63" s="130">
        <f>'KP - Kanalizační přípojka'!J36</f>
        <v>0</v>
      </c>
      <c r="AX63" s="130">
        <f>'KP - Kanalizační přípojka'!J37</f>
        <v>0</v>
      </c>
      <c r="AY63" s="130">
        <f>'KP - Kanalizační přípojka'!J38</f>
        <v>0</v>
      </c>
      <c r="AZ63" s="130">
        <f>'KP - Kanalizační přípojka'!F35</f>
        <v>0</v>
      </c>
      <c r="BA63" s="130">
        <f>'KP - Kanalizační přípojka'!F36</f>
        <v>0</v>
      </c>
      <c r="BB63" s="130">
        <f>'KP - Kanalizační přípojka'!F37</f>
        <v>0</v>
      </c>
      <c r="BC63" s="130">
        <f>'KP - Kanalizační přípojka'!F38</f>
        <v>0</v>
      </c>
      <c r="BD63" s="132">
        <f>'KP - Kanalizační přípojka'!F39</f>
        <v>0</v>
      </c>
      <c r="BE63" s="4"/>
      <c r="BT63" s="133" t="s">
        <v>85</v>
      </c>
      <c r="BV63" s="133" t="s">
        <v>77</v>
      </c>
      <c r="BW63" s="133" t="s">
        <v>108</v>
      </c>
      <c r="BX63" s="133" t="s">
        <v>100</v>
      </c>
      <c r="CL63" s="133" t="s">
        <v>19</v>
      </c>
    </row>
    <row r="64" s="7" customFormat="1" ht="16.5" customHeight="1">
      <c r="A64" s="111" t="s">
        <v>79</v>
      </c>
      <c r="B64" s="112"/>
      <c r="C64" s="113"/>
      <c r="D64" s="114" t="s">
        <v>109</v>
      </c>
      <c r="E64" s="114"/>
      <c r="F64" s="114"/>
      <c r="G64" s="114"/>
      <c r="H64" s="114"/>
      <c r="I64" s="115"/>
      <c r="J64" s="114" t="s">
        <v>110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6">
        <f>'D08 - PBŘ'!J30</f>
        <v>0</v>
      </c>
      <c r="AH64" s="115"/>
      <c r="AI64" s="115"/>
      <c r="AJ64" s="115"/>
      <c r="AK64" s="115"/>
      <c r="AL64" s="115"/>
      <c r="AM64" s="115"/>
      <c r="AN64" s="116">
        <f>SUM(AG64,AT64)</f>
        <v>0</v>
      </c>
      <c r="AO64" s="115"/>
      <c r="AP64" s="115"/>
      <c r="AQ64" s="117" t="s">
        <v>82</v>
      </c>
      <c r="AR64" s="118"/>
      <c r="AS64" s="119">
        <v>0</v>
      </c>
      <c r="AT64" s="120">
        <f>ROUND(SUM(AV64:AW64),2)</f>
        <v>0</v>
      </c>
      <c r="AU64" s="121">
        <f>'D08 - PBŘ'!P81</f>
        <v>0</v>
      </c>
      <c r="AV64" s="120">
        <f>'D08 - PBŘ'!J33</f>
        <v>0</v>
      </c>
      <c r="AW64" s="120">
        <f>'D08 - PBŘ'!J34</f>
        <v>0</v>
      </c>
      <c r="AX64" s="120">
        <f>'D08 - PBŘ'!J35</f>
        <v>0</v>
      </c>
      <c r="AY64" s="120">
        <f>'D08 - PBŘ'!J36</f>
        <v>0</v>
      </c>
      <c r="AZ64" s="120">
        <f>'D08 - PBŘ'!F33</f>
        <v>0</v>
      </c>
      <c r="BA64" s="120">
        <f>'D08 - PBŘ'!F34</f>
        <v>0</v>
      </c>
      <c r="BB64" s="120">
        <f>'D08 - PBŘ'!F35</f>
        <v>0</v>
      </c>
      <c r="BC64" s="120">
        <f>'D08 - PBŘ'!F36</f>
        <v>0</v>
      </c>
      <c r="BD64" s="122">
        <f>'D08 - PBŘ'!F37</f>
        <v>0</v>
      </c>
      <c r="BE64" s="7"/>
      <c r="BT64" s="123" t="s">
        <v>83</v>
      </c>
      <c r="BV64" s="123" t="s">
        <v>77</v>
      </c>
      <c r="BW64" s="123" t="s">
        <v>111</v>
      </c>
      <c r="BX64" s="123" t="s">
        <v>5</v>
      </c>
      <c r="CL64" s="123" t="s">
        <v>19</v>
      </c>
      <c r="CM64" s="123" t="s">
        <v>85</v>
      </c>
    </row>
    <row r="65" s="7" customFormat="1" ht="16.5" customHeight="1">
      <c r="A65" s="111" t="s">
        <v>79</v>
      </c>
      <c r="B65" s="112"/>
      <c r="C65" s="113"/>
      <c r="D65" s="114" t="s">
        <v>112</v>
      </c>
      <c r="E65" s="114"/>
      <c r="F65" s="114"/>
      <c r="G65" s="114"/>
      <c r="H65" s="114"/>
      <c r="I65" s="115"/>
      <c r="J65" s="114" t="s">
        <v>113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6">
        <f>'D09 - Veřejné osvětlení'!J30</f>
        <v>0</v>
      </c>
      <c r="AH65" s="115"/>
      <c r="AI65" s="115"/>
      <c r="AJ65" s="115"/>
      <c r="AK65" s="115"/>
      <c r="AL65" s="115"/>
      <c r="AM65" s="115"/>
      <c r="AN65" s="116">
        <f>SUM(AG65,AT65)</f>
        <v>0</v>
      </c>
      <c r="AO65" s="115"/>
      <c r="AP65" s="115"/>
      <c r="AQ65" s="117" t="s">
        <v>82</v>
      </c>
      <c r="AR65" s="118"/>
      <c r="AS65" s="119">
        <v>0</v>
      </c>
      <c r="AT65" s="120">
        <f>ROUND(SUM(AV65:AW65),2)</f>
        <v>0</v>
      </c>
      <c r="AU65" s="121">
        <f>'D09 - Veřejné osvětlení'!P88</f>
        <v>0</v>
      </c>
      <c r="AV65" s="120">
        <f>'D09 - Veřejné osvětlení'!J33</f>
        <v>0</v>
      </c>
      <c r="AW65" s="120">
        <f>'D09 - Veřejné osvětlení'!J34</f>
        <v>0</v>
      </c>
      <c r="AX65" s="120">
        <f>'D09 - Veřejné osvětlení'!J35</f>
        <v>0</v>
      </c>
      <c r="AY65" s="120">
        <f>'D09 - Veřejné osvětlení'!J36</f>
        <v>0</v>
      </c>
      <c r="AZ65" s="120">
        <f>'D09 - Veřejné osvětlení'!F33</f>
        <v>0</v>
      </c>
      <c r="BA65" s="120">
        <f>'D09 - Veřejné osvětlení'!F34</f>
        <v>0</v>
      </c>
      <c r="BB65" s="120">
        <f>'D09 - Veřejné osvětlení'!F35</f>
        <v>0</v>
      </c>
      <c r="BC65" s="120">
        <f>'D09 - Veřejné osvětlení'!F36</f>
        <v>0</v>
      </c>
      <c r="BD65" s="122">
        <f>'D09 - Veřejné osvětlení'!F37</f>
        <v>0</v>
      </c>
      <c r="BE65" s="7"/>
      <c r="BT65" s="123" t="s">
        <v>83</v>
      </c>
      <c r="BV65" s="123" t="s">
        <v>77</v>
      </c>
      <c r="BW65" s="123" t="s">
        <v>114</v>
      </c>
      <c r="BX65" s="123" t="s">
        <v>5</v>
      </c>
      <c r="CL65" s="123" t="s">
        <v>19</v>
      </c>
      <c r="CM65" s="123" t="s">
        <v>85</v>
      </c>
    </row>
    <row r="66" s="7" customFormat="1" ht="16.5" customHeight="1">
      <c r="A66" s="7"/>
      <c r="B66" s="112"/>
      <c r="C66" s="113"/>
      <c r="D66" s="114" t="s">
        <v>115</v>
      </c>
      <c r="E66" s="114"/>
      <c r="F66" s="114"/>
      <c r="G66" s="114"/>
      <c r="H66" s="114"/>
      <c r="I66" s="115"/>
      <c r="J66" s="114" t="s">
        <v>116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24">
        <f>ROUND(SUM(AG67:AG68),2)</f>
        <v>0</v>
      </c>
      <c r="AH66" s="115"/>
      <c r="AI66" s="115"/>
      <c r="AJ66" s="115"/>
      <c r="AK66" s="115"/>
      <c r="AL66" s="115"/>
      <c r="AM66" s="115"/>
      <c r="AN66" s="116">
        <f>SUM(AG66,AT66)</f>
        <v>0</v>
      </c>
      <c r="AO66" s="115"/>
      <c r="AP66" s="115"/>
      <c r="AQ66" s="117" t="s">
        <v>82</v>
      </c>
      <c r="AR66" s="118"/>
      <c r="AS66" s="119">
        <f>ROUND(SUM(AS67:AS68),2)</f>
        <v>0</v>
      </c>
      <c r="AT66" s="120">
        <f>ROUND(SUM(AV66:AW66),2)</f>
        <v>0</v>
      </c>
      <c r="AU66" s="121">
        <f>ROUND(SUM(AU67:AU68),5)</f>
        <v>0</v>
      </c>
      <c r="AV66" s="120">
        <f>ROUND(AZ66*L29,2)</f>
        <v>0</v>
      </c>
      <c r="AW66" s="120">
        <f>ROUND(BA66*L30,2)</f>
        <v>0</v>
      </c>
      <c r="AX66" s="120">
        <f>ROUND(BB66*L29,2)</f>
        <v>0</v>
      </c>
      <c r="AY66" s="120">
        <f>ROUND(BC66*L30,2)</f>
        <v>0</v>
      </c>
      <c r="AZ66" s="120">
        <f>ROUND(SUM(AZ67:AZ68),2)</f>
        <v>0</v>
      </c>
      <c r="BA66" s="120">
        <f>ROUND(SUM(BA67:BA68),2)</f>
        <v>0</v>
      </c>
      <c r="BB66" s="120">
        <f>ROUND(SUM(BB67:BB68),2)</f>
        <v>0</v>
      </c>
      <c r="BC66" s="120">
        <f>ROUND(SUM(BC67:BC68),2)</f>
        <v>0</v>
      </c>
      <c r="BD66" s="122">
        <f>ROUND(SUM(BD67:BD68),2)</f>
        <v>0</v>
      </c>
      <c r="BE66" s="7"/>
      <c r="BS66" s="123" t="s">
        <v>74</v>
      </c>
      <c r="BT66" s="123" t="s">
        <v>83</v>
      </c>
      <c r="BV66" s="123" t="s">
        <v>77</v>
      </c>
      <c r="BW66" s="123" t="s">
        <v>117</v>
      </c>
      <c r="BX66" s="123" t="s">
        <v>5</v>
      </c>
      <c r="CL66" s="123" t="s">
        <v>19</v>
      </c>
      <c r="CM66" s="123" t="s">
        <v>85</v>
      </c>
    </row>
    <row r="67" s="4" customFormat="1" ht="16.5" customHeight="1">
      <c r="A67" s="111" t="s">
        <v>79</v>
      </c>
      <c r="B67" s="63"/>
      <c r="C67" s="125"/>
      <c r="D67" s="125"/>
      <c r="E67" s="126" t="s">
        <v>115</v>
      </c>
      <c r="F67" s="126"/>
      <c r="G67" s="126"/>
      <c r="H67" s="126"/>
      <c r="I67" s="126"/>
      <c r="J67" s="125"/>
      <c r="K67" s="126" t="s">
        <v>116</v>
      </c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7">
        <f>'D10 - Vedení NN, FVE'!J30</f>
        <v>0</v>
      </c>
      <c r="AH67" s="125"/>
      <c r="AI67" s="125"/>
      <c r="AJ67" s="125"/>
      <c r="AK67" s="125"/>
      <c r="AL67" s="125"/>
      <c r="AM67" s="125"/>
      <c r="AN67" s="127">
        <f>SUM(AG67,AT67)</f>
        <v>0</v>
      </c>
      <c r="AO67" s="125"/>
      <c r="AP67" s="125"/>
      <c r="AQ67" s="128" t="s">
        <v>101</v>
      </c>
      <c r="AR67" s="65"/>
      <c r="AS67" s="129">
        <v>0</v>
      </c>
      <c r="AT67" s="130">
        <f>ROUND(SUM(AV67:AW67),2)</f>
        <v>0</v>
      </c>
      <c r="AU67" s="131">
        <f>'D10 - Vedení NN, FVE'!P85</f>
        <v>0</v>
      </c>
      <c r="AV67" s="130">
        <f>'D10 - Vedení NN, FVE'!J33</f>
        <v>0</v>
      </c>
      <c r="AW67" s="130">
        <f>'D10 - Vedení NN, FVE'!J34</f>
        <v>0</v>
      </c>
      <c r="AX67" s="130">
        <f>'D10 - Vedení NN, FVE'!J35</f>
        <v>0</v>
      </c>
      <c r="AY67" s="130">
        <f>'D10 - Vedení NN, FVE'!J36</f>
        <v>0</v>
      </c>
      <c r="AZ67" s="130">
        <f>'D10 - Vedení NN, FVE'!F33</f>
        <v>0</v>
      </c>
      <c r="BA67" s="130">
        <f>'D10 - Vedení NN, FVE'!F34</f>
        <v>0</v>
      </c>
      <c r="BB67" s="130">
        <f>'D10 - Vedení NN, FVE'!F35</f>
        <v>0</v>
      </c>
      <c r="BC67" s="130">
        <f>'D10 - Vedení NN, FVE'!F36</f>
        <v>0</v>
      </c>
      <c r="BD67" s="132">
        <f>'D10 - Vedení NN, FVE'!F37</f>
        <v>0</v>
      </c>
      <c r="BE67" s="4"/>
      <c r="BT67" s="133" t="s">
        <v>85</v>
      </c>
      <c r="BU67" s="133" t="s">
        <v>102</v>
      </c>
      <c r="BV67" s="133" t="s">
        <v>77</v>
      </c>
      <c r="BW67" s="133" t="s">
        <v>117</v>
      </c>
      <c r="BX67" s="133" t="s">
        <v>5</v>
      </c>
      <c r="CL67" s="133" t="s">
        <v>19</v>
      </c>
      <c r="CM67" s="133" t="s">
        <v>85</v>
      </c>
    </row>
    <row r="68" s="4" customFormat="1" ht="16.5" customHeight="1">
      <c r="A68" s="111" t="s">
        <v>79</v>
      </c>
      <c r="B68" s="63"/>
      <c r="C68" s="125"/>
      <c r="D68" s="125"/>
      <c r="E68" s="126" t="s">
        <v>118</v>
      </c>
      <c r="F68" s="126"/>
      <c r="G68" s="126"/>
      <c r="H68" s="126"/>
      <c r="I68" s="126"/>
      <c r="J68" s="125"/>
      <c r="K68" s="126" t="s">
        <v>119</v>
      </c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7">
        <f>'D10.1 - FVE'!J32</f>
        <v>0</v>
      </c>
      <c r="AH68" s="125"/>
      <c r="AI68" s="125"/>
      <c r="AJ68" s="125"/>
      <c r="AK68" s="125"/>
      <c r="AL68" s="125"/>
      <c r="AM68" s="125"/>
      <c r="AN68" s="127">
        <f>SUM(AG68,AT68)</f>
        <v>0</v>
      </c>
      <c r="AO68" s="125"/>
      <c r="AP68" s="125"/>
      <c r="AQ68" s="128" t="s">
        <v>101</v>
      </c>
      <c r="AR68" s="65"/>
      <c r="AS68" s="129">
        <v>0</v>
      </c>
      <c r="AT68" s="130">
        <f>ROUND(SUM(AV68:AW68),2)</f>
        <v>0</v>
      </c>
      <c r="AU68" s="131">
        <f>'D10.1 - FVE'!P101</f>
        <v>0</v>
      </c>
      <c r="AV68" s="130">
        <f>'D10.1 - FVE'!J35</f>
        <v>0</v>
      </c>
      <c r="AW68" s="130">
        <f>'D10.1 - FVE'!J36</f>
        <v>0</v>
      </c>
      <c r="AX68" s="130">
        <f>'D10.1 - FVE'!J37</f>
        <v>0</v>
      </c>
      <c r="AY68" s="130">
        <f>'D10.1 - FVE'!J38</f>
        <v>0</v>
      </c>
      <c r="AZ68" s="130">
        <f>'D10.1 - FVE'!F35</f>
        <v>0</v>
      </c>
      <c r="BA68" s="130">
        <f>'D10.1 - FVE'!F36</f>
        <v>0</v>
      </c>
      <c r="BB68" s="130">
        <f>'D10.1 - FVE'!F37</f>
        <v>0</v>
      </c>
      <c r="BC68" s="130">
        <f>'D10.1 - FVE'!F38</f>
        <v>0</v>
      </c>
      <c r="BD68" s="132">
        <f>'D10.1 - FVE'!F39</f>
        <v>0</v>
      </c>
      <c r="BE68" s="4"/>
      <c r="BT68" s="133" t="s">
        <v>85</v>
      </c>
      <c r="BV68" s="133" t="s">
        <v>77</v>
      </c>
      <c r="BW68" s="133" t="s">
        <v>120</v>
      </c>
      <c r="BX68" s="133" t="s">
        <v>117</v>
      </c>
      <c r="CL68" s="133" t="s">
        <v>19</v>
      </c>
    </row>
    <row r="69" s="7" customFormat="1" ht="16.5" customHeight="1">
      <c r="A69" s="111" t="s">
        <v>79</v>
      </c>
      <c r="B69" s="112"/>
      <c r="C69" s="113"/>
      <c r="D69" s="114" t="s">
        <v>121</v>
      </c>
      <c r="E69" s="114"/>
      <c r="F69" s="114"/>
      <c r="G69" s="114"/>
      <c r="H69" s="114"/>
      <c r="I69" s="115"/>
      <c r="J69" s="114" t="s">
        <v>122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6">
        <f>'D11 - Sadové úpravy'!J30</f>
        <v>0</v>
      </c>
      <c r="AH69" s="115"/>
      <c r="AI69" s="115"/>
      <c r="AJ69" s="115"/>
      <c r="AK69" s="115"/>
      <c r="AL69" s="115"/>
      <c r="AM69" s="115"/>
      <c r="AN69" s="116">
        <f>SUM(AG69,AT69)</f>
        <v>0</v>
      </c>
      <c r="AO69" s="115"/>
      <c r="AP69" s="115"/>
      <c r="AQ69" s="117" t="s">
        <v>82</v>
      </c>
      <c r="AR69" s="118"/>
      <c r="AS69" s="119">
        <v>0</v>
      </c>
      <c r="AT69" s="120">
        <f>ROUND(SUM(AV69:AW69),2)</f>
        <v>0</v>
      </c>
      <c r="AU69" s="121">
        <f>'D11 - Sadové úpravy'!P84</f>
        <v>0</v>
      </c>
      <c r="AV69" s="120">
        <f>'D11 - Sadové úpravy'!J33</f>
        <v>0</v>
      </c>
      <c r="AW69" s="120">
        <f>'D11 - Sadové úpravy'!J34</f>
        <v>0</v>
      </c>
      <c r="AX69" s="120">
        <f>'D11 - Sadové úpravy'!J35</f>
        <v>0</v>
      </c>
      <c r="AY69" s="120">
        <f>'D11 - Sadové úpravy'!J36</f>
        <v>0</v>
      </c>
      <c r="AZ69" s="120">
        <f>'D11 - Sadové úpravy'!F33</f>
        <v>0</v>
      </c>
      <c r="BA69" s="120">
        <f>'D11 - Sadové úpravy'!F34</f>
        <v>0</v>
      </c>
      <c r="BB69" s="120">
        <f>'D11 - Sadové úpravy'!F35</f>
        <v>0</v>
      </c>
      <c r="BC69" s="120">
        <f>'D11 - Sadové úpravy'!F36</f>
        <v>0</v>
      </c>
      <c r="BD69" s="122">
        <f>'D11 - Sadové úpravy'!F37</f>
        <v>0</v>
      </c>
      <c r="BE69" s="7"/>
      <c r="BT69" s="123" t="s">
        <v>83</v>
      </c>
      <c r="BV69" s="123" t="s">
        <v>77</v>
      </c>
      <c r="BW69" s="123" t="s">
        <v>123</v>
      </c>
      <c r="BX69" s="123" t="s">
        <v>5</v>
      </c>
      <c r="CL69" s="123" t="s">
        <v>19</v>
      </c>
      <c r="CM69" s="123" t="s">
        <v>85</v>
      </c>
    </row>
    <row r="70" s="7" customFormat="1" ht="16.5" customHeight="1">
      <c r="A70" s="111" t="s">
        <v>79</v>
      </c>
      <c r="B70" s="112"/>
      <c r="C70" s="113"/>
      <c r="D70" s="114" t="s">
        <v>124</v>
      </c>
      <c r="E70" s="114"/>
      <c r="F70" s="114"/>
      <c r="G70" s="114"/>
      <c r="H70" s="114"/>
      <c r="I70" s="115"/>
      <c r="J70" s="114" t="s">
        <v>125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6">
        <f>'D12 - Areálové oplocení, ...'!J30</f>
        <v>0</v>
      </c>
      <c r="AH70" s="115"/>
      <c r="AI70" s="115"/>
      <c r="AJ70" s="115"/>
      <c r="AK70" s="115"/>
      <c r="AL70" s="115"/>
      <c r="AM70" s="115"/>
      <c r="AN70" s="116">
        <f>SUM(AG70,AT70)</f>
        <v>0</v>
      </c>
      <c r="AO70" s="115"/>
      <c r="AP70" s="115"/>
      <c r="AQ70" s="117" t="s">
        <v>82</v>
      </c>
      <c r="AR70" s="118"/>
      <c r="AS70" s="119">
        <v>0</v>
      </c>
      <c r="AT70" s="120">
        <f>ROUND(SUM(AV70:AW70),2)</f>
        <v>0</v>
      </c>
      <c r="AU70" s="121">
        <f>'D12 - Areálové oplocení, ...'!P86</f>
        <v>0</v>
      </c>
      <c r="AV70" s="120">
        <f>'D12 - Areálové oplocení, ...'!J33</f>
        <v>0</v>
      </c>
      <c r="AW70" s="120">
        <f>'D12 - Areálové oplocení, ...'!J34</f>
        <v>0</v>
      </c>
      <c r="AX70" s="120">
        <f>'D12 - Areálové oplocení, ...'!J35</f>
        <v>0</v>
      </c>
      <c r="AY70" s="120">
        <f>'D12 - Areálové oplocení, ...'!J36</f>
        <v>0</v>
      </c>
      <c r="AZ70" s="120">
        <f>'D12 - Areálové oplocení, ...'!F33</f>
        <v>0</v>
      </c>
      <c r="BA70" s="120">
        <f>'D12 - Areálové oplocení, ...'!F34</f>
        <v>0</v>
      </c>
      <c r="BB70" s="120">
        <f>'D12 - Areálové oplocení, ...'!F35</f>
        <v>0</v>
      </c>
      <c r="BC70" s="120">
        <f>'D12 - Areálové oplocení, ...'!F36</f>
        <v>0</v>
      </c>
      <c r="BD70" s="122">
        <f>'D12 - Areálové oplocení, ...'!F37</f>
        <v>0</v>
      </c>
      <c r="BE70" s="7"/>
      <c r="BT70" s="123" t="s">
        <v>83</v>
      </c>
      <c r="BV70" s="123" t="s">
        <v>77</v>
      </c>
      <c r="BW70" s="123" t="s">
        <v>126</v>
      </c>
      <c r="BX70" s="123" t="s">
        <v>5</v>
      </c>
      <c r="CL70" s="123" t="s">
        <v>19</v>
      </c>
      <c r="CM70" s="123" t="s">
        <v>85</v>
      </c>
    </row>
    <row r="71" s="7" customFormat="1" ht="16.5" customHeight="1">
      <c r="A71" s="111" t="s">
        <v>79</v>
      </c>
      <c r="B71" s="112"/>
      <c r="C71" s="113"/>
      <c r="D71" s="114" t="s">
        <v>127</v>
      </c>
      <c r="E71" s="114"/>
      <c r="F71" s="114"/>
      <c r="G71" s="114"/>
      <c r="H71" s="114"/>
      <c r="I71" s="115"/>
      <c r="J71" s="114" t="s">
        <v>128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6">
        <f>'D13 - VRN'!J30</f>
        <v>0</v>
      </c>
      <c r="AH71" s="115"/>
      <c r="AI71" s="115"/>
      <c r="AJ71" s="115"/>
      <c r="AK71" s="115"/>
      <c r="AL71" s="115"/>
      <c r="AM71" s="115"/>
      <c r="AN71" s="116">
        <f>SUM(AG71,AT71)</f>
        <v>0</v>
      </c>
      <c r="AO71" s="115"/>
      <c r="AP71" s="115"/>
      <c r="AQ71" s="117" t="s">
        <v>82</v>
      </c>
      <c r="AR71" s="118"/>
      <c r="AS71" s="134">
        <v>0</v>
      </c>
      <c r="AT71" s="135">
        <f>ROUND(SUM(AV71:AW71),2)</f>
        <v>0</v>
      </c>
      <c r="AU71" s="136">
        <f>'D13 - VRN'!P84</f>
        <v>0</v>
      </c>
      <c r="AV71" s="135">
        <f>'D13 - VRN'!J33</f>
        <v>0</v>
      </c>
      <c r="AW71" s="135">
        <f>'D13 - VRN'!J34</f>
        <v>0</v>
      </c>
      <c r="AX71" s="135">
        <f>'D13 - VRN'!J35</f>
        <v>0</v>
      </c>
      <c r="AY71" s="135">
        <f>'D13 - VRN'!J36</f>
        <v>0</v>
      </c>
      <c r="AZ71" s="135">
        <f>'D13 - VRN'!F33</f>
        <v>0</v>
      </c>
      <c r="BA71" s="135">
        <f>'D13 - VRN'!F34</f>
        <v>0</v>
      </c>
      <c r="BB71" s="135">
        <f>'D13 - VRN'!F35</f>
        <v>0</v>
      </c>
      <c r="BC71" s="135">
        <f>'D13 - VRN'!F36</f>
        <v>0</v>
      </c>
      <c r="BD71" s="137">
        <f>'D13 - VRN'!F37</f>
        <v>0</v>
      </c>
      <c r="BE71" s="7"/>
      <c r="BT71" s="123" t="s">
        <v>83</v>
      </c>
      <c r="BV71" s="123" t="s">
        <v>77</v>
      </c>
      <c r="BW71" s="123" t="s">
        <v>129</v>
      </c>
      <c r="BX71" s="123" t="s">
        <v>5</v>
      </c>
      <c r="CL71" s="123" t="s">
        <v>19</v>
      </c>
      <c r="CM71" s="123" t="s">
        <v>85</v>
      </c>
    </row>
    <row r="72" s="2" customFormat="1" ht="30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4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44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</sheetData>
  <sheetProtection sheet="1" formatColumns="0" formatRows="0" objects="1" scenarios="1" spinCount="100000" saltValue="bU7Ojj/t1pUh88uH9HKmB11X48bSdK9aSAkw07TPVit5XnJne8RfjZFCy8dFn/XAZrAx0z4UwKk8dziOlUeMlw==" hashValue="pbUUA3OAVTqbcUK3M/VDksbVc8KTr1YPmuS4mY00sGdIKnnagVF4taCPF05P4PujdShgenUGKZaaTAYaMITpLg==" algorithmName="SHA-512" password="CC35"/>
  <mergeCells count="106">
    <mergeCell ref="C52:G52"/>
    <mergeCell ref="D56:H56"/>
    <mergeCell ref="D58:H58"/>
    <mergeCell ref="D55:H55"/>
    <mergeCell ref="D60:H60"/>
    <mergeCell ref="D64:H64"/>
    <mergeCell ref="D57:H57"/>
    <mergeCell ref="D59:H59"/>
    <mergeCell ref="E62:I62"/>
    <mergeCell ref="E63:I63"/>
    <mergeCell ref="E61:I61"/>
    <mergeCell ref="I52:AF52"/>
    <mergeCell ref="J59:AF59"/>
    <mergeCell ref="J60:AF60"/>
    <mergeCell ref="J64:AF64"/>
    <mergeCell ref="J55:AF55"/>
    <mergeCell ref="J58:AF58"/>
    <mergeCell ref="J56:AF56"/>
    <mergeCell ref="J57:AF57"/>
    <mergeCell ref="K62:AF62"/>
    <mergeCell ref="K61:AF61"/>
    <mergeCell ref="K63:AF63"/>
    <mergeCell ref="L45:AO45"/>
    <mergeCell ref="D65:H65"/>
    <mergeCell ref="J65:AF65"/>
    <mergeCell ref="D66:H66"/>
    <mergeCell ref="J66:AF66"/>
    <mergeCell ref="E67:I67"/>
    <mergeCell ref="K67:AF67"/>
    <mergeCell ref="E68:I68"/>
    <mergeCell ref="K68:AF68"/>
    <mergeCell ref="D69:H69"/>
    <mergeCell ref="J69:AF69"/>
    <mergeCell ref="D70:H70"/>
    <mergeCell ref="J70:AF70"/>
    <mergeCell ref="D71:H71"/>
    <mergeCell ref="J71:AF71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6:AM56"/>
    <mergeCell ref="AG63:AM63"/>
    <mergeCell ref="AG55:AM55"/>
    <mergeCell ref="AG58:AM58"/>
    <mergeCell ref="AG62:AM62"/>
    <mergeCell ref="AG59:AM59"/>
    <mergeCell ref="AG52:AM52"/>
    <mergeCell ref="AG64:AM64"/>
    <mergeCell ref="AG60:AM60"/>
    <mergeCell ref="AG61:AM61"/>
    <mergeCell ref="AG57:AM57"/>
    <mergeCell ref="AM50:AP50"/>
    <mergeCell ref="AM49:AP49"/>
    <mergeCell ref="AM47:AN47"/>
    <mergeCell ref="AN63:AP63"/>
    <mergeCell ref="AN58:AP58"/>
    <mergeCell ref="AN61:AP61"/>
    <mergeCell ref="AN60:AP60"/>
    <mergeCell ref="AN59:AP59"/>
    <mergeCell ref="AN57:AP57"/>
    <mergeCell ref="AN56:AP56"/>
    <mergeCell ref="AN55:AP55"/>
    <mergeCell ref="AN52:AP52"/>
    <mergeCell ref="AN62:AP6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54:AP54"/>
  </mergeCells>
  <hyperlinks>
    <hyperlink ref="A55" location="'D01 - Fotbalové hřiště'!C2" display="/"/>
    <hyperlink ref="A56" location="'D02 - Atletický ovál'!C2" display="/"/>
    <hyperlink ref="A57" location="'D03 - Zpevněné plochy'!C2" display="/"/>
    <hyperlink ref="A58" location="'D04 - Tribuna'!C2" display="/"/>
    <hyperlink ref="A59" location="'D05 - Sklady a šatny'!C2" display="/"/>
    <hyperlink ref="A61" location="'D06,D07 - Odvodnění, vodo...'!C2" display="/"/>
    <hyperlink ref="A62" location="'AK - Areálová kanalizace'!C2" display="/"/>
    <hyperlink ref="A63" location="'KP - Kanalizační přípojka'!C2" display="/"/>
    <hyperlink ref="A64" location="'D08 - PBŘ'!C2" display="/"/>
    <hyperlink ref="A65" location="'D09 - Veřejné osvětlení'!C2" display="/"/>
    <hyperlink ref="A67" location="'D10 - Vedení NN, FVE'!C2" display="/"/>
    <hyperlink ref="A68" location="'D10.1 - FVE'!C2" display="/"/>
    <hyperlink ref="A69" location="'D11 - Sadové úpravy'!C2" display="/"/>
    <hyperlink ref="A70" location="'D12 - Areálové oplocení, ...'!C2" display="/"/>
    <hyperlink ref="A71" location="'D1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1119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ROUND(J81,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ROUND((SUM(BE81:BE89)),  2)</f>
        <v>0</v>
      </c>
      <c r="G33" s="38"/>
      <c r="H33" s="38"/>
      <c r="I33" s="157">
        <v>0.20999999999999999</v>
      </c>
      <c r="J33" s="156">
        <f>ROUND(((SUM(BE81:BE89))*I33),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ROUND((SUM(BF81:BF89)),  2)</f>
        <v>0</v>
      </c>
      <c r="G34" s="38"/>
      <c r="H34" s="38"/>
      <c r="I34" s="157">
        <v>0.12</v>
      </c>
      <c r="J34" s="156">
        <f>ROUND(((SUM(BF81:BF89))*I34),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ROUND((SUM(BG81:BG89)),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ROUND((SUM(BH81:BH89)),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ROUND((SUM(BI81:BI89)),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D08 - PBŘ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J82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142</v>
      </c>
      <c r="E61" s="182"/>
      <c r="F61" s="182"/>
      <c r="G61" s="182"/>
      <c r="H61" s="182"/>
      <c r="I61" s="182"/>
      <c r="J61" s="183">
        <f>J83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hidden="1"/>
    <row r="65" hidden="1"/>
    <row r="66" hidden="1"/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147</v>
      </c>
      <c r="D68" s="40"/>
      <c r="E68" s="40"/>
      <c r="F68" s="40"/>
      <c r="G68" s="40"/>
      <c r="H68" s="40"/>
      <c r="I68" s="40"/>
      <c r="J68" s="40"/>
      <c r="K68" s="4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69" t="str">
        <f>E7</f>
        <v>Hřiště u ZŠ - Habartov</v>
      </c>
      <c r="F71" s="32"/>
      <c r="G71" s="32"/>
      <c r="H71" s="32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131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D08 - PBŘ</v>
      </c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>č.p.561/28,99/226</v>
      </c>
      <c r="G75" s="40"/>
      <c r="H75" s="40"/>
      <c r="I75" s="32" t="s">
        <v>23</v>
      </c>
      <c r="J75" s="72" t="str">
        <f>IF(J12="","",J12)</f>
        <v>26. 5. 2025</v>
      </c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5.65" customHeight="1">
      <c r="A77" s="38"/>
      <c r="B77" s="39"/>
      <c r="C77" s="32" t="s">
        <v>25</v>
      </c>
      <c r="D77" s="40"/>
      <c r="E77" s="40"/>
      <c r="F77" s="27" t="str">
        <f>E15</f>
        <v>Město Habartov</v>
      </c>
      <c r="G77" s="40"/>
      <c r="H77" s="40"/>
      <c r="I77" s="32" t="s">
        <v>33</v>
      </c>
      <c r="J77" s="36" t="str">
        <f>E21</f>
        <v>Ing.Arch Lubomír Korřák</v>
      </c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31</v>
      </c>
      <c r="D78" s="40"/>
      <c r="E78" s="40"/>
      <c r="F78" s="27" t="str">
        <f>IF(E18="","",E18)</f>
        <v>Vyplň údaj</v>
      </c>
      <c r="G78" s="40"/>
      <c r="H78" s="40"/>
      <c r="I78" s="32" t="s">
        <v>37</v>
      </c>
      <c r="J78" s="36" t="str">
        <f>E24</f>
        <v xml:space="preserve"> 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85"/>
      <c r="B80" s="186"/>
      <c r="C80" s="187" t="s">
        <v>148</v>
      </c>
      <c r="D80" s="188" t="s">
        <v>60</v>
      </c>
      <c r="E80" s="188" t="s">
        <v>56</v>
      </c>
      <c r="F80" s="188" t="s">
        <v>57</v>
      </c>
      <c r="G80" s="188" t="s">
        <v>149</v>
      </c>
      <c r="H80" s="188" t="s">
        <v>150</v>
      </c>
      <c r="I80" s="188" t="s">
        <v>151</v>
      </c>
      <c r="J80" s="188" t="s">
        <v>135</v>
      </c>
      <c r="K80" s="189" t="s">
        <v>152</v>
      </c>
      <c r="L80" s="190"/>
      <c r="M80" s="92" t="s">
        <v>19</v>
      </c>
      <c r="N80" s="93" t="s">
        <v>45</v>
      </c>
      <c r="O80" s="93" t="s">
        <v>153</v>
      </c>
      <c r="P80" s="93" t="s">
        <v>154</v>
      </c>
      <c r="Q80" s="93" t="s">
        <v>155</v>
      </c>
      <c r="R80" s="93" t="s">
        <v>156</v>
      </c>
      <c r="S80" s="93" t="s">
        <v>157</v>
      </c>
      <c r="T80" s="94" t="s">
        <v>158</v>
      </c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</row>
    <row r="81" s="2" customFormat="1" ht="22.8" customHeight="1">
      <c r="A81" s="38"/>
      <c r="B81" s="39"/>
      <c r="C81" s="99" t="s">
        <v>159</v>
      </c>
      <c r="D81" s="40"/>
      <c r="E81" s="40"/>
      <c r="F81" s="40"/>
      <c r="G81" s="40"/>
      <c r="H81" s="40"/>
      <c r="I81" s="40"/>
      <c r="J81" s="191">
        <f>BK81</f>
        <v>0</v>
      </c>
      <c r="K81" s="40"/>
      <c r="L81" s="44"/>
      <c r="M81" s="95"/>
      <c r="N81" s="192"/>
      <c r="O81" s="96"/>
      <c r="P81" s="193">
        <f>P82</f>
        <v>0</v>
      </c>
      <c r="Q81" s="96"/>
      <c r="R81" s="193">
        <f>R82</f>
        <v>0.024920000000000001</v>
      </c>
      <c r="S81" s="96"/>
      <c r="T81" s="194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74</v>
      </c>
      <c r="AU81" s="17" t="s">
        <v>136</v>
      </c>
      <c r="BK81" s="195">
        <f>BK82</f>
        <v>0</v>
      </c>
    </row>
    <row r="82" s="12" customFormat="1" ht="25.92" customHeight="1">
      <c r="A82" s="12"/>
      <c r="B82" s="196"/>
      <c r="C82" s="197"/>
      <c r="D82" s="198" t="s">
        <v>74</v>
      </c>
      <c r="E82" s="199" t="s">
        <v>160</v>
      </c>
      <c r="F82" s="199" t="s">
        <v>161</v>
      </c>
      <c r="G82" s="197"/>
      <c r="H82" s="197"/>
      <c r="I82" s="200"/>
      <c r="J82" s="201">
        <f>BK82</f>
        <v>0</v>
      </c>
      <c r="K82" s="197"/>
      <c r="L82" s="202"/>
      <c r="M82" s="203"/>
      <c r="N82" s="204"/>
      <c r="O82" s="204"/>
      <c r="P82" s="205">
        <f>P83</f>
        <v>0</v>
      </c>
      <c r="Q82" s="204"/>
      <c r="R82" s="205">
        <f>R83</f>
        <v>0.024920000000000001</v>
      </c>
      <c r="S82" s="204"/>
      <c r="T82" s="206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7" t="s">
        <v>83</v>
      </c>
      <c r="AT82" s="208" t="s">
        <v>74</v>
      </c>
      <c r="AU82" s="208" t="s">
        <v>75</v>
      </c>
      <c r="AY82" s="207" t="s">
        <v>162</v>
      </c>
      <c r="BK82" s="209">
        <f>BK83</f>
        <v>0</v>
      </c>
    </row>
    <row r="83" s="12" customFormat="1" ht="22.8" customHeight="1">
      <c r="A83" s="12"/>
      <c r="B83" s="196"/>
      <c r="C83" s="197"/>
      <c r="D83" s="198" t="s">
        <v>74</v>
      </c>
      <c r="E83" s="210" t="s">
        <v>224</v>
      </c>
      <c r="F83" s="210" t="s">
        <v>272</v>
      </c>
      <c r="G83" s="197"/>
      <c r="H83" s="197"/>
      <c r="I83" s="200"/>
      <c r="J83" s="211">
        <f>BK83</f>
        <v>0</v>
      </c>
      <c r="K83" s="197"/>
      <c r="L83" s="202"/>
      <c r="M83" s="203"/>
      <c r="N83" s="204"/>
      <c r="O83" s="204"/>
      <c r="P83" s="205">
        <f>SUM(P84:P89)</f>
        <v>0</v>
      </c>
      <c r="Q83" s="204"/>
      <c r="R83" s="205">
        <f>SUM(R84:R89)</f>
        <v>0.024920000000000001</v>
      </c>
      <c r="S83" s="204"/>
      <c r="T83" s="206">
        <f>SUM(T84:T89)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7" t="s">
        <v>83</v>
      </c>
      <c r="AT83" s="208" t="s">
        <v>74</v>
      </c>
      <c r="AU83" s="208" t="s">
        <v>83</v>
      </c>
      <c r="AY83" s="207" t="s">
        <v>162</v>
      </c>
      <c r="BK83" s="209">
        <f>SUM(BK84:BK89)</f>
        <v>0</v>
      </c>
    </row>
    <row r="84" s="2" customFormat="1" ht="24.15" customHeight="1">
      <c r="A84" s="38"/>
      <c r="B84" s="39"/>
      <c r="C84" s="212" t="s">
        <v>83</v>
      </c>
      <c r="D84" s="212" t="s">
        <v>164</v>
      </c>
      <c r="E84" s="213" t="s">
        <v>1120</v>
      </c>
      <c r="F84" s="214" t="s">
        <v>1121</v>
      </c>
      <c r="G84" s="215" t="s">
        <v>542</v>
      </c>
      <c r="H84" s="216">
        <v>2</v>
      </c>
      <c r="I84" s="217"/>
      <c r="J84" s="218">
        <f>ROUND(I84*H84,2)</f>
        <v>0</v>
      </c>
      <c r="K84" s="214" t="s">
        <v>168</v>
      </c>
      <c r="L84" s="44"/>
      <c r="M84" s="219" t="s">
        <v>19</v>
      </c>
      <c r="N84" s="220" t="s">
        <v>46</v>
      </c>
      <c r="O84" s="84"/>
      <c r="P84" s="221">
        <f>O84*H84</f>
        <v>0</v>
      </c>
      <c r="Q84" s="221">
        <v>0.00011</v>
      </c>
      <c r="R84" s="221">
        <f>Q84*H84</f>
        <v>0.00022000000000000001</v>
      </c>
      <c r="S84" s="221">
        <v>0</v>
      </c>
      <c r="T84" s="222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23" t="s">
        <v>169</v>
      </c>
      <c r="AT84" s="223" t="s">
        <v>164</v>
      </c>
      <c r="AU84" s="223" t="s">
        <v>85</v>
      </c>
      <c r="AY84" s="17" t="s">
        <v>162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83</v>
      </c>
      <c r="BK84" s="224">
        <f>ROUND(I84*H84,2)</f>
        <v>0</v>
      </c>
      <c r="BL84" s="17" t="s">
        <v>169</v>
      </c>
      <c r="BM84" s="223" t="s">
        <v>1122</v>
      </c>
    </row>
    <row r="85" s="2" customFormat="1">
      <c r="A85" s="38"/>
      <c r="B85" s="39"/>
      <c r="C85" s="40"/>
      <c r="D85" s="225" t="s">
        <v>171</v>
      </c>
      <c r="E85" s="40"/>
      <c r="F85" s="226" t="s">
        <v>1123</v>
      </c>
      <c r="G85" s="40"/>
      <c r="H85" s="40"/>
      <c r="I85" s="227"/>
      <c r="J85" s="40"/>
      <c r="K85" s="40"/>
      <c r="L85" s="44"/>
      <c r="M85" s="228"/>
      <c r="N85" s="229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171</v>
      </c>
      <c r="AU85" s="17" t="s">
        <v>85</v>
      </c>
    </row>
    <row r="86" s="2" customFormat="1" ht="16.5" customHeight="1">
      <c r="A86" s="38"/>
      <c r="B86" s="39"/>
      <c r="C86" s="264" t="s">
        <v>85</v>
      </c>
      <c r="D86" s="264" t="s">
        <v>280</v>
      </c>
      <c r="E86" s="265" t="s">
        <v>1124</v>
      </c>
      <c r="F86" s="266" t="s">
        <v>1125</v>
      </c>
      <c r="G86" s="267" t="s">
        <v>542</v>
      </c>
      <c r="H86" s="268">
        <v>2</v>
      </c>
      <c r="I86" s="269"/>
      <c r="J86" s="270">
        <f>ROUND(I86*H86,2)</f>
        <v>0</v>
      </c>
      <c r="K86" s="266" t="s">
        <v>168</v>
      </c>
      <c r="L86" s="271"/>
      <c r="M86" s="272" t="s">
        <v>19</v>
      </c>
      <c r="N86" s="273" t="s">
        <v>46</v>
      </c>
      <c r="O86" s="84"/>
      <c r="P86" s="221">
        <f>O86*H86</f>
        <v>0</v>
      </c>
      <c r="Q86" s="221">
        <v>0.012</v>
      </c>
      <c r="R86" s="221">
        <f>Q86*H86</f>
        <v>0.024</v>
      </c>
      <c r="S86" s="221">
        <v>0</v>
      </c>
      <c r="T86" s="222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23" t="s">
        <v>217</v>
      </c>
      <c r="AT86" s="223" t="s">
        <v>280</v>
      </c>
      <c r="AU86" s="223" t="s">
        <v>85</v>
      </c>
      <c r="AY86" s="17" t="s">
        <v>162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83</v>
      </c>
      <c r="BK86" s="224">
        <f>ROUND(I86*H86,2)</f>
        <v>0</v>
      </c>
      <c r="BL86" s="17" t="s">
        <v>169</v>
      </c>
      <c r="BM86" s="223" t="s">
        <v>1126</v>
      </c>
    </row>
    <row r="87" s="2" customFormat="1" ht="24.15" customHeight="1">
      <c r="A87" s="38"/>
      <c r="B87" s="39"/>
      <c r="C87" s="212" t="s">
        <v>185</v>
      </c>
      <c r="D87" s="212" t="s">
        <v>164</v>
      </c>
      <c r="E87" s="213" t="s">
        <v>1127</v>
      </c>
      <c r="F87" s="214" t="s">
        <v>1128</v>
      </c>
      <c r="G87" s="215" t="s">
        <v>542</v>
      </c>
      <c r="H87" s="216">
        <v>10</v>
      </c>
      <c r="I87" s="217"/>
      <c r="J87" s="218">
        <f>ROUND(I87*H87,2)</f>
        <v>0</v>
      </c>
      <c r="K87" s="214" t="s">
        <v>168</v>
      </c>
      <c r="L87" s="44"/>
      <c r="M87" s="219" t="s">
        <v>19</v>
      </c>
      <c r="N87" s="220" t="s">
        <v>46</v>
      </c>
      <c r="O87" s="84"/>
      <c r="P87" s="221">
        <f>O87*H87</f>
        <v>0</v>
      </c>
      <c r="Q87" s="221">
        <v>1.0000000000000001E-05</v>
      </c>
      <c r="R87" s="221">
        <f>Q87*H87</f>
        <v>0.00010000000000000001</v>
      </c>
      <c r="S87" s="221">
        <v>0</v>
      </c>
      <c r="T87" s="22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23" t="s">
        <v>169</v>
      </c>
      <c r="AT87" s="223" t="s">
        <v>164</v>
      </c>
      <c r="AU87" s="223" t="s">
        <v>85</v>
      </c>
      <c r="AY87" s="17" t="s">
        <v>162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83</v>
      </c>
      <c r="BK87" s="224">
        <f>ROUND(I87*H87,2)</f>
        <v>0</v>
      </c>
      <c r="BL87" s="17" t="s">
        <v>169</v>
      </c>
      <c r="BM87" s="223" t="s">
        <v>1129</v>
      </c>
    </row>
    <row r="88" s="2" customFormat="1">
      <c r="A88" s="38"/>
      <c r="B88" s="39"/>
      <c r="C88" s="40"/>
      <c r="D88" s="225" t="s">
        <v>171</v>
      </c>
      <c r="E88" s="40"/>
      <c r="F88" s="226" t="s">
        <v>1130</v>
      </c>
      <c r="G88" s="40"/>
      <c r="H88" s="40"/>
      <c r="I88" s="227"/>
      <c r="J88" s="40"/>
      <c r="K88" s="40"/>
      <c r="L88" s="44"/>
      <c r="M88" s="228"/>
      <c r="N88" s="229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171</v>
      </c>
      <c r="AU88" s="17" t="s">
        <v>85</v>
      </c>
    </row>
    <row r="89" s="2" customFormat="1" ht="24.15" customHeight="1">
      <c r="A89" s="38"/>
      <c r="B89" s="39"/>
      <c r="C89" s="264" t="s">
        <v>169</v>
      </c>
      <c r="D89" s="264" t="s">
        <v>280</v>
      </c>
      <c r="E89" s="265" t="s">
        <v>1131</v>
      </c>
      <c r="F89" s="266" t="s">
        <v>1132</v>
      </c>
      <c r="G89" s="267" t="s">
        <v>542</v>
      </c>
      <c r="H89" s="268">
        <v>10</v>
      </c>
      <c r="I89" s="269"/>
      <c r="J89" s="270">
        <f>ROUND(I89*H89,2)</f>
        <v>0</v>
      </c>
      <c r="K89" s="266" t="s">
        <v>168</v>
      </c>
      <c r="L89" s="271"/>
      <c r="M89" s="282" t="s">
        <v>19</v>
      </c>
      <c r="N89" s="283" t="s">
        <v>46</v>
      </c>
      <c r="O89" s="276"/>
      <c r="P89" s="277">
        <f>O89*H89</f>
        <v>0</v>
      </c>
      <c r="Q89" s="277">
        <v>6.0000000000000002E-05</v>
      </c>
      <c r="R89" s="277">
        <f>Q89*H89</f>
        <v>0.00060000000000000006</v>
      </c>
      <c r="S89" s="277">
        <v>0</v>
      </c>
      <c r="T89" s="278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217</v>
      </c>
      <c r="AT89" s="223" t="s">
        <v>280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1133</v>
      </c>
    </row>
    <row r="90" s="2" customFormat="1" ht="6.96" customHeight="1">
      <c r="A90" s="38"/>
      <c r="B90" s="59"/>
      <c r="C90" s="60"/>
      <c r="D90" s="60"/>
      <c r="E90" s="60"/>
      <c r="F90" s="60"/>
      <c r="G90" s="60"/>
      <c r="H90" s="60"/>
      <c r="I90" s="60"/>
      <c r="J90" s="60"/>
      <c r="K90" s="60"/>
      <c r="L90" s="44"/>
      <c r="M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</sheetData>
  <sheetProtection sheet="1" autoFilter="0" formatColumns="0" formatRows="0" objects="1" scenarios="1" spinCount="100000" saltValue="ZDULzKIz1f69zI3Y6uEWZk7SzxkvqeRIAc5ipZbs7PZFZsx2kvg7y8OR7CQ+RzH54MSFQMk203l5/U8ZphfDZw==" hashValue="/nNqr15Fgmx0Q0qhi4hjYQ8WBuX74g1G2DnApUXlfajysR5SIzhhBknGk/8idE88nHQERqAkdWHuzlYGwV5zUA==" algorithmName="SHA-512" password="CC35"/>
  <autoFilter ref="C80:K8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953943211"/>
    <hyperlink ref="F88" r:id="rId2" display="https://podminky.urs.cz/item/CS_URS_2025_01/9539933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1134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ROUND(J88,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ROUND((SUM(BE88:BE203)),  2)</f>
        <v>0</v>
      </c>
      <c r="G33" s="38"/>
      <c r="H33" s="38"/>
      <c r="I33" s="157">
        <v>0.20999999999999999</v>
      </c>
      <c r="J33" s="156">
        <f>ROUND(((SUM(BE88:BE203))*I33),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ROUND((SUM(BF88:BF203)),  2)</f>
        <v>0</v>
      </c>
      <c r="G34" s="38"/>
      <c r="H34" s="38"/>
      <c r="I34" s="157">
        <v>0.12</v>
      </c>
      <c r="J34" s="156">
        <f>ROUND(((SUM(BF88:BF203))*I34),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ROUND((SUM(BG88:BG203)),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ROUND((SUM(BH88:BH203)),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ROUND((SUM(BI88:BI203)),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D09 - Veřejné osvětlení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145</v>
      </c>
      <c r="E60" s="177"/>
      <c r="F60" s="177"/>
      <c r="G60" s="177"/>
      <c r="H60" s="177"/>
      <c r="I60" s="177"/>
      <c r="J60" s="178">
        <f>J89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1135</v>
      </c>
      <c r="E61" s="182"/>
      <c r="F61" s="182"/>
      <c r="G61" s="182"/>
      <c r="H61" s="182"/>
      <c r="I61" s="182"/>
      <c r="J61" s="183">
        <f>J90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9" customFormat="1" ht="24.96" customHeight="1">
      <c r="A62" s="9"/>
      <c r="B62" s="174"/>
      <c r="C62" s="175"/>
      <c r="D62" s="176" t="s">
        <v>1025</v>
      </c>
      <c r="E62" s="177"/>
      <c r="F62" s="177"/>
      <c r="G62" s="177"/>
      <c r="H62" s="177"/>
      <c r="I62" s="177"/>
      <c r="J62" s="178">
        <f>J113</f>
        <v>0</v>
      </c>
      <c r="K62" s="175"/>
      <c r="L62" s="17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10" customFormat="1" ht="19.92" customHeight="1">
      <c r="A63" s="10"/>
      <c r="B63" s="180"/>
      <c r="C63" s="125"/>
      <c r="D63" s="181" t="s">
        <v>1136</v>
      </c>
      <c r="E63" s="182"/>
      <c r="F63" s="182"/>
      <c r="G63" s="182"/>
      <c r="H63" s="182"/>
      <c r="I63" s="182"/>
      <c r="J63" s="183">
        <f>J114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1026</v>
      </c>
      <c r="E64" s="182"/>
      <c r="F64" s="182"/>
      <c r="G64" s="182"/>
      <c r="H64" s="182"/>
      <c r="I64" s="182"/>
      <c r="J64" s="183">
        <f>J140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705</v>
      </c>
      <c r="E65" s="177"/>
      <c r="F65" s="177"/>
      <c r="G65" s="177"/>
      <c r="H65" s="177"/>
      <c r="I65" s="177"/>
      <c r="J65" s="178">
        <f>J190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4"/>
      <c r="C66" s="175"/>
      <c r="D66" s="176" t="s">
        <v>366</v>
      </c>
      <c r="E66" s="177"/>
      <c r="F66" s="177"/>
      <c r="G66" s="177"/>
      <c r="H66" s="177"/>
      <c r="I66" s="177"/>
      <c r="J66" s="178">
        <f>J196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80"/>
      <c r="C67" s="125"/>
      <c r="D67" s="181" t="s">
        <v>1137</v>
      </c>
      <c r="E67" s="182"/>
      <c r="F67" s="182"/>
      <c r="G67" s="182"/>
      <c r="H67" s="182"/>
      <c r="I67" s="182"/>
      <c r="J67" s="183">
        <f>J197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367</v>
      </c>
      <c r="E68" s="182"/>
      <c r="F68" s="182"/>
      <c r="G68" s="182"/>
      <c r="H68" s="182"/>
      <c r="I68" s="182"/>
      <c r="J68" s="183">
        <f>J201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hidden="1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/>
    <row r="72" hidden="1"/>
    <row r="73" hidden="1"/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147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9" t="str">
        <f>E7</f>
        <v>Hřiště u ZŠ - Habartov</v>
      </c>
      <c r="F78" s="32"/>
      <c r="G78" s="32"/>
      <c r="H78" s="32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131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D09 - Veřejné osvětlení</v>
      </c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č.p.561/28,99/226</v>
      </c>
      <c r="G82" s="40"/>
      <c r="H82" s="40"/>
      <c r="I82" s="32" t="s">
        <v>23</v>
      </c>
      <c r="J82" s="72" t="str">
        <f>IF(J12="","",J12)</f>
        <v>26. 5. 2025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25.65" customHeight="1">
      <c r="A84" s="38"/>
      <c r="B84" s="39"/>
      <c r="C84" s="32" t="s">
        <v>25</v>
      </c>
      <c r="D84" s="40"/>
      <c r="E84" s="40"/>
      <c r="F84" s="27" t="str">
        <f>E15</f>
        <v>Město Habartov</v>
      </c>
      <c r="G84" s="40"/>
      <c r="H84" s="40"/>
      <c r="I84" s="32" t="s">
        <v>33</v>
      </c>
      <c r="J84" s="36" t="str">
        <f>E21</f>
        <v>Ing.Arch Lubomír Korřák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31</v>
      </c>
      <c r="D85" s="40"/>
      <c r="E85" s="40"/>
      <c r="F85" s="27" t="str">
        <f>IF(E18="","",E18)</f>
        <v>Vyplň údaj</v>
      </c>
      <c r="G85" s="40"/>
      <c r="H85" s="40"/>
      <c r="I85" s="32" t="s">
        <v>37</v>
      </c>
      <c r="J85" s="36" t="str">
        <f>E24</f>
        <v xml:space="preserve"> 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85"/>
      <c r="B87" s="186"/>
      <c r="C87" s="187" t="s">
        <v>148</v>
      </c>
      <c r="D87" s="188" t="s">
        <v>60</v>
      </c>
      <c r="E87" s="188" t="s">
        <v>56</v>
      </c>
      <c r="F87" s="188" t="s">
        <v>57</v>
      </c>
      <c r="G87" s="188" t="s">
        <v>149</v>
      </c>
      <c r="H87" s="188" t="s">
        <v>150</v>
      </c>
      <c r="I87" s="188" t="s">
        <v>151</v>
      </c>
      <c r="J87" s="188" t="s">
        <v>135</v>
      </c>
      <c r="K87" s="189" t="s">
        <v>152</v>
      </c>
      <c r="L87" s="190"/>
      <c r="M87" s="92" t="s">
        <v>19</v>
      </c>
      <c r="N87" s="93" t="s">
        <v>45</v>
      </c>
      <c r="O87" s="93" t="s">
        <v>153</v>
      </c>
      <c r="P87" s="93" t="s">
        <v>154</v>
      </c>
      <c r="Q87" s="93" t="s">
        <v>155</v>
      </c>
      <c r="R87" s="93" t="s">
        <v>156</v>
      </c>
      <c r="S87" s="93" t="s">
        <v>157</v>
      </c>
      <c r="T87" s="94" t="s">
        <v>158</v>
      </c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</row>
    <row r="88" s="2" customFormat="1" ht="22.8" customHeight="1">
      <c r="A88" s="38"/>
      <c r="B88" s="39"/>
      <c r="C88" s="99" t="s">
        <v>159</v>
      </c>
      <c r="D88" s="40"/>
      <c r="E88" s="40"/>
      <c r="F88" s="40"/>
      <c r="G88" s="40"/>
      <c r="H88" s="40"/>
      <c r="I88" s="40"/>
      <c r="J88" s="191">
        <f>BK88</f>
        <v>0</v>
      </c>
      <c r="K88" s="40"/>
      <c r="L88" s="44"/>
      <c r="M88" s="95"/>
      <c r="N88" s="192"/>
      <c r="O88" s="96"/>
      <c r="P88" s="193">
        <f>P89+P113+P190+P196</f>
        <v>0</v>
      </c>
      <c r="Q88" s="96"/>
      <c r="R88" s="193">
        <f>R89+R113+R190+R196</f>
        <v>82.723019000000008</v>
      </c>
      <c r="S88" s="96"/>
      <c r="T88" s="194">
        <f>T89+T113+T190+T196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74</v>
      </c>
      <c r="AU88" s="17" t="s">
        <v>136</v>
      </c>
      <c r="BK88" s="195">
        <f>BK89+BK113+BK190+BK196</f>
        <v>0</v>
      </c>
    </row>
    <row r="89" s="12" customFormat="1" ht="25.92" customHeight="1">
      <c r="A89" s="12"/>
      <c r="B89" s="196"/>
      <c r="C89" s="197"/>
      <c r="D89" s="198" t="s">
        <v>74</v>
      </c>
      <c r="E89" s="199" t="s">
        <v>316</v>
      </c>
      <c r="F89" s="199" t="s">
        <v>317</v>
      </c>
      <c r="G89" s="197"/>
      <c r="H89" s="197"/>
      <c r="I89" s="200"/>
      <c r="J89" s="201">
        <f>BK89</f>
        <v>0</v>
      </c>
      <c r="K89" s="197"/>
      <c r="L89" s="202"/>
      <c r="M89" s="203"/>
      <c r="N89" s="204"/>
      <c r="O89" s="204"/>
      <c r="P89" s="205">
        <f>P90</f>
        <v>0</v>
      </c>
      <c r="Q89" s="204"/>
      <c r="R89" s="205">
        <f>R90</f>
        <v>0.34016000000000002</v>
      </c>
      <c r="S89" s="204"/>
      <c r="T89" s="206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85</v>
      </c>
      <c r="AT89" s="208" t="s">
        <v>74</v>
      </c>
      <c r="AU89" s="208" t="s">
        <v>75</v>
      </c>
      <c r="AY89" s="207" t="s">
        <v>162</v>
      </c>
      <c r="BK89" s="209">
        <f>BK90</f>
        <v>0</v>
      </c>
    </row>
    <row r="90" s="12" customFormat="1" ht="22.8" customHeight="1">
      <c r="A90" s="12"/>
      <c r="B90" s="196"/>
      <c r="C90" s="197"/>
      <c r="D90" s="198" t="s">
        <v>74</v>
      </c>
      <c r="E90" s="210" t="s">
        <v>1138</v>
      </c>
      <c r="F90" s="210" t="s">
        <v>1139</v>
      </c>
      <c r="G90" s="197"/>
      <c r="H90" s="197"/>
      <c r="I90" s="200"/>
      <c r="J90" s="211">
        <f>BK90</f>
        <v>0</v>
      </c>
      <c r="K90" s="197"/>
      <c r="L90" s="202"/>
      <c r="M90" s="203"/>
      <c r="N90" s="204"/>
      <c r="O90" s="204"/>
      <c r="P90" s="205">
        <f>SUM(P91:P112)</f>
        <v>0</v>
      </c>
      <c r="Q90" s="204"/>
      <c r="R90" s="205">
        <f>SUM(R91:R112)</f>
        <v>0.34016000000000002</v>
      </c>
      <c r="S90" s="204"/>
      <c r="T90" s="206">
        <f>SUM(T91:T112)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85</v>
      </c>
      <c r="AT90" s="208" t="s">
        <v>74</v>
      </c>
      <c r="AU90" s="208" t="s">
        <v>83</v>
      </c>
      <c r="AY90" s="207" t="s">
        <v>162</v>
      </c>
      <c r="BK90" s="209">
        <f>SUM(BK91:BK112)</f>
        <v>0</v>
      </c>
    </row>
    <row r="91" s="2" customFormat="1" ht="33" customHeight="1">
      <c r="A91" s="38"/>
      <c r="B91" s="39"/>
      <c r="C91" s="212" t="s">
        <v>83</v>
      </c>
      <c r="D91" s="212" t="s">
        <v>164</v>
      </c>
      <c r="E91" s="213" t="s">
        <v>1140</v>
      </c>
      <c r="F91" s="214" t="s">
        <v>1141</v>
      </c>
      <c r="G91" s="215" t="s">
        <v>542</v>
      </c>
      <c r="H91" s="216">
        <v>204</v>
      </c>
      <c r="I91" s="217"/>
      <c r="J91" s="218">
        <f>ROUND(I91*H91,2)</f>
        <v>0</v>
      </c>
      <c r="K91" s="214" t="s">
        <v>168</v>
      </c>
      <c r="L91" s="44"/>
      <c r="M91" s="219" t="s">
        <v>19</v>
      </c>
      <c r="N91" s="220" t="s">
        <v>46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262</v>
      </c>
      <c r="AT91" s="223" t="s">
        <v>164</v>
      </c>
      <c r="AU91" s="223" t="s">
        <v>85</v>
      </c>
      <c r="AY91" s="17" t="s">
        <v>162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83</v>
      </c>
      <c r="BK91" s="224">
        <f>ROUND(I91*H91,2)</f>
        <v>0</v>
      </c>
      <c r="BL91" s="17" t="s">
        <v>262</v>
      </c>
      <c r="BM91" s="223" t="s">
        <v>1142</v>
      </c>
    </row>
    <row r="92" s="2" customFormat="1">
      <c r="A92" s="38"/>
      <c r="B92" s="39"/>
      <c r="C92" s="40"/>
      <c r="D92" s="225" t="s">
        <v>171</v>
      </c>
      <c r="E92" s="40"/>
      <c r="F92" s="226" t="s">
        <v>1143</v>
      </c>
      <c r="G92" s="40"/>
      <c r="H92" s="40"/>
      <c r="I92" s="227"/>
      <c r="J92" s="40"/>
      <c r="K92" s="40"/>
      <c r="L92" s="44"/>
      <c r="M92" s="228"/>
      <c r="N92" s="22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171</v>
      </c>
      <c r="AU92" s="17" t="s">
        <v>85</v>
      </c>
    </row>
    <row r="93" s="13" customFormat="1">
      <c r="A93" s="13"/>
      <c r="B93" s="230"/>
      <c r="C93" s="231"/>
      <c r="D93" s="232" t="s">
        <v>173</v>
      </c>
      <c r="E93" s="233" t="s">
        <v>19</v>
      </c>
      <c r="F93" s="234" t="s">
        <v>1144</v>
      </c>
      <c r="G93" s="231"/>
      <c r="H93" s="235">
        <v>204</v>
      </c>
      <c r="I93" s="236"/>
      <c r="J93" s="231"/>
      <c r="K93" s="231"/>
      <c r="L93" s="237"/>
      <c r="M93" s="238"/>
      <c r="N93" s="239"/>
      <c r="O93" s="239"/>
      <c r="P93" s="239"/>
      <c r="Q93" s="239"/>
      <c r="R93" s="239"/>
      <c r="S93" s="239"/>
      <c r="T93" s="240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1" t="s">
        <v>173</v>
      </c>
      <c r="AU93" s="241" t="s">
        <v>85</v>
      </c>
      <c r="AV93" s="13" t="s">
        <v>85</v>
      </c>
      <c r="AW93" s="13" t="s">
        <v>36</v>
      </c>
      <c r="AX93" s="13" t="s">
        <v>75</v>
      </c>
      <c r="AY93" s="241" t="s">
        <v>162</v>
      </c>
    </row>
    <row r="94" s="15" customFormat="1">
      <c r="A94" s="15"/>
      <c r="B94" s="252"/>
      <c r="C94" s="253"/>
      <c r="D94" s="232" t="s">
        <v>173</v>
      </c>
      <c r="E94" s="254" t="s">
        <v>19</v>
      </c>
      <c r="F94" s="255" t="s">
        <v>184</v>
      </c>
      <c r="G94" s="253"/>
      <c r="H94" s="256">
        <v>204</v>
      </c>
      <c r="I94" s="257"/>
      <c r="J94" s="253"/>
      <c r="K94" s="253"/>
      <c r="L94" s="258"/>
      <c r="M94" s="259"/>
      <c r="N94" s="260"/>
      <c r="O94" s="260"/>
      <c r="P94" s="260"/>
      <c r="Q94" s="260"/>
      <c r="R94" s="260"/>
      <c r="S94" s="260"/>
      <c r="T94" s="261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2" t="s">
        <v>173</v>
      </c>
      <c r="AU94" s="262" t="s">
        <v>85</v>
      </c>
      <c r="AV94" s="15" t="s">
        <v>169</v>
      </c>
      <c r="AW94" s="15" t="s">
        <v>36</v>
      </c>
      <c r="AX94" s="15" t="s">
        <v>83</v>
      </c>
      <c r="AY94" s="262" t="s">
        <v>162</v>
      </c>
    </row>
    <row r="95" s="2" customFormat="1" ht="33" customHeight="1">
      <c r="A95" s="38"/>
      <c r="B95" s="39"/>
      <c r="C95" s="212" t="s">
        <v>85</v>
      </c>
      <c r="D95" s="212" t="s">
        <v>164</v>
      </c>
      <c r="E95" s="213" t="s">
        <v>1145</v>
      </c>
      <c r="F95" s="214" t="s">
        <v>1146</v>
      </c>
      <c r="G95" s="215" t="s">
        <v>542</v>
      </c>
      <c r="H95" s="216">
        <v>208</v>
      </c>
      <c r="I95" s="217"/>
      <c r="J95" s="218">
        <f>ROUND(I95*H95,2)</f>
        <v>0</v>
      </c>
      <c r="K95" s="214" t="s">
        <v>168</v>
      </c>
      <c r="L95" s="44"/>
      <c r="M95" s="219" t="s">
        <v>19</v>
      </c>
      <c r="N95" s="220" t="s">
        <v>46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262</v>
      </c>
      <c r="AT95" s="223" t="s">
        <v>164</v>
      </c>
      <c r="AU95" s="223" t="s">
        <v>85</v>
      </c>
      <c r="AY95" s="17" t="s">
        <v>162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83</v>
      </c>
      <c r="BK95" s="224">
        <f>ROUND(I95*H95,2)</f>
        <v>0</v>
      </c>
      <c r="BL95" s="17" t="s">
        <v>262</v>
      </c>
      <c r="BM95" s="223" t="s">
        <v>1147</v>
      </c>
    </row>
    <row r="96" s="2" customFormat="1">
      <c r="A96" s="38"/>
      <c r="B96" s="39"/>
      <c r="C96" s="40"/>
      <c r="D96" s="225" t="s">
        <v>171</v>
      </c>
      <c r="E96" s="40"/>
      <c r="F96" s="226" t="s">
        <v>1148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171</v>
      </c>
      <c r="AU96" s="17" t="s">
        <v>85</v>
      </c>
    </row>
    <row r="97" s="13" customFormat="1">
      <c r="A97" s="13"/>
      <c r="B97" s="230"/>
      <c r="C97" s="231"/>
      <c r="D97" s="232" t="s">
        <v>173</v>
      </c>
      <c r="E97" s="233" t="s">
        <v>19</v>
      </c>
      <c r="F97" s="234" t="s">
        <v>1149</v>
      </c>
      <c r="G97" s="231"/>
      <c r="H97" s="235">
        <v>208</v>
      </c>
      <c r="I97" s="236"/>
      <c r="J97" s="231"/>
      <c r="K97" s="231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173</v>
      </c>
      <c r="AU97" s="241" t="s">
        <v>85</v>
      </c>
      <c r="AV97" s="13" t="s">
        <v>85</v>
      </c>
      <c r="AW97" s="13" t="s">
        <v>36</v>
      </c>
      <c r="AX97" s="13" t="s">
        <v>75</v>
      </c>
      <c r="AY97" s="241" t="s">
        <v>162</v>
      </c>
    </row>
    <row r="98" s="15" customFormat="1">
      <c r="A98" s="15"/>
      <c r="B98" s="252"/>
      <c r="C98" s="253"/>
      <c r="D98" s="232" t="s">
        <v>173</v>
      </c>
      <c r="E98" s="254" t="s">
        <v>19</v>
      </c>
      <c r="F98" s="255" t="s">
        <v>184</v>
      </c>
      <c r="G98" s="253"/>
      <c r="H98" s="256">
        <v>208</v>
      </c>
      <c r="I98" s="257"/>
      <c r="J98" s="253"/>
      <c r="K98" s="253"/>
      <c r="L98" s="258"/>
      <c r="M98" s="259"/>
      <c r="N98" s="260"/>
      <c r="O98" s="260"/>
      <c r="P98" s="260"/>
      <c r="Q98" s="260"/>
      <c r="R98" s="260"/>
      <c r="S98" s="260"/>
      <c r="T98" s="26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2" t="s">
        <v>173</v>
      </c>
      <c r="AU98" s="262" t="s">
        <v>85</v>
      </c>
      <c r="AV98" s="15" t="s">
        <v>169</v>
      </c>
      <c r="AW98" s="15" t="s">
        <v>36</v>
      </c>
      <c r="AX98" s="15" t="s">
        <v>83</v>
      </c>
      <c r="AY98" s="262" t="s">
        <v>162</v>
      </c>
    </row>
    <row r="99" s="2" customFormat="1" ht="49.05" customHeight="1">
      <c r="A99" s="38"/>
      <c r="B99" s="39"/>
      <c r="C99" s="212" t="s">
        <v>185</v>
      </c>
      <c r="D99" s="212" t="s">
        <v>164</v>
      </c>
      <c r="E99" s="213" t="s">
        <v>1150</v>
      </c>
      <c r="F99" s="214" t="s">
        <v>1151</v>
      </c>
      <c r="G99" s="215" t="s">
        <v>269</v>
      </c>
      <c r="H99" s="216">
        <v>560</v>
      </c>
      <c r="I99" s="217"/>
      <c r="J99" s="218">
        <f>ROUND(I99*H99,2)</f>
        <v>0</v>
      </c>
      <c r="K99" s="214" t="s">
        <v>168</v>
      </c>
      <c r="L99" s="44"/>
      <c r="M99" s="219" t="s">
        <v>19</v>
      </c>
      <c r="N99" s="220" t="s">
        <v>46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262</v>
      </c>
      <c r="AT99" s="223" t="s">
        <v>164</v>
      </c>
      <c r="AU99" s="223" t="s">
        <v>85</v>
      </c>
      <c r="AY99" s="17" t="s">
        <v>162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83</v>
      </c>
      <c r="BK99" s="224">
        <f>ROUND(I99*H99,2)</f>
        <v>0</v>
      </c>
      <c r="BL99" s="17" t="s">
        <v>262</v>
      </c>
      <c r="BM99" s="223" t="s">
        <v>1152</v>
      </c>
    </row>
    <row r="100" s="2" customFormat="1">
      <c r="A100" s="38"/>
      <c r="B100" s="39"/>
      <c r="C100" s="40"/>
      <c r="D100" s="225" t="s">
        <v>171</v>
      </c>
      <c r="E100" s="40"/>
      <c r="F100" s="226" t="s">
        <v>1153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171</v>
      </c>
      <c r="AU100" s="17" t="s">
        <v>85</v>
      </c>
    </row>
    <row r="101" s="2" customFormat="1" ht="16.5" customHeight="1">
      <c r="A101" s="38"/>
      <c r="B101" s="39"/>
      <c r="C101" s="264" t="s">
        <v>169</v>
      </c>
      <c r="D101" s="264" t="s">
        <v>280</v>
      </c>
      <c r="E101" s="265" t="s">
        <v>1154</v>
      </c>
      <c r="F101" s="266" t="s">
        <v>1155</v>
      </c>
      <c r="G101" s="267" t="s">
        <v>330</v>
      </c>
      <c r="H101" s="268">
        <v>336</v>
      </c>
      <c r="I101" s="269"/>
      <c r="J101" s="270">
        <f>ROUND(I101*H101,2)</f>
        <v>0</v>
      </c>
      <c r="K101" s="266" t="s">
        <v>168</v>
      </c>
      <c r="L101" s="271"/>
      <c r="M101" s="272" t="s">
        <v>19</v>
      </c>
      <c r="N101" s="273" t="s">
        <v>46</v>
      </c>
      <c r="O101" s="84"/>
      <c r="P101" s="221">
        <f>O101*H101</f>
        <v>0</v>
      </c>
      <c r="Q101" s="221">
        <v>0.001</v>
      </c>
      <c r="R101" s="221">
        <f>Q101*H101</f>
        <v>0.33600000000000002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357</v>
      </c>
      <c r="AT101" s="223" t="s">
        <v>280</v>
      </c>
      <c r="AU101" s="223" t="s">
        <v>85</v>
      </c>
      <c r="AY101" s="17" t="s">
        <v>162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83</v>
      </c>
      <c r="BK101" s="224">
        <f>ROUND(I101*H101,2)</f>
        <v>0</v>
      </c>
      <c r="BL101" s="17" t="s">
        <v>262</v>
      </c>
      <c r="BM101" s="223" t="s">
        <v>1156</v>
      </c>
    </row>
    <row r="102" s="13" customFormat="1">
      <c r="A102" s="13"/>
      <c r="B102" s="230"/>
      <c r="C102" s="231"/>
      <c r="D102" s="232" t="s">
        <v>173</v>
      </c>
      <c r="E102" s="233" t="s">
        <v>19</v>
      </c>
      <c r="F102" s="234" t="s">
        <v>1157</v>
      </c>
      <c r="G102" s="231"/>
      <c r="H102" s="235">
        <v>336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173</v>
      </c>
      <c r="AU102" s="241" t="s">
        <v>85</v>
      </c>
      <c r="AV102" s="13" t="s">
        <v>85</v>
      </c>
      <c r="AW102" s="13" t="s">
        <v>36</v>
      </c>
      <c r="AX102" s="13" t="s">
        <v>75</v>
      </c>
      <c r="AY102" s="241" t="s">
        <v>162</v>
      </c>
    </row>
    <row r="103" s="15" customFormat="1">
      <c r="A103" s="15"/>
      <c r="B103" s="252"/>
      <c r="C103" s="253"/>
      <c r="D103" s="232" t="s">
        <v>173</v>
      </c>
      <c r="E103" s="254" t="s">
        <v>19</v>
      </c>
      <c r="F103" s="255" t="s">
        <v>184</v>
      </c>
      <c r="G103" s="253"/>
      <c r="H103" s="256">
        <v>336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2" t="s">
        <v>173</v>
      </c>
      <c r="AU103" s="262" t="s">
        <v>85</v>
      </c>
      <c r="AV103" s="15" t="s">
        <v>169</v>
      </c>
      <c r="AW103" s="15" t="s">
        <v>36</v>
      </c>
      <c r="AX103" s="15" t="s">
        <v>83</v>
      </c>
      <c r="AY103" s="262" t="s">
        <v>162</v>
      </c>
    </row>
    <row r="104" s="2" customFormat="1" ht="21.75" customHeight="1">
      <c r="A104" s="38"/>
      <c r="B104" s="39"/>
      <c r="C104" s="212" t="s">
        <v>198</v>
      </c>
      <c r="D104" s="212" t="s">
        <v>164</v>
      </c>
      <c r="E104" s="213" t="s">
        <v>1158</v>
      </c>
      <c r="F104" s="214" t="s">
        <v>1159</v>
      </c>
      <c r="G104" s="215" t="s">
        <v>542</v>
      </c>
      <c r="H104" s="216">
        <v>26</v>
      </c>
      <c r="I104" s="217"/>
      <c r="J104" s="218">
        <f>ROUND(I104*H104,2)</f>
        <v>0</v>
      </c>
      <c r="K104" s="214" t="s">
        <v>168</v>
      </c>
      <c r="L104" s="44"/>
      <c r="M104" s="219" t="s">
        <v>19</v>
      </c>
      <c r="N104" s="220" t="s">
        <v>46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262</v>
      </c>
      <c r="AT104" s="223" t="s">
        <v>164</v>
      </c>
      <c r="AU104" s="223" t="s">
        <v>85</v>
      </c>
      <c r="AY104" s="17" t="s">
        <v>162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83</v>
      </c>
      <c r="BK104" s="224">
        <f>ROUND(I104*H104,2)</f>
        <v>0</v>
      </c>
      <c r="BL104" s="17" t="s">
        <v>262</v>
      </c>
      <c r="BM104" s="223" t="s">
        <v>1160</v>
      </c>
    </row>
    <row r="105" s="2" customFormat="1">
      <c r="A105" s="38"/>
      <c r="B105" s="39"/>
      <c r="C105" s="40"/>
      <c r="D105" s="225" t="s">
        <v>171</v>
      </c>
      <c r="E105" s="40"/>
      <c r="F105" s="226" t="s">
        <v>1161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171</v>
      </c>
      <c r="AU105" s="17" t="s">
        <v>85</v>
      </c>
    </row>
    <row r="106" s="2" customFormat="1" ht="16.5" customHeight="1">
      <c r="A106" s="38"/>
      <c r="B106" s="39"/>
      <c r="C106" s="264" t="s">
        <v>205</v>
      </c>
      <c r="D106" s="264" t="s">
        <v>280</v>
      </c>
      <c r="E106" s="265" t="s">
        <v>1162</v>
      </c>
      <c r="F106" s="266" t="s">
        <v>1163</v>
      </c>
      <c r="G106" s="267" t="s">
        <v>542</v>
      </c>
      <c r="H106" s="268">
        <v>26</v>
      </c>
      <c r="I106" s="269"/>
      <c r="J106" s="270">
        <f>ROUND(I106*H106,2)</f>
        <v>0</v>
      </c>
      <c r="K106" s="266" t="s">
        <v>168</v>
      </c>
      <c r="L106" s="271"/>
      <c r="M106" s="272" t="s">
        <v>19</v>
      </c>
      <c r="N106" s="273" t="s">
        <v>46</v>
      </c>
      <c r="O106" s="84"/>
      <c r="P106" s="221">
        <f>O106*H106</f>
        <v>0</v>
      </c>
      <c r="Q106" s="221">
        <v>0.00016000000000000001</v>
      </c>
      <c r="R106" s="221">
        <f>Q106*H106</f>
        <v>0.0041600000000000005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357</v>
      </c>
      <c r="AT106" s="223" t="s">
        <v>280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262</v>
      </c>
      <c r="BM106" s="223" t="s">
        <v>1164</v>
      </c>
    </row>
    <row r="107" s="2" customFormat="1" ht="44.25" customHeight="1">
      <c r="A107" s="38"/>
      <c r="B107" s="39"/>
      <c r="C107" s="212" t="s">
        <v>211</v>
      </c>
      <c r="D107" s="212" t="s">
        <v>164</v>
      </c>
      <c r="E107" s="213" t="s">
        <v>1165</v>
      </c>
      <c r="F107" s="214" t="s">
        <v>1166</v>
      </c>
      <c r="G107" s="215" t="s">
        <v>542</v>
      </c>
      <c r="H107" s="216">
        <v>1</v>
      </c>
      <c r="I107" s="217"/>
      <c r="J107" s="218">
        <f>ROUND(I107*H107,2)</f>
        <v>0</v>
      </c>
      <c r="K107" s="214" t="s">
        <v>168</v>
      </c>
      <c r="L107" s="44"/>
      <c r="M107" s="219" t="s">
        <v>19</v>
      </c>
      <c r="N107" s="220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262</v>
      </c>
      <c r="AT107" s="223" t="s">
        <v>164</v>
      </c>
      <c r="AU107" s="223" t="s">
        <v>85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262</v>
      </c>
      <c r="BM107" s="223" t="s">
        <v>1167</v>
      </c>
    </row>
    <row r="108" s="2" customFormat="1">
      <c r="A108" s="38"/>
      <c r="B108" s="39"/>
      <c r="C108" s="40"/>
      <c r="D108" s="225" t="s">
        <v>171</v>
      </c>
      <c r="E108" s="40"/>
      <c r="F108" s="226" t="s">
        <v>1168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171</v>
      </c>
      <c r="AU108" s="17" t="s">
        <v>85</v>
      </c>
    </row>
    <row r="109" s="2" customFormat="1" ht="24.15" customHeight="1">
      <c r="A109" s="38"/>
      <c r="B109" s="39"/>
      <c r="C109" s="212" t="s">
        <v>217</v>
      </c>
      <c r="D109" s="212" t="s">
        <v>164</v>
      </c>
      <c r="E109" s="213" t="s">
        <v>1169</v>
      </c>
      <c r="F109" s="214" t="s">
        <v>1170</v>
      </c>
      <c r="G109" s="215" t="s">
        <v>542</v>
      </c>
      <c r="H109" s="216">
        <v>1</v>
      </c>
      <c r="I109" s="217"/>
      <c r="J109" s="218">
        <f>ROUND(I109*H109,2)</f>
        <v>0</v>
      </c>
      <c r="K109" s="214" t="s">
        <v>168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262</v>
      </c>
      <c r="AT109" s="223" t="s">
        <v>164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262</v>
      </c>
      <c r="BM109" s="223" t="s">
        <v>1171</v>
      </c>
    </row>
    <row r="110" s="2" customFormat="1">
      <c r="A110" s="38"/>
      <c r="B110" s="39"/>
      <c r="C110" s="40"/>
      <c r="D110" s="225" t="s">
        <v>171</v>
      </c>
      <c r="E110" s="40"/>
      <c r="F110" s="226" t="s">
        <v>1172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171</v>
      </c>
      <c r="AU110" s="17" t="s">
        <v>85</v>
      </c>
    </row>
    <row r="111" s="2" customFormat="1" ht="44.25" customHeight="1">
      <c r="A111" s="38"/>
      <c r="B111" s="39"/>
      <c r="C111" s="212" t="s">
        <v>224</v>
      </c>
      <c r="D111" s="212" t="s">
        <v>164</v>
      </c>
      <c r="E111" s="213" t="s">
        <v>1173</v>
      </c>
      <c r="F111" s="214" t="s">
        <v>1174</v>
      </c>
      <c r="G111" s="215" t="s">
        <v>220</v>
      </c>
      <c r="H111" s="216">
        <v>0.34000000000000002</v>
      </c>
      <c r="I111" s="217"/>
      <c r="J111" s="218">
        <f>ROUND(I111*H111,2)</f>
        <v>0</v>
      </c>
      <c r="K111" s="214" t="s">
        <v>168</v>
      </c>
      <c r="L111" s="44"/>
      <c r="M111" s="219" t="s">
        <v>19</v>
      </c>
      <c r="N111" s="220" t="s">
        <v>46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262</v>
      </c>
      <c r="AT111" s="223" t="s">
        <v>164</v>
      </c>
      <c r="AU111" s="223" t="s">
        <v>85</v>
      </c>
      <c r="AY111" s="17" t="s">
        <v>162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83</v>
      </c>
      <c r="BK111" s="224">
        <f>ROUND(I111*H111,2)</f>
        <v>0</v>
      </c>
      <c r="BL111" s="17" t="s">
        <v>262</v>
      </c>
      <c r="BM111" s="223" t="s">
        <v>1175</v>
      </c>
    </row>
    <row r="112" s="2" customFormat="1">
      <c r="A112" s="38"/>
      <c r="B112" s="39"/>
      <c r="C112" s="40"/>
      <c r="D112" s="225" t="s">
        <v>171</v>
      </c>
      <c r="E112" s="40"/>
      <c r="F112" s="226" t="s">
        <v>1176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171</v>
      </c>
      <c r="AU112" s="17" t="s">
        <v>85</v>
      </c>
    </row>
    <row r="113" s="12" customFormat="1" ht="25.92" customHeight="1">
      <c r="A113" s="12"/>
      <c r="B113" s="196"/>
      <c r="C113" s="197"/>
      <c r="D113" s="198" t="s">
        <v>74</v>
      </c>
      <c r="E113" s="199" t="s">
        <v>280</v>
      </c>
      <c r="F113" s="199" t="s">
        <v>1110</v>
      </c>
      <c r="G113" s="197"/>
      <c r="H113" s="197"/>
      <c r="I113" s="200"/>
      <c r="J113" s="201">
        <f>BK113</f>
        <v>0</v>
      </c>
      <c r="K113" s="197"/>
      <c r="L113" s="202"/>
      <c r="M113" s="203"/>
      <c r="N113" s="204"/>
      <c r="O113" s="204"/>
      <c r="P113" s="205">
        <f>P114+P140</f>
        <v>0</v>
      </c>
      <c r="Q113" s="204"/>
      <c r="R113" s="205">
        <f>R114+R140</f>
        <v>82.38285900000001</v>
      </c>
      <c r="S113" s="204"/>
      <c r="T113" s="206">
        <f>T114+T140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7" t="s">
        <v>185</v>
      </c>
      <c r="AT113" s="208" t="s">
        <v>74</v>
      </c>
      <c r="AU113" s="208" t="s">
        <v>75</v>
      </c>
      <c r="AY113" s="207" t="s">
        <v>162</v>
      </c>
      <c r="BK113" s="209">
        <f>BK114+BK140</f>
        <v>0</v>
      </c>
    </row>
    <row r="114" s="12" customFormat="1" ht="22.8" customHeight="1">
      <c r="A114" s="12"/>
      <c r="B114" s="196"/>
      <c r="C114" s="197"/>
      <c r="D114" s="198" t="s">
        <v>74</v>
      </c>
      <c r="E114" s="210" t="s">
        <v>1177</v>
      </c>
      <c r="F114" s="210" t="s">
        <v>1178</v>
      </c>
      <c r="G114" s="197"/>
      <c r="H114" s="197"/>
      <c r="I114" s="200"/>
      <c r="J114" s="211">
        <f>BK114</f>
        <v>0</v>
      </c>
      <c r="K114" s="197"/>
      <c r="L114" s="202"/>
      <c r="M114" s="203"/>
      <c r="N114" s="204"/>
      <c r="O114" s="204"/>
      <c r="P114" s="205">
        <f>SUM(P115:P139)</f>
        <v>0</v>
      </c>
      <c r="Q114" s="204"/>
      <c r="R114" s="205">
        <f>SUM(R115:R139)</f>
        <v>3.7776349999999996</v>
      </c>
      <c r="S114" s="204"/>
      <c r="T114" s="206">
        <f>SUM(T115:T139)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7" t="s">
        <v>185</v>
      </c>
      <c r="AT114" s="208" t="s">
        <v>74</v>
      </c>
      <c r="AU114" s="208" t="s">
        <v>83</v>
      </c>
      <c r="AY114" s="207" t="s">
        <v>162</v>
      </c>
      <c r="BK114" s="209">
        <f>SUM(BK115:BK139)</f>
        <v>0</v>
      </c>
    </row>
    <row r="115" s="2" customFormat="1" ht="33" customHeight="1">
      <c r="A115" s="38"/>
      <c r="B115" s="39"/>
      <c r="C115" s="212" t="s">
        <v>230</v>
      </c>
      <c r="D115" s="212" t="s">
        <v>164</v>
      </c>
      <c r="E115" s="213" t="s">
        <v>1179</v>
      </c>
      <c r="F115" s="214" t="s">
        <v>1180</v>
      </c>
      <c r="G115" s="215" t="s">
        <v>542</v>
      </c>
      <c r="H115" s="216">
        <v>34</v>
      </c>
      <c r="I115" s="217"/>
      <c r="J115" s="218">
        <f>ROUND(I115*H115,2)</f>
        <v>0</v>
      </c>
      <c r="K115" s="214" t="s">
        <v>168</v>
      </c>
      <c r="L115" s="44"/>
      <c r="M115" s="219" t="s">
        <v>19</v>
      </c>
      <c r="N115" s="220" t="s">
        <v>46</v>
      </c>
      <c r="O115" s="84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1115</v>
      </c>
      <c r="AT115" s="223" t="s">
        <v>164</v>
      </c>
      <c r="AU115" s="223" t="s">
        <v>85</v>
      </c>
      <c r="AY115" s="17" t="s">
        <v>162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83</v>
      </c>
      <c r="BK115" s="224">
        <f>ROUND(I115*H115,2)</f>
        <v>0</v>
      </c>
      <c r="BL115" s="17" t="s">
        <v>1115</v>
      </c>
      <c r="BM115" s="223" t="s">
        <v>1181</v>
      </c>
    </row>
    <row r="116" s="2" customFormat="1">
      <c r="A116" s="38"/>
      <c r="B116" s="39"/>
      <c r="C116" s="40"/>
      <c r="D116" s="225" t="s">
        <v>171</v>
      </c>
      <c r="E116" s="40"/>
      <c r="F116" s="226" t="s">
        <v>1182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171</v>
      </c>
      <c r="AU116" s="17" t="s">
        <v>85</v>
      </c>
    </row>
    <row r="117" s="2" customFormat="1" ht="16.5" customHeight="1">
      <c r="A117" s="38"/>
      <c r="B117" s="39"/>
      <c r="C117" s="264" t="s">
        <v>236</v>
      </c>
      <c r="D117" s="264" t="s">
        <v>280</v>
      </c>
      <c r="E117" s="265" t="s">
        <v>1183</v>
      </c>
      <c r="F117" s="266" t="s">
        <v>1184</v>
      </c>
      <c r="G117" s="267" t="s">
        <v>338</v>
      </c>
      <c r="H117" s="268">
        <v>14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1185</v>
      </c>
      <c r="AT117" s="223" t="s">
        <v>280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1115</v>
      </c>
      <c r="BM117" s="223" t="s">
        <v>1186</v>
      </c>
    </row>
    <row r="118" s="2" customFormat="1" ht="16.5" customHeight="1">
      <c r="A118" s="38"/>
      <c r="B118" s="39"/>
      <c r="C118" s="264" t="s">
        <v>8</v>
      </c>
      <c r="D118" s="264" t="s">
        <v>280</v>
      </c>
      <c r="E118" s="265" t="s">
        <v>1187</v>
      </c>
      <c r="F118" s="266" t="s">
        <v>1188</v>
      </c>
      <c r="G118" s="267" t="s">
        <v>338</v>
      </c>
      <c r="H118" s="268">
        <v>20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46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1185</v>
      </c>
      <c r="AT118" s="223" t="s">
        <v>280</v>
      </c>
      <c r="AU118" s="223" t="s">
        <v>85</v>
      </c>
      <c r="AY118" s="17" t="s">
        <v>162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83</v>
      </c>
      <c r="BK118" s="224">
        <f>ROUND(I118*H118,2)</f>
        <v>0</v>
      </c>
      <c r="BL118" s="17" t="s">
        <v>1115</v>
      </c>
      <c r="BM118" s="223" t="s">
        <v>1189</v>
      </c>
    </row>
    <row r="119" s="2" customFormat="1" ht="24.15" customHeight="1">
      <c r="A119" s="38"/>
      <c r="B119" s="39"/>
      <c r="C119" s="212" t="s">
        <v>246</v>
      </c>
      <c r="D119" s="212" t="s">
        <v>164</v>
      </c>
      <c r="E119" s="213" t="s">
        <v>1190</v>
      </c>
      <c r="F119" s="214" t="s">
        <v>1191</v>
      </c>
      <c r="G119" s="215" t="s">
        <v>542</v>
      </c>
      <c r="H119" s="216">
        <v>26</v>
      </c>
      <c r="I119" s="217"/>
      <c r="J119" s="218">
        <f>ROUND(I119*H119,2)</f>
        <v>0</v>
      </c>
      <c r="K119" s="214" t="s">
        <v>168</v>
      </c>
      <c r="L119" s="44"/>
      <c r="M119" s="219" t="s">
        <v>19</v>
      </c>
      <c r="N119" s="220" t="s">
        <v>46</v>
      </c>
      <c r="O119" s="84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1115</v>
      </c>
      <c r="AT119" s="223" t="s">
        <v>164</v>
      </c>
      <c r="AU119" s="223" t="s">
        <v>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1115</v>
      </c>
      <c r="BM119" s="223" t="s">
        <v>1192</v>
      </c>
    </row>
    <row r="120" s="2" customFormat="1">
      <c r="A120" s="38"/>
      <c r="B120" s="39"/>
      <c r="C120" s="40"/>
      <c r="D120" s="225" t="s">
        <v>171</v>
      </c>
      <c r="E120" s="40"/>
      <c r="F120" s="226" t="s">
        <v>1193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171</v>
      </c>
      <c r="AU120" s="17" t="s">
        <v>85</v>
      </c>
    </row>
    <row r="121" s="2" customFormat="1" ht="16.5" customHeight="1">
      <c r="A121" s="38"/>
      <c r="B121" s="39"/>
      <c r="C121" s="264" t="s">
        <v>251</v>
      </c>
      <c r="D121" s="264" t="s">
        <v>280</v>
      </c>
      <c r="E121" s="265" t="s">
        <v>1194</v>
      </c>
      <c r="F121" s="266" t="s">
        <v>1195</v>
      </c>
      <c r="G121" s="267" t="s">
        <v>542</v>
      </c>
      <c r="H121" s="268">
        <v>6</v>
      </c>
      <c r="I121" s="269"/>
      <c r="J121" s="270">
        <f>ROUND(I121*H121,2)</f>
        <v>0</v>
      </c>
      <c r="K121" s="266" t="s">
        <v>168</v>
      </c>
      <c r="L121" s="271"/>
      <c r="M121" s="272" t="s">
        <v>19</v>
      </c>
      <c r="N121" s="273" t="s">
        <v>46</v>
      </c>
      <c r="O121" s="84"/>
      <c r="P121" s="221">
        <f>O121*H121</f>
        <v>0</v>
      </c>
      <c r="Q121" s="221">
        <v>0.152</v>
      </c>
      <c r="R121" s="221">
        <f>Q121*H121</f>
        <v>0.91199999999999992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1185</v>
      </c>
      <c r="AT121" s="223" t="s">
        <v>280</v>
      </c>
      <c r="AU121" s="223" t="s">
        <v>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1115</v>
      </c>
      <c r="BM121" s="223" t="s">
        <v>1196</v>
      </c>
    </row>
    <row r="122" s="2" customFormat="1" ht="33" customHeight="1">
      <c r="A122" s="38"/>
      <c r="B122" s="39"/>
      <c r="C122" s="264" t="s">
        <v>256</v>
      </c>
      <c r="D122" s="264" t="s">
        <v>280</v>
      </c>
      <c r="E122" s="265" t="s">
        <v>1197</v>
      </c>
      <c r="F122" s="266" t="s">
        <v>1198</v>
      </c>
      <c r="G122" s="267" t="s">
        <v>542</v>
      </c>
      <c r="H122" s="268">
        <v>2</v>
      </c>
      <c r="I122" s="269"/>
      <c r="J122" s="270">
        <f>ROUND(I122*H122,2)</f>
        <v>0</v>
      </c>
      <c r="K122" s="266" t="s">
        <v>168</v>
      </c>
      <c r="L122" s="271"/>
      <c r="M122" s="272" t="s">
        <v>19</v>
      </c>
      <c r="N122" s="273" t="s">
        <v>46</v>
      </c>
      <c r="O122" s="84"/>
      <c r="P122" s="221">
        <f>O122*H122</f>
        <v>0</v>
      </c>
      <c r="Q122" s="221">
        <v>0.034000000000000002</v>
      </c>
      <c r="R122" s="221">
        <f>Q122*H122</f>
        <v>0.068000000000000005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1185</v>
      </c>
      <c r="AT122" s="223" t="s">
        <v>280</v>
      </c>
      <c r="AU122" s="223" t="s">
        <v>85</v>
      </c>
      <c r="AY122" s="17" t="s">
        <v>162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83</v>
      </c>
      <c r="BK122" s="224">
        <f>ROUND(I122*H122,2)</f>
        <v>0</v>
      </c>
      <c r="BL122" s="17" t="s">
        <v>1115</v>
      </c>
      <c r="BM122" s="223" t="s">
        <v>1199</v>
      </c>
    </row>
    <row r="123" s="2" customFormat="1" ht="33" customHeight="1">
      <c r="A123" s="38"/>
      <c r="B123" s="39"/>
      <c r="C123" s="264" t="s">
        <v>262</v>
      </c>
      <c r="D123" s="264" t="s">
        <v>280</v>
      </c>
      <c r="E123" s="265" t="s">
        <v>1200</v>
      </c>
      <c r="F123" s="266" t="s">
        <v>1201</v>
      </c>
      <c r="G123" s="267" t="s">
        <v>542</v>
      </c>
      <c r="H123" s="268">
        <v>4</v>
      </c>
      <c r="I123" s="269"/>
      <c r="J123" s="270">
        <f>ROUND(I123*H123,2)</f>
        <v>0</v>
      </c>
      <c r="K123" s="266" t="s">
        <v>168</v>
      </c>
      <c r="L123" s="271"/>
      <c r="M123" s="272" t="s">
        <v>19</v>
      </c>
      <c r="N123" s="273" t="s">
        <v>46</v>
      </c>
      <c r="O123" s="84"/>
      <c r="P123" s="221">
        <f>O123*H123</f>
        <v>0</v>
      </c>
      <c r="Q123" s="221">
        <v>0.0287</v>
      </c>
      <c r="R123" s="221">
        <f>Q123*H123</f>
        <v>0.1148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1185</v>
      </c>
      <c r="AT123" s="223" t="s">
        <v>280</v>
      </c>
      <c r="AU123" s="223" t="s">
        <v>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1115</v>
      </c>
      <c r="BM123" s="223" t="s">
        <v>1202</v>
      </c>
    </row>
    <row r="124" s="2" customFormat="1" ht="16.5" customHeight="1">
      <c r="A124" s="38"/>
      <c r="B124" s="39"/>
      <c r="C124" s="264" t="s">
        <v>266</v>
      </c>
      <c r="D124" s="264" t="s">
        <v>280</v>
      </c>
      <c r="E124" s="265" t="s">
        <v>1203</v>
      </c>
      <c r="F124" s="266" t="s">
        <v>1204</v>
      </c>
      <c r="G124" s="267" t="s">
        <v>542</v>
      </c>
      <c r="H124" s="268">
        <v>6</v>
      </c>
      <c r="I124" s="269"/>
      <c r="J124" s="270">
        <f>ROUND(I124*H124,2)</f>
        <v>0</v>
      </c>
      <c r="K124" s="266" t="s">
        <v>168</v>
      </c>
      <c r="L124" s="271"/>
      <c r="M124" s="272" t="s">
        <v>19</v>
      </c>
      <c r="N124" s="273" t="s">
        <v>46</v>
      </c>
      <c r="O124" s="84"/>
      <c r="P124" s="221">
        <f>O124*H124</f>
        <v>0</v>
      </c>
      <c r="Q124" s="221">
        <v>0.00050000000000000001</v>
      </c>
      <c r="R124" s="221">
        <f>Q124*H124</f>
        <v>0.0030000000000000001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1185</v>
      </c>
      <c r="AT124" s="223" t="s">
        <v>280</v>
      </c>
      <c r="AU124" s="223" t="s">
        <v>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1115</v>
      </c>
      <c r="BM124" s="223" t="s">
        <v>1205</v>
      </c>
    </row>
    <row r="125" s="2" customFormat="1" ht="16.5" customHeight="1">
      <c r="A125" s="38"/>
      <c r="B125" s="39"/>
      <c r="C125" s="264" t="s">
        <v>273</v>
      </c>
      <c r="D125" s="264" t="s">
        <v>280</v>
      </c>
      <c r="E125" s="265" t="s">
        <v>1206</v>
      </c>
      <c r="F125" s="266" t="s">
        <v>1207</v>
      </c>
      <c r="G125" s="267" t="s">
        <v>542</v>
      </c>
      <c r="H125" s="268">
        <v>15</v>
      </c>
      <c r="I125" s="269"/>
      <c r="J125" s="270">
        <f>ROUND(I125*H125,2)</f>
        <v>0</v>
      </c>
      <c r="K125" s="266" t="s">
        <v>168</v>
      </c>
      <c r="L125" s="271"/>
      <c r="M125" s="272" t="s">
        <v>19</v>
      </c>
      <c r="N125" s="273" t="s">
        <v>46</v>
      </c>
      <c r="O125" s="84"/>
      <c r="P125" s="221">
        <f>O125*H125</f>
        <v>0</v>
      </c>
      <c r="Q125" s="221">
        <v>0.127</v>
      </c>
      <c r="R125" s="221">
        <f>Q125*H125</f>
        <v>1.905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1185</v>
      </c>
      <c r="AT125" s="223" t="s">
        <v>280</v>
      </c>
      <c r="AU125" s="223" t="s">
        <v>85</v>
      </c>
      <c r="AY125" s="17" t="s">
        <v>162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83</v>
      </c>
      <c r="BK125" s="224">
        <f>ROUND(I125*H125,2)</f>
        <v>0</v>
      </c>
      <c r="BL125" s="17" t="s">
        <v>1115</v>
      </c>
      <c r="BM125" s="223" t="s">
        <v>1208</v>
      </c>
    </row>
    <row r="126" s="2" customFormat="1" ht="24.15" customHeight="1">
      <c r="A126" s="38"/>
      <c r="B126" s="39"/>
      <c r="C126" s="264" t="s">
        <v>279</v>
      </c>
      <c r="D126" s="264" t="s">
        <v>280</v>
      </c>
      <c r="E126" s="265" t="s">
        <v>1209</v>
      </c>
      <c r="F126" s="266" t="s">
        <v>1210</v>
      </c>
      <c r="G126" s="267" t="s">
        <v>542</v>
      </c>
      <c r="H126" s="268">
        <v>15</v>
      </c>
      <c r="I126" s="269"/>
      <c r="J126" s="270">
        <f>ROUND(I126*H126,2)</f>
        <v>0</v>
      </c>
      <c r="K126" s="266" t="s">
        <v>168</v>
      </c>
      <c r="L126" s="271"/>
      <c r="M126" s="272" t="s">
        <v>19</v>
      </c>
      <c r="N126" s="273" t="s">
        <v>46</v>
      </c>
      <c r="O126" s="84"/>
      <c r="P126" s="221">
        <f>O126*H126</f>
        <v>0</v>
      </c>
      <c r="Q126" s="221">
        <v>0.0080000000000000002</v>
      </c>
      <c r="R126" s="221">
        <f>Q126*H126</f>
        <v>0.12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1185</v>
      </c>
      <c r="AT126" s="223" t="s">
        <v>280</v>
      </c>
      <c r="AU126" s="223" t="s">
        <v>85</v>
      </c>
      <c r="AY126" s="17" t="s">
        <v>162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83</v>
      </c>
      <c r="BK126" s="224">
        <f>ROUND(I126*H126,2)</f>
        <v>0</v>
      </c>
      <c r="BL126" s="17" t="s">
        <v>1115</v>
      </c>
      <c r="BM126" s="223" t="s">
        <v>1211</v>
      </c>
    </row>
    <row r="127" s="2" customFormat="1" ht="16.5" customHeight="1">
      <c r="A127" s="38"/>
      <c r="B127" s="39"/>
      <c r="C127" s="264" t="s">
        <v>285</v>
      </c>
      <c r="D127" s="264" t="s">
        <v>280</v>
      </c>
      <c r="E127" s="265" t="s">
        <v>1203</v>
      </c>
      <c r="F127" s="266" t="s">
        <v>1204</v>
      </c>
      <c r="G127" s="267" t="s">
        <v>542</v>
      </c>
      <c r="H127" s="268">
        <v>15</v>
      </c>
      <c r="I127" s="269"/>
      <c r="J127" s="270">
        <f>ROUND(I127*H127,2)</f>
        <v>0</v>
      </c>
      <c r="K127" s="266" t="s">
        <v>168</v>
      </c>
      <c r="L127" s="271"/>
      <c r="M127" s="272" t="s">
        <v>19</v>
      </c>
      <c r="N127" s="273" t="s">
        <v>46</v>
      </c>
      <c r="O127" s="84"/>
      <c r="P127" s="221">
        <f>O127*H127</f>
        <v>0</v>
      </c>
      <c r="Q127" s="221">
        <v>0.00050000000000000001</v>
      </c>
      <c r="R127" s="221">
        <f>Q127*H127</f>
        <v>0.0074999999999999997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1185</v>
      </c>
      <c r="AT127" s="223" t="s">
        <v>280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1115</v>
      </c>
      <c r="BM127" s="223" t="s">
        <v>1212</v>
      </c>
    </row>
    <row r="128" s="2" customFormat="1" ht="49.05" customHeight="1">
      <c r="A128" s="38"/>
      <c r="B128" s="39"/>
      <c r="C128" s="212" t="s">
        <v>7</v>
      </c>
      <c r="D128" s="212" t="s">
        <v>164</v>
      </c>
      <c r="E128" s="213" t="s">
        <v>1213</v>
      </c>
      <c r="F128" s="214" t="s">
        <v>1214</v>
      </c>
      <c r="G128" s="215" t="s">
        <v>269</v>
      </c>
      <c r="H128" s="216">
        <v>560</v>
      </c>
      <c r="I128" s="217"/>
      <c r="J128" s="218">
        <f>ROUND(I128*H128,2)</f>
        <v>0</v>
      </c>
      <c r="K128" s="214" t="s">
        <v>168</v>
      </c>
      <c r="L128" s="44"/>
      <c r="M128" s="219" t="s">
        <v>19</v>
      </c>
      <c r="N128" s="220" t="s">
        <v>46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1115</v>
      </c>
      <c r="AT128" s="223" t="s">
        <v>164</v>
      </c>
      <c r="AU128" s="223" t="s">
        <v>85</v>
      </c>
      <c r="AY128" s="17" t="s">
        <v>162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83</v>
      </c>
      <c r="BK128" s="224">
        <f>ROUND(I128*H128,2)</f>
        <v>0</v>
      </c>
      <c r="BL128" s="17" t="s">
        <v>1115</v>
      </c>
      <c r="BM128" s="223" t="s">
        <v>1215</v>
      </c>
    </row>
    <row r="129" s="2" customFormat="1">
      <c r="A129" s="38"/>
      <c r="B129" s="39"/>
      <c r="C129" s="40"/>
      <c r="D129" s="225" t="s">
        <v>171</v>
      </c>
      <c r="E129" s="40"/>
      <c r="F129" s="226" t="s">
        <v>1216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171</v>
      </c>
      <c r="AU129" s="17" t="s">
        <v>85</v>
      </c>
    </row>
    <row r="130" s="2" customFormat="1" ht="24.15" customHeight="1">
      <c r="A130" s="38"/>
      <c r="B130" s="39"/>
      <c r="C130" s="264" t="s">
        <v>298</v>
      </c>
      <c r="D130" s="264" t="s">
        <v>280</v>
      </c>
      <c r="E130" s="265" t="s">
        <v>1217</v>
      </c>
      <c r="F130" s="266" t="s">
        <v>1218</v>
      </c>
      <c r="G130" s="267" t="s">
        <v>269</v>
      </c>
      <c r="H130" s="268">
        <v>644</v>
      </c>
      <c r="I130" s="269"/>
      <c r="J130" s="270">
        <f>ROUND(I130*H130,2)</f>
        <v>0</v>
      </c>
      <c r="K130" s="266" t="s">
        <v>168</v>
      </c>
      <c r="L130" s="271"/>
      <c r="M130" s="272" t="s">
        <v>19</v>
      </c>
      <c r="N130" s="273" t="s">
        <v>46</v>
      </c>
      <c r="O130" s="84"/>
      <c r="P130" s="221">
        <f>O130*H130</f>
        <v>0</v>
      </c>
      <c r="Q130" s="221">
        <v>0.00089999999999999998</v>
      </c>
      <c r="R130" s="221">
        <f>Q130*H130</f>
        <v>0.5796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1185</v>
      </c>
      <c r="AT130" s="223" t="s">
        <v>280</v>
      </c>
      <c r="AU130" s="223" t="s">
        <v>85</v>
      </c>
      <c r="AY130" s="17" t="s">
        <v>162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83</v>
      </c>
      <c r="BK130" s="224">
        <f>ROUND(I130*H130,2)</f>
        <v>0</v>
      </c>
      <c r="BL130" s="17" t="s">
        <v>1115</v>
      </c>
      <c r="BM130" s="223" t="s">
        <v>1219</v>
      </c>
    </row>
    <row r="131" s="2" customFormat="1">
      <c r="A131" s="38"/>
      <c r="B131" s="39"/>
      <c r="C131" s="40"/>
      <c r="D131" s="232" t="s">
        <v>260</v>
      </c>
      <c r="E131" s="40"/>
      <c r="F131" s="263" t="s">
        <v>1220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260</v>
      </c>
      <c r="AU131" s="17" t="s">
        <v>85</v>
      </c>
    </row>
    <row r="132" s="13" customFormat="1">
      <c r="A132" s="13"/>
      <c r="B132" s="230"/>
      <c r="C132" s="231"/>
      <c r="D132" s="232" t="s">
        <v>173</v>
      </c>
      <c r="E132" s="233" t="s">
        <v>19</v>
      </c>
      <c r="F132" s="234" t="s">
        <v>1221</v>
      </c>
      <c r="G132" s="231"/>
      <c r="H132" s="235">
        <v>644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173</v>
      </c>
      <c r="AU132" s="241" t="s">
        <v>85</v>
      </c>
      <c r="AV132" s="13" t="s">
        <v>85</v>
      </c>
      <c r="AW132" s="13" t="s">
        <v>36</v>
      </c>
      <c r="AX132" s="13" t="s">
        <v>75</v>
      </c>
      <c r="AY132" s="241" t="s">
        <v>162</v>
      </c>
    </row>
    <row r="133" s="15" customFormat="1">
      <c r="A133" s="15"/>
      <c r="B133" s="252"/>
      <c r="C133" s="253"/>
      <c r="D133" s="232" t="s">
        <v>173</v>
      </c>
      <c r="E133" s="254" t="s">
        <v>19</v>
      </c>
      <c r="F133" s="255" t="s">
        <v>184</v>
      </c>
      <c r="G133" s="253"/>
      <c r="H133" s="256">
        <v>644</v>
      </c>
      <c r="I133" s="257"/>
      <c r="J133" s="253"/>
      <c r="K133" s="253"/>
      <c r="L133" s="258"/>
      <c r="M133" s="259"/>
      <c r="N133" s="260"/>
      <c r="O133" s="260"/>
      <c r="P133" s="260"/>
      <c r="Q133" s="260"/>
      <c r="R133" s="260"/>
      <c r="S133" s="260"/>
      <c r="T133" s="26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2" t="s">
        <v>173</v>
      </c>
      <c r="AU133" s="262" t="s">
        <v>85</v>
      </c>
      <c r="AV133" s="15" t="s">
        <v>169</v>
      </c>
      <c r="AW133" s="15" t="s">
        <v>36</v>
      </c>
      <c r="AX133" s="15" t="s">
        <v>83</v>
      </c>
      <c r="AY133" s="262" t="s">
        <v>162</v>
      </c>
    </row>
    <row r="134" s="2" customFormat="1" ht="49.05" customHeight="1">
      <c r="A134" s="38"/>
      <c r="B134" s="39"/>
      <c r="C134" s="212" t="s">
        <v>304</v>
      </c>
      <c r="D134" s="212" t="s">
        <v>164</v>
      </c>
      <c r="E134" s="213" t="s">
        <v>1222</v>
      </c>
      <c r="F134" s="214" t="s">
        <v>1223</v>
      </c>
      <c r="G134" s="215" t="s">
        <v>269</v>
      </c>
      <c r="H134" s="216">
        <v>310</v>
      </c>
      <c r="I134" s="217"/>
      <c r="J134" s="218">
        <f>ROUND(I134*H134,2)</f>
        <v>0</v>
      </c>
      <c r="K134" s="214" t="s">
        <v>168</v>
      </c>
      <c r="L134" s="44"/>
      <c r="M134" s="219" t="s">
        <v>19</v>
      </c>
      <c r="N134" s="220" t="s">
        <v>46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1115</v>
      </c>
      <c r="AT134" s="223" t="s">
        <v>164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1115</v>
      </c>
      <c r="BM134" s="223" t="s">
        <v>1224</v>
      </c>
    </row>
    <row r="135" s="2" customFormat="1">
      <c r="A135" s="38"/>
      <c r="B135" s="39"/>
      <c r="C135" s="40"/>
      <c r="D135" s="225" t="s">
        <v>171</v>
      </c>
      <c r="E135" s="40"/>
      <c r="F135" s="226" t="s">
        <v>1225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171</v>
      </c>
      <c r="AU135" s="17" t="s">
        <v>85</v>
      </c>
    </row>
    <row r="136" s="2" customFormat="1" ht="37.8" customHeight="1">
      <c r="A136" s="38"/>
      <c r="B136" s="39"/>
      <c r="C136" s="264" t="s">
        <v>311</v>
      </c>
      <c r="D136" s="264" t="s">
        <v>280</v>
      </c>
      <c r="E136" s="265" t="s">
        <v>1226</v>
      </c>
      <c r="F136" s="266" t="s">
        <v>1227</v>
      </c>
      <c r="G136" s="267" t="s">
        <v>269</v>
      </c>
      <c r="H136" s="268">
        <v>356.5</v>
      </c>
      <c r="I136" s="269"/>
      <c r="J136" s="270">
        <f>ROUND(I136*H136,2)</f>
        <v>0</v>
      </c>
      <c r="K136" s="266" t="s">
        <v>168</v>
      </c>
      <c r="L136" s="271"/>
      <c r="M136" s="272" t="s">
        <v>19</v>
      </c>
      <c r="N136" s="273" t="s">
        <v>46</v>
      </c>
      <c r="O136" s="84"/>
      <c r="P136" s="221">
        <f>O136*H136</f>
        <v>0</v>
      </c>
      <c r="Q136" s="221">
        <v>0.00019000000000000001</v>
      </c>
      <c r="R136" s="221">
        <f>Q136*H136</f>
        <v>0.067735000000000004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1185</v>
      </c>
      <c r="AT136" s="223" t="s">
        <v>280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1115</v>
      </c>
      <c r="BM136" s="223" t="s">
        <v>1228</v>
      </c>
    </row>
    <row r="137" s="2" customFormat="1">
      <c r="A137" s="38"/>
      <c r="B137" s="39"/>
      <c r="C137" s="40"/>
      <c r="D137" s="232" t="s">
        <v>260</v>
      </c>
      <c r="E137" s="40"/>
      <c r="F137" s="263" t="s">
        <v>1229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260</v>
      </c>
      <c r="AU137" s="17" t="s">
        <v>85</v>
      </c>
    </row>
    <row r="138" s="13" customFormat="1">
      <c r="A138" s="13"/>
      <c r="B138" s="230"/>
      <c r="C138" s="231"/>
      <c r="D138" s="232" t="s">
        <v>173</v>
      </c>
      <c r="E138" s="233" t="s">
        <v>19</v>
      </c>
      <c r="F138" s="234" t="s">
        <v>1230</v>
      </c>
      <c r="G138" s="231"/>
      <c r="H138" s="235">
        <v>356.5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173</v>
      </c>
      <c r="AU138" s="241" t="s">
        <v>85</v>
      </c>
      <c r="AV138" s="13" t="s">
        <v>85</v>
      </c>
      <c r="AW138" s="13" t="s">
        <v>36</v>
      </c>
      <c r="AX138" s="13" t="s">
        <v>75</v>
      </c>
      <c r="AY138" s="241" t="s">
        <v>162</v>
      </c>
    </row>
    <row r="139" s="15" customFormat="1">
      <c r="A139" s="15"/>
      <c r="B139" s="252"/>
      <c r="C139" s="253"/>
      <c r="D139" s="232" t="s">
        <v>173</v>
      </c>
      <c r="E139" s="254" t="s">
        <v>19</v>
      </c>
      <c r="F139" s="255" t="s">
        <v>184</v>
      </c>
      <c r="G139" s="253"/>
      <c r="H139" s="256">
        <v>356.5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173</v>
      </c>
      <c r="AU139" s="262" t="s">
        <v>85</v>
      </c>
      <c r="AV139" s="15" t="s">
        <v>169</v>
      </c>
      <c r="AW139" s="15" t="s">
        <v>36</v>
      </c>
      <c r="AX139" s="15" t="s">
        <v>83</v>
      </c>
      <c r="AY139" s="262" t="s">
        <v>162</v>
      </c>
    </row>
    <row r="140" s="12" customFormat="1" ht="22.8" customHeight="1">
      <c r="A140" s="12"/>
      <c r="B140" s="196"/>
      <c r="C140" s="197"/>
      <c r="D140" s="198" t="s">
        <v>74</v>
      </c>
      <c r="E140" s="210" t="s">
        <v>1111</v>
      </c>
      <c r="F140" s="210" t="s">
        <v>1112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SUM(P141:P189)</f>
        <v>0</v>
      </c>
      <c r="Q140" s="204"/>
      <c r="R140" s="205">
        <f>SUM(R141:R189)</f>
        <v>78.605224000000007</v>
      </c>
      <c r="S140" s="204"/>
      <c r="T140" s="206">
        <f>SUM(T141:T189)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185</v>
      </c>
      <c r="AT140" s="208" t="s">
        <v>74</v>
      </c>
      <c r="AU140" s="208" t="s">
        <v>83</v>
      </c>
      <c r="AY140" s="207" t="s">
        <v>162</v>
      </c>
      <c r="BK140" s="209">
        <f>SUM(BK141:BK189)</f>
        <v>0</v>
      </c>
    </row>
    <row r="141" s="2" customFormat="1" ht="21.75" customHeight="1">
      <c r="A141" s="38"/>
      <c r="B141" s="39"/>
      <c r="C141" s="212" t="s">
        <v>320</v>
      </c>
      <c r="D141" s="212" t="s">
        <v>164</v>
      </c>
      <c r="E141" s="213" t="s">
        <v>1231</v>
      </c>
      <c r="F141" s="214" t="s">
        <v>1232</v>
      </c>
      <c r="G141" s="215" t="s">
        <v>1233</v>
      </c>
      <c r="H141" s="216">
        <v>0.56000000000000005</v>
      </c>
      <c r="I141" s="217"/>
      <c r="J141" s="218">
        <f>ROUND(I141*H141,2)</f>
        <v>0</v>
      </c>
      <c r="K141" s="214" t="s">
        <v>168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0.0099000000000000008</v>
      </c>
      <c r="R141" s="221">
        <f>Q141*H141</f>
        <v>0.0055440000000000012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1115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1115</v>
      </c>
      <c r="BM141" s="223" t="s">
        <v>1234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1235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2" customFormat="1" ht="49.05" customHeight="1">
      <c r="A143" s="38"/>
      <c r="B143" s="39"/>
      <c r="C143" s="212" t="s">
        <v>327</v>
      </c>
      <c r="D143" s="212" t="s">
        <v>164</v>
      </c>
      <c r="E143" s="213" t="s">
        <v>1236</v>
      </c>
      <c r="F143" s="214" t="s">
        <v>1237</v>
      </c>
      <c r="G143" s="215" t="s">
        <v>177</v>
      </c>
      <c r="H143" s="216">
        <v>29</v>
      </c>
      <c r="I143" s="217"/>
      <c r="J143" s="218">
        <f>ROUND(I143*H143,2)</f>
        <v>0</v>
      </c>
      <c r="K143" s="214" t="s">
        <v>168</v>
      </c>
      <c r="L143" s="44"/>
      <c r="M143" s="219" t="s">
        <v>19</v>
      </c>
      <c r="N143" s="220" t="s">
        <v>46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1115</v>
      </c>
      <c r="AT143" s="223" t="s">
        <v>164</v>
      </c>
      <c r="AU143" s="223" t="s">
        <v>85</v>
      </c>
      <c r="AY143" s="17" t="s">
        <v>162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83</v>
      </c>
      <c r="BK143" s="224">
        <f>ROUND(I143*H143,2)</f>
        <v>0</v>
      </c>
      <c r="BL143" s="17" t="s">
        <v>1115</v>
      </c>
      <c r="BM143" s="223" t="s">
        <v>1238</v>
      </c>
    </row>
    <row r="144" s="2" customFormat="1">
      <c r="A144" s="38"/>
      <c r="B144" s="39"/>
      <c r="C144" s="40"/>
      <c r="D144" s="225" t="s">
        <v>171</v>
      </c>
      <c r="E144" s="40"/>
      <c r="F144" s="226" t="s">
        <v>1239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171</v>
      </c>
      <c r="AU144" s="17" t="s">
        <v>85</v>
      </c>
    </row>
    <row r="145" s="13" customFormat="1">
      <c r="A145" s="13"/>
      <c r="B145" s="230"/>
      <c r="C145" s="231"/>
      <c r="D145" s="232" t="s">
        <v>173</v>
      </c>
      <c r="E145" s="233" t="s">
        <v>19</v>
      </c>
      <c r="F145" s="234" t="s">
        <v>1240</v>
      </c>
      <c r="G145" s="231"/>
      <c r="H145" s="235">
        <v>20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173</v>
      </c>
      <c r="AU145" s="241" t="s">
        <v>85</v>
      </c>
      <c r="AV145" s="13" t="s">
        <v>85</v>
      </c>
      <c r="AW145" s="13" t="s">
        <v>36</v>
      </c>
      <c r="AX145" s="13" t="s">
        <v>75</v>
      </c>
      <c r="AY145" s="241" t="s">
        <v>162</v>
      </c>
    </row>
    <row r="146" s="13" customFormat="1">
      <c r="A146" s="13"/>
      <c r="B146" s="230"/>
      <c r="C146" s="231"/>
      <c r="D146" s="232" t="s">
        <v>173</v>
      </c>
      <c r="E146" s="233" t="s">
        <v>19</v>
      </c>
      <c r="F146" s="234" t="s">
        <v>1241</v>
      </c>
      <c r="G146" s="231"/>
      <c r="H146" s="235">
        <v>9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173</v>
      </c>
      <c r="AU146" s="241" t="s">
        <v>85</v>
      </c>
      <c r="AV146" s="13" t="s">
        <v>85</v>
      </c>
      <c r="AW146" s="13" t="s">
        <v>36</v>
      </c>
      <c r="AX146" s="13" t="s">
        <v>75</v>
      </c>
      <c r="AY146" s="241" t="s">
        <v>162</v>
      </c>
    </row>
    <row r="147" s="15" customFormat="1">
      <c r="A147" s="15"/>
      <c r="B147" s="252"/>
      <c r="C147" s="253"/>
      <c r="D147" s="232" t="s">
        <v>173</v>
      </c>
      <c r="E147" s="254" t="s">
        <v>19</v>
      </c>
      <c r="F147" s="255" t="s">
        <v>184</v>
      </c>
      <c r="G147" s="253"/>
      <c r="H147" s="256">
        <v>29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2" t="s">
        <v>173</v>
      </c>
      <c r="AU147" s="262" t="s">
        <v>85</v>
      </c>
      <c r="AV147" s="15" t="s">
        <v>169</v>
      </c>
      <c r="AW147" s="15" t="s">
        <v>36</v>
      </c>
      <c r="AX147" s="15" t="s">
        <v>83</v>
      </c>
      <c r="AY147" s="262" t="s">
        <v>162</v>
      </c>
    </row>
    <row r="148" s="2" customFormat="1" ht="62.7" customHeight="1">
      <c r="A148" s="38"/>
      <c r="B148" s="39"/>
      <c r="C148" s="212" t="s">
        <v>335</v>
      </c>
      <c r="D148" s="212" t="s">
        <v>164</v>
      </c>
      <c r="E148" s="213" t="s">
        <v>1242</v>
      </c>
      <c r="F148" s="214" t="s">
        <v>1243</v>
      </c>
      <c r="G148" s="215" t="s">
        <v>269</v>
      </c>
      <c r="H148" s="216">
        <v>560</v>
      </c>
      <c r="I148" s="217"/>
      <c r="J148" s="218">
        <f>ROUND(I148*H148,2)</f>
        <v>0</v>
      </c>
      <c r="K148" s="214" t="s">
        <v>168</v>
      </c>
      <c r="L148" s="44"/>
      <c r="M148" s="219" t="s">
        <v>19</v>
      </c>
      <c r="N148" s="220" t="s">
        <v>46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1115</v>
      </c>
      <c r="AT148" s="223" t="s">
        <v>164</v>
      </c>
      <c r="AU148" s="223" t="s">
        <v>85</v>
      </c>
      <c r="AY148" s="17" t="s">
        <v>162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83</v>
      </c>
      <c r="BK148" s="224">
        <f>ROUND(I148*H148,2)</f>
        <v>0</v>
      </c>
      <c r="BL148" s="17" t="s">
        <v>1115</v>
      </c>
      <c r="BM148" s="223" t="s">
        <v>1244</v>
      </c>
    </row>
    <row r="149" s="2" customFormat="1">
      <c r="A149" s="38"/>
      <c r="B149" s="39"/>
      <c r="C149" s="40"/>
      <c r="D149" s="225" t="s">
        <v>171</v>
      </c>
      <c r="E149" s="40"/>
      <c r="F149" s="226" t="s">
        <v>1245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171</v>
      </c>
      <c r="AU149" s="17" t="s">
        <v>85</v>
      </c>
    </row>
    <row r="150" s="2" customFormat="1" ht="44.25" customHeight="1">
      <c r="A150" s="38"/>
      <c r="B150" s="39"/>
      <c r="C150" s="212" t="s">
        <v>340</v>
      </c>
      <c r="D150" s="212" t="s">
        <v>164</v>
      </c>
      <c r="E150" s="213" t="s">
        <v>1246</v>
      </c>
      <c r="F150" s="214" t="s">
        <v>1247</v>
      </c>
      <c r="G150" s="215" t="s">
        <v>177</v>
      </c>
      <c r="H150" s="216">
        <v>62.600000000000001</v>
      </c>
      <c r="I150" s="217"/>
      <c r="J150" s="218">
        <f>ROUND(I150*H150,2)</f>
        <v>0</v>
      </c>
      <c r="K150" s="214" t="s">
        <v>168</v>
      </c>
      <c r="L150" s="44"/>
      <c r="M150" s="219" t="s">
        <v>19</v>
      </c>
      <c r="N150" s="220" t="s">
        <v>46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1115</v>
      </c>
      <c r="AT150" s="223" t="s">
        <v>164</v>
      </c>
      <c r="AU150" s="223" t="s">
        <v>85</v>
      </c>
      <c r="AY150" s="17" t="s">
        <v>162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83</v>
      </c>
      <c r="BK150" s="224">
        <f>ROUND(I150*H150,2)</f>
        <v>0</v>
      </c>
      <c r="BL150" s="17" t="s">
        <v>1115</v>
      </c>
      <c r="BM150" s="223" t="s">
        <v>1248</v>
      </c>
    </row>
    <row r="151" s="2" customFormat="1">
      <c r="A151" s="38"/>
      <c r="B151" s="39"/>
      <c r="C151" s="40"/>
      <c r="D151" s="225" t="s">
        <v>171</v>
      </c>
      <c r="E151" s="40"/>
      <c r="F151" s="226" t="s">
        <v>1249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171</v>
      </c>
      <c r="AU151" s="17" t="s">
        <v>85</v>
      </c>
    </row>
    <row r="152" s="13" customFormat="1">
      <c r="A152" s="13"/>
      <c r="B152" s="230"/>
      <c r="C152" s="231"/>
      <c r="D152" s="232" t="s">
        <v>173</v>
      </c>
      <c r="E152" s="233" t="s">
        <v>19</v>
      </c>
      <c r="F152" s="234" t="s">
        <v>1250</v>
      </c>
      <c r="G152" s="231"/>
      <c r="H152" s="235">
        <v>62.600000000000001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173</v>
      </c>
      <c r="AU152" s="241" t="s">
        <v>85</v>
      </c>
      <c r="AV152" s="13" t="s">
        <v>85</v>
      </c>
      <c r="AW152" s="13" t="s">
        <v>36</v>
      </c>
      <c r="AX152" s="13" t="s">
        <v>75</v>
      </c>
      <c r="AY152" s="241" t="s">
        <v>162</v>
      </c>
    </row>
    <row r="153" s="15" customFormat="1">
      <c r="A153" s="15"/>
      <c r="B153" s="252"/>
      <c r="C153" s="253"/>
      <c r="D153" s="232" t="s">
        <v>173</v>
      </c>
      <c r="E153" s="254" t="s">
        <v>19</v>
      </c>
      <c r="F153" s="255" t="s">
        <v>184</v>
      </c>
      <c r="G153" s="253"/>
      <c r="H153" s="256">
        <v>62.600000000000001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2" t="s">
        <v>173</v>
      </c>
      <c r="AU153" s="262" t="s">
        <v>85</v>
      </c>
      <c r="AV153" s="15" t="s">
        <v>169</v>
      </c>
      <c r="AW153" s="15" t="s">
        <v>36</v>
      </c>
      <c r="AX153" s="15" t="s">
        <v>83</v>
      </c>
      <c r="AY153" s="262" t="s">
        <v>162</v>
      </c>
    </row>
    <row r="154" s="2" customFormat="1" ht="55.5" customHeight="1">
      <c r="A154" s="38"/>
      <c r="B154" s="39"/>
      <c r="C154" s="212" t="s">
        <v>344</v>
      </c>
      <c r="D154" s="212" t="s">
        <v>164</v>
      </c>
      <c r="E154" s="213" t="s">
        <v>1251</v>
      </c>
      <c r="F154" s="214" t="s">
        <v>1252</v>
      </c>
      <c r="G154" s="215" t="s">
        <v>177</v>
      </c>
      <c r="H154" s="216">
        <v>1189.4000000000001</v>
      </c>
      <c r="I154" s="217"/>
      <c r="J154" s="218">
        <f>ROUND(I154*H154,2)</f>
        <v>0</v>
      </c>
      <c r="K154" s="214" t="s">
        <v>168</v>
      </c>
      <c r="L154" s="44"/>
      <c r="M154" s="219" t="s">
        <v>19</v>
      </c>
      <c r="N154" s="220" t="s">
        <v>46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1115</v>
      </c>
      <c r="AT154" s="223" t="s">
        <v>164</v>
      </c>
      <c r="AU154" s="223" t="s">
        <v>85</v>
      </c>
      <c r="AY154" s="17" t="s">
        <v>162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83</v>
      </c>
      <c r="BK154" s="224">
        <f>ROUND(I154*H154,2)</f>
        <v>0</v>
      </c>
      <c r="BL154" s="17" t="s">
        <v>1115</v>
      </c>
      <c r="BM154" s="223" t="s">
        <v>1253</v>
      </c>
    </row>
    <row r="155" s="2" customFormat="1">
      <c r="A155" s="38"/>
      <c r="B155" s="39"/>
      <c r="C155" s="40"/>
      <c r="D155" s="225" t="s">
        <v>171</v>
      </c>
      <c r="E155" s="40"/>
      <c r="F155" s="226" t="s">
        <v>1254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171</v>
      </c>
      <c r="AU155" s="17" t="s">
        <v>85</v>
      </c>
    </row>
    <row r="156" s="13" customFormat="1">
      <c r="A156" s="13"/>
      <c r="B156" s="230"/>
      <c r="C156" s="231"/>
      <c r="D156" s="232" t="s">
        <v>173</v>
      </c>
      <c r="E156" s="233" t="s">
        <v>19</v>
      </c>
      <c r="F156" s="234" t="s">
        <v>1255</v>
      </c>
      <c r="G156" s="231"/>
      <c r="H156" s="235">
        <v>1189.4000000000001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173</v>
      </c>
      <c r="AU156" s="241" t="s">
        <v>85</v>
      </c>
      <c r="AV156" s="13" t="s">
        <v>85</v>
      </c>
      <c r="AW156" s="13" t="s">
        <v>36</v>
      </c>
      <c r="AX156" s="13" t="s">
        <v>75</v>
      </c>
      <c r="AY156" s="241" t="s">
        <v>162</v>
      </c>
    </row>
    <row r="157" s="15" customFormat="1">
      <c r="A157" s="15"/>
      <c r="B157" s="252"/>
      <c r="C157" s="253"/>
      <c r="D157" s="232" t="s">
        <v>173</v>
      </c>
      <c r="E157" s="254" t="s">
        <v>19</v>
      </c>
      <c r="F157" s="255" t="s">
        <v>184</v>
      </c>
      <c r="G157" s="253"/>
      <c r="H157" s="256">
        <v>1189.4000000000001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2" t="s">
        <v>173</v>
      </c>
      <c r="AU157" s="262" t="s">
        <v>85</v>
      </c>
      <c r="AV157" s="15" t="s">
        <v>169</v>
      </c>
      <c r="AW157" s="15" t="s">
        <v>36</v>
      </c>
      <c r="AX157" s="15" t="s">
        <v>83</v>
      </c>
      <c r="AY157" s="262" t="s">
        <v>162</v>
      </c>
    </row>
    <row r="158" s="2" customFormat="1" ht="24.15" customHeight="1">
      <c r="A158" s="38"/>
      <c r="B158" s="39"/>
      <c r="C158" s="212" t="s">
        <v>348</v>
      </c>
      <c r="D158" s="212" t="s">
        <v>164</v>
      </c>
      <c r="E158" s="213" t="s">
        <v>1256</v>
      </c>
      <c r="F158" s="214" t="s">
        <v>1257</v>
      </c>
      <c r="G158" s="215" t="s">
        <v>220</v>
      </c>
      <c r="H158" s="216">
        <v>100.16</v>
      </c>
      <c r="I158" s="217"/>
      <c r="J158" s="218">
        <f>ROUND(I158*H158,2)</f>
        <v>0</v>
      </c>
      <c r="K158" s="214" t="s">
        <v>19</v>
      </c>
      <c r="L158" s="44"/>
      <c r="M158" s="219" t="s">
        <v>19</v>
      </c>
      <c r="N158" s="220" t="s">
        <v>46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1115</v>
      </c>
      <c r="AT158" s="223" t="s">
        <v>164</v>
      </c>
      <c r="AU158" s="223" t="s">
        <v>85</v>
      </c>
      <c r="AY158" s="17" t="s">
        <v>162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83</v>
      </c>
      <c r="BK158" s="224">
        <f>ROUND(I158*H158,2)</f>
        <v>0</v>
      </c>
      <c r="BL158" s="17" t="s">
        <v>1115</v>
      </c>
      <c r="BM158" s="223" t="s">
        <v>1258</v>
      </c>
    </row>
    <row r="159" s="13" customFormat="1">
      <c r="A159" s="13"/>
      <c r="B159" s="230"/>
      <c r="C159" s="231"/>
      <c r="D159" s="232" t="s">
        <v>173</v>
      </c>
      <c r="E159" s="233" t="s">
        <v>19</v>
      </c>
      <c r="F159" s="234" t="s">
        <v>1259</v>
      </c>
      <c r="G159" s="231"/>
      <c r="H159" s="235">
        <v>100.16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173</v>
      </c>
      <c r="AU159" s="241" t="s">
        <v>85</v>
      </c>
      <c r="AV159" s="13" t="s">
        <v>85</v>
      </c>
      <c r="AW159" s="13" t="s">
        <v>36</v>
      </c>
      <c r="AX159" s="13" t="s">
        <v>75</v>
      </c>
      <c r="AY159" s="241" t="s">
        <v>162</v>
      </c>
    </row>
    <row r="160" s="15" customFormat="1">
      <c r="A160" s="15"/>
      <c r="B160" s="252"/>
      <c r="C160" s="253"/>
      <c r="D160" s="232" t="s">
        <v>173</v>
      </c>
      <c r="E160" s="254" t="s">
        <v>19</v>
      </c>
      <c r="F160" s="255" t="s">
        <v>184</v>
      </c>
      <c r="G160" s="253"/>
      <c r="H160" s="256">
        <v>100.16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2" t="s">
        <v>173</v>
      </c>
      <c r="AU160" s="262" t="s">
        <v>85</v>
      </c>
      <c r="AV160" s="15" t="s">
        <v>169</v>
      </c>
      <c r="AW160" s="15" t="s">
        <v>36</v>
      </c>
      <c r="AX160" s="15" t="s">
        <v>83</v>
      </c>
      <c r="AY160" s="262" t="s">
        <v>162</v>
      </c>
    </row>
    <row r="161" s="2" customFormat="1" ht="37.8" customHeight="1">
      <c r="A161" s="38"/>
      <c r="B161" s="39"/>
      <c r="C161" s="212" t="s">
        <v>353</v>
      </c>
      <c r="D161" s="212" t="s">
        <v>164</v>
      </c>
      <c r="E161" s="213" t="s">
        <v>1260</v>
      </c>
      <c r="F161" s="214" t="s">
        <v>1261</v>
      </c>
      <c r="G161" s="215" t="s">
        <v>220</v>
      </c>
      <c r="H161" s="216">
        <v>112.68000000000001</v>
      </c>
      <c r="I161" s="217"/>
      <c r="J161" s="218">
        <f>ROUND(I161*H161,2)</f>
        <v>0</v>
      </c>
      <c r="K161" s="214" t="s">
        <v>168</v>
      </c>
      <c r="L161" s="44"/>
      <c r="M161" s="219" t="s">
        <v>19</v>
      </c>
      <c r="N161" s="220" t="s">
        <v>46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1115</v>
      </c>
      <c r="AT161" s="223" t="s">
        <v>164</v>
      </c>
      <c r="AU161" s="223" t="s">
        <v>85</v>
      </c>
      <c r="AY161" s="17" t="s">
        <v>162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83</v>
      </c>
      <c r="BK161" s="224">
        <f>ROUND(I161*H161,2)</f>
        <v>0</v>
      </c>
      <c r="BL161" s="17" t="s">
        <v>1115</v>
      </c>
      <c r="BM161" s="223" t="s">
        <v>1262</v>
      </c>
    </row>
    <row r="162" s="2" customFormat="1">
      <c r="A162" s="38"/>
      <c r="B162" s="39"/>
      <c r="C162" s="40"/>
      <c r="D162" s="225" t="s">
        <v>171</v>
      </c>
      <c r="E162" s="40"/>
      <c r="F162" s="226" t="s">
        <v>1263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171</v>
      </c>
      <c r="AU162" s="17" t="s">
        <v>85</v>
      </c>
    </row>
    <row r="163" s="13" customFormat="1">
      <c r="A163" s="13"/>
      <c r="B163" s="230"/>
      <c r="C163" s="231"/>
      <c r="D163" s="232" t="s">
        <v>173</v>
      </c>
      <c r="E163" s="233" t="s">
        <v>19</v>
      </c>
      <c r="F163" s="234" t="s">
        <v>1264</v>
      </c>
      <c r="G163" s="231"/>
      <c r="H163" s="235">
        <v>112.68000000000001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173</v>
      </c>
      <c r="AU163" s="241" t="s">
        <v>85</v>
      </c>
      <c r="AV163" s="13" t="s">
        <v>85</v>
      </c>
      <c r="AW163" s="13" t="s">
        <v>36</v>
      </c>
      <c r="AX163" s="13" t="s">
        <v>83</v>
      </c>
      <c r="AY163" s="241" t="s">
        <v>162</v>
      </c>
    </row>
    <row r="164" s="2" customFormat="1" ht="24.15" customHeight="1">
      <c r="A164" s="38"/>
      <c r="B164" s="39"/>
      <c r="C164" s="212" t="s">
        <v>357</v>
      </c>
      <c r="D164" s="212" t="s">
        <v>164</v>
      </c>
      <c r="E164" s="213" t="s">
        <v>1265</v>
      </c>
      <c r="F164" s="214" t="s">
        <v>1266</v>
      </c>
      <c r="G164" s="215" t="s">
        <v>177</v>
      </c>
      <c r="H164" s="216">
        <v>56</v>
      </c>
      <c r="I164" s="217"/>
      <c r="J164" s="218">
        <f>ROUND(I164*H164,2)</f>
        <v>0</v>
      </c>
      <c r="K164" s="214" t="s">
        <v>168</v>
      </c>
      <c r="L164" s="44"/>
      <c r="M164" s="219" t="s">
        <v>19</v>
      </c>
      <c r="N164" s="220" t="s">
        <v>46</v>
      </c>
      <c r="O164" s="84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1115</v>
      </c>
      <c r="AT164" s="223" t="s">
        <v>164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1115</v>
      </c>
      <c r="BM164" s="223" t="s">
        <v>1267</v>
      </c>
    </row>
    <row r="165" s="2" customFormat="1">
      <c r="A165" s="38"/>
      <c r="B165" s="39"/>
      <c r="C165" s="40"/>
      <c r="D165" s="225" t="s">
        <v>171</v>
      </c>
      <c r="E165" s="40"/>
      <c r="F165" s="226" t="s">
        <v>1268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171</v>
      </c>
      <c r="AU165" s="17" t="s">
        <v>85</v>
      </c>
    </row>
    <row r="166" s="2" customFormat="1" ht="55.5" customHeight="1">
      <c r="A166" s="38"/>
      <c r="B166" s="39"/>
      <c r="C166" s="212" t="s">
        <v>361</v>
      </c>
      <c r="D166" s="212" t="s">
        <v>164</v>
      </c>
      <c r="E166" s="213" t="s">
        <v>1269</v>
      </c>
      <c r="F166" s="214" t="s">
        <v>1270</v>
      </c>
      <c r="G166" s="215" t="s">
        <v>269</v>
      </c>
      <c r="H166" s="216">
        <v>560</v>
      </c>
      <c r="I166" s="217"/>
      <c r="J166" s="218">
        <f>ROUND(I166*H166,2)</f>
        <v>0</v>
      </c>
      <c r="K166" s="214" t="s">
        <v>168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1115</v>
      </c>
      <c r="AT166" s="223" t="s">
        <v>164</v>
      </c>
      <c r="AU166" s="223" t="s">
        <v>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1115</v>
      </c>
      <c r="BM166" s="223" t="s">
        <v>1271</v>
      </c>
    </row>
    <row r="167" s="2" customFormat="1">
      <c r="A167" s="38"/>
      <c r="B167" s="39"/>
      <c r="C167" s="40"/>
      <c r="D167" s="225" t="s">
        <v>171</v>
      </c>
      <c r="E167" s="40"/>
      <c r="F167" s="226" t="s">
        <v>1272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171</v>
      </c>
      <c r="AU167" s="17" t="s">
        <v>85</v>
      </c>
    </row>
    <row r="168" s="2" customFormat="1" ht="44.25" customHeight="1">
      <c r="A168" s="38"/>
      <c r="B168" s="39"/>
      <c r="C168" s="212" t="s">
        <v>857</v>
      </c>
      <c r="D168" s="212" t="s">
        <v>164</v>
      </c>
      <c r="E168" s="213" t="s">
        <v>1273</v>
      </c>
      <c r="F168" s="214" t="s">
        <v>1274</v>
      </c>
      <c r="G168" s="215" t="s">
        <v>167</v>
      </c>
      <c r="H168" s="216">
        <v>560</v>
      </c>
      <c r="I168" s="217"/>
      <c r="J168" s="218">
        <f>ROUND(I168*H168,2)</f>
        <v>0</v>
      </c>
      <c r="K168" s="214" t="s">
        <v>168</v>
      </c>
      <c r="L168" s="44"/>
      <c r="M168" s="219" t="s">
        <v>19</v>
      </c>
      <c r="N168" s="220" t="s">
        <v>46</v>
      </c>
      <c r="O168" s="84"/>
      <c r="P168" s="221">
        <f>O168*H168</f>
        <v>0</v>
      </c>
      <c r="Q168" s="221">
        <v>2.0000000000000002E-05</v>
      </c>
      <c r="R168" s="221">
        <f>Q168*H168</f>
        <v>0.011200000000000002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1115</v>
      </c>
      <c r="AT168" s="223" t="s">
        <v>164</v>
      </c>
      <c r="AU168" s="223" t="s">
        <v>85</v>
      </c>
      <c r="AY168" s="17" t="s">
        <v>162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83</v>
      </c>
      <c r="BK168" s="224">
        <f>ROUND(I168*H168,2)</f>
        <v>0</v>
      </c>
      <c r="BL168" s="17" t="s">
        <v>1115</v>
      </c>
      <c r="BM168" s="223" t="s">
        <v>1275</v>
      </c>
    </row>
    <row r="169" s="2" customFormat="1">
      <c r="A169" s="38"/>
      <c r="B169" s="39"/>
      <c r="C169" s="40"/>
      <c r="D169" s="225" t="s">
        <v>171</v>
      </c>
      <c r="E169" s="40"/>
      <c r="F169" s="226" t="s">
        <v>1276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171</v>
      </c>
      <c r="AU169" s="17" t="s">
        <v>85</v>
      </c>
    </row>
    <row r="170" s="2" customFormat="1" ht="33" customHeight="1">
      <c r="A170" s="38"/>
      <c r="B170" s="39"/>
      <c r="C170" s="212" t="s">
        <v>862</v>
      </c>
      <c r="D170" s="212" t="s">
        <v>164</v>
      </c>
      <c r="E170" s="213" t="s">
        <v>1277</v>
      </c>
      <c r="F170" s="214" t="s">
        <v>1278</v>
      </c>
      <c r="G170" s="215" t="s">
        <v>177</v>
      </c>
      <c r="H170" s="216">
        <v>29</v>
      </c>
      <c r="I170" s="217"/>
      <c r="J170" s="218">
        <f>ROUND(I170*H170,2)</f>
        <v>0</v>
      </c>
      <c r="K170" s="214" t="s">
        <v>168</v>
      </c>
      <c r="L170" s="44"/>
      <c r="M170" s="219" t="s">
        <v>19</v>
      </c>
      <c r="N170" s="220" t="s">
        <v>46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1115</v>
      </c>
      <c r="AT170" s="223" t="s">
        <v>164</v>
      </c>
      <c r="AU170" s="223" t="s">
        <v>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1115</v>
      </c>
      <c r="BM170" s="223" t="s">
        <v>1279</v>
      </c>
    </row>
    <row r="171" s="2" customFormat="1">
      <c r="A171" s="38"/>
      <c r="B171" s="39"/>
      <c r="C171" s="40"/>
      <c r="D171" s="225" t="s">
        <v>171</v>
      </c>
      <c r="E171" s="40"/>
      <c r="F171" s="226" t="s">
        <v>1280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171</v>
      </c>
      <c r="AU171" s="17" t="s">
        <v>85</v>
      </c>
    </row>
    <row r="172" s="14" customFormat="1">
      <c r="A172" s="14"/>
      <c r="B172" s="242"/>
      <c r="C172" s="243"/>
      <c r="D172" s="232" t="s">
        <v>173</v>
      </c>
      <c r="E172" s="244" t="s">
        <v>19</v>
      </c>
      <c r="F172" s="245" t="s">
        <v>1281</v>
      </c>
      <c r="G172" s="243"/>
      <c r="H172" s="244" t="s">
        <v>19</v>
      </c>
      <c r="I172" s="246"/>
      <c r="J172" s="243"/>
      <c r="K172" s="243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173</v>
      </c>
      <c r="AU172" s="251" t="s">
        <v>85</v>
      </c>
      <c r="AV172" s="14" t="s">
        <v>83</v>
      </c>
      <c r="AW172" s="14" t="s">
        <v>36</v>
      </c>
      <c r="AX172" s="14" t="s">
        <v>75</v>
      </c>
      <c r="AY172" s="251" t="s">
        <v>162</v>
      </c>
    </row>
    <row r="173" s="13" customFormat="1">
      <c r="A173" s="13"/>
      <c r="B173" s="230"/>
      <c r="C173" s="231"/>
      <c r="D173" s="232" t="s">
        <v>173</v>
      </c>
      <c r="E173" s="233" t="s">
        <v>19</v>
      </c>
      <c r="F173" s="234" t="s">
        <v>344</v>
      </c>
      <c r="G173" s="231"/>
      <c r="H173" s="235">
        <v>29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173</v>
      </c>
      <c r="AU173" s="241" t="s">
        <v>85</v>
      </c>
      <c r="AV173" s="13" t="s">
        <v>85</v>
      </c>
      <c r="AW173" s="13" t="s">
        <v>36</v>
      </c>
      <c r="AX173" s="13" t="s">
        <v>83</v>
      </c>
      <c r="AY173" s="241" t="s">
        <v>162</v>
      </c>
    </row>
    <row r="174" s="2" customFormat="1" ht="37.8" customHeight="1">
      <c r="A174" s="38"/>
      <c r="B174" s="39"/>
      <c r="C174" s="212" t="s">
        <v>885</v>
      </c>
      <c r="D174" s="212" t="s">
        <v>164</v>
      </c>
      <c r="E174" s="213" t="s">
        <v>1282</v>
      </c>
      <c r="F174" s="214" t="s">
        <v>1283</v>
      </c>
      <c r="G174" s="215" t="s">
        <v>269</v>
      </c>
      <c r="H174" s="216">
        <v>560</v>
      </c>
      <c r="I174" s="217"/>
      <c r="J174" s="218">
        <f>ROUND(I174*H174,2)</f>
        <v>0</v>
      </c>
      <c r="K174" s="214" t="s">
        <v>168</v>
      </c>
      <c r="L174" s="44"/>
      <c r="M174" s="219" t="s">
        <v>19</v>
      </c>
      <c r="N174" s="220" t="s">
        <v>46</v>
      </c>
      <c r="O174" s="84"/>
      <c r="P174" s="221">
        <f>O174*H174</f>
        <v>0</v>
      </c>
      <c r="Q174" s="221">
        <v>0.14000000000000001</v>
      </c>
      <c r="R174" s="221">
        <f>Q174*H174</f>
        <v>78.400000000000006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1115</v>
      </c>
      <c r="AT174" s="223" t="s">
        <v>164</v>
      </c>
      <c r="AU174" s="223" t="s">
        <v>85</v>
      </c>
      <c r="AY174" s="17" t="s">
        <v>162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83</v>
      </c>
      <c r="BK174" s="224">
        <f>ROUND(I174*H174,2)</f>
        <v>0</v>
      </c>
      <c r="BL174" s="17" t="s">
        <v>1115</v>
      </c>
      <c r="BM174" s="223" t="s">
        <v>1284</v>
      </c>
    </row>
    <row r="175" s="2" customFormat="1">
      <c r="A175" s="38"/>
      <c r="B175" s="39"/>
      <c r="C175" s="40"/>
      <c r="D175" s="225" t="s">
        <v>171</v>
      </c>
      <c r="E175" s="40"/>
      <c r="F175" s="226" t="s">
        <v>1285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171</v>
      </c>
      <c r="AU175" s="17" t="s">
        <v>85</v>
      </c>
    </row>
    <row r="176" s="2" customFormat="1" ht="37.8" customHeight="1">
      <c r="A176" s="38"/>
      <c r="B176" s="39"/>
      <c r="C176" s="212" t="s">
        <v>848</v>
      </c>
      <c r="D176" s="212" t="s">
        <v>164</v>
      </c>
      <c r="E176" s="213" t="s">
        <v>1286</v>
      </c>
      <c r="F176" s="214" t="s">
        <v>1287</v>
      </c>
      <c r="G176" s="215" t="s">
        <v>269</v>
      </c>
      <c r="H176" s="216">
        <v>560</v>
      </c>
      <c r="I176" s="217"/>
      <c r="J176" s="218">
        <f>ROUND(I176*H176,2)</f>
        <v>0</v>
      </c>
      <c r="K176" s="214" t="s">
        <v>168</v>
      </c>
      <c r="L176" s="44"/>
      <c r="M176" s="219" t="s">
        <v>19</v>
      </c>
      <c r="N176" s="220" t="s">
        <v>46</v>
      </c>
      <c r="O176" s="84"/>
      <c r="P176" s="221">
        <f>O176*H176</f>
        <v>0</v>
      </c>
      <c r="Q176" s="221">
        <v>6.9999999999999994E-05</v>
      </c>
      <c r="R176" s="221">
        <f>Q176*H176</f>
        <v>0.039199999999999999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1115</v>
      </c>
      <c r="AT176" s="223" t="s">
        <v>164</v>
      </c>
      <c r="AU176" s="223" t="s">
        <v>85</v>
      </c>
      <c r="AY176" s="17" t="s">
        <v>162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83</v>
      </c>
      <c r="BK176" s="224">
        <f>ROUND(I176*H176,2)</f>
        <v>0</v>
      </c>
      <c r="BL176" s="17" t="s">
        <v>1115</v>
      </c>
      <c r="BM176" s="223" t="s">
        <v>1288</v>
      </c>
    </row>
    <row r="177" s="2" customFormat="1">
      <c r="A177" s="38"/>
      <c r="B177" s="39"/>
      <c r="C177" s="40"/>
      <c r="D177" s="225" t="s">
        <v>171</v>
      </c>
      <c r="E177" s="40"/>
      <c r="F177" s="226" t="s">
        <v>1289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171</v>
      </c>
      <c r="AU177" s="17" t="s">
        <v>85</v>
      </c>
    </row>
    <row r="178" s="2" customFormat="1" ht="33" customHeight="1">
      <c r="A178" s="38"/>
      <c r="B178" s="39"/>
      <c r="C178" s="212" t="s">
        <v>853</v>
      </c>
      <c r="D178" s="212" t="s">
        <v>164</v>
      </c>
      <c r="E178" s="213" t="s">
        <v>1290</v>
      </c>
      <c r="F178" s="214" t="s">
        <v>1291</v>
      </c>
      <c r="G178" s="215" t="s">
        <v>220</v>
      </c>
      <c r="H178" s="216">
        <v>4.7140000000000004</v>
      </c>
      <c r="I178" s="217"/>
      <c r="J178" s="218">
        <f>ROUND(I178*H178,2)</f>
        <v>0</v>
      </c>
      <c r="K178" s="214" t="s">
        <v>168</v>
      </c>
      <c r="L178" s="44"/>
      <c r="M178" s="219" t="s">
        <v>19</v>
      </c>
      <c r="N178" s="220" t="s">
        <v>46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1115</v>
      </c>
      <c r="AT178" s="223" t="s">
        <v>164</v>
      </c>
      <c r="AU178" s="223" t="s">
        <v>85</v>
      </c>
      <c r="AY178" s="17" t="s">
        <v>162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83</v>
      </c>
      <c r="BK178" s="224">
        <f>ROUND(I178*H178,2)</f>
        <v>0</v>
      </c>
      <c r="BL178" s="17" t="s">
        <v>1115</v>
      </c>
      <c r="BM178" s="223" t="s">
        <v>1292</v>
      </c>
    </row>
    <row r="179" s="2" customFormat="1">
      <c r="A179" s="38"/>
      <c r="B179" s="39"/>
      <c r="C179" s="40"/>
      <c r="D179" s="225" t="s">
        <v>171</v>
      </c>
      <c r="E179" s="40"/>
      <c r="F179" s="226" t="s">
        <v>1293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171</v>
      </c>
      <c r="AU179" s="17" t="s">
        <v>85</v>
      </c>
    </row>
    <row r="180" s="2" customFormat="1" ht="33" customHeight="1">
      <c r="A180" s="38"/>
      <c r="B180" s="39"/>
      <c r="C180" s="212" t="s">
        <v>839</v>
      </c>
      <c r="D180" s="212" t="s">
        <v>164</v>
      </c>
      <c r="E180" s="213" t="s">
        <v>1290</v>
      </c>
      <c r="F180" s="214" t="s">
        <v>1291</v>
      </c>
      <c r="G180" s="215" t="s">
        <v>220</v>
      </c>
      <c r="H180" s="216">
        <v>78.605000000000004</v>
      </c>
      <c r="I180" s="217"/>
      <c r="J180" s="218">
        <f>ROUND(I180*H180,2)</f>
        <v>0</v>
      </c>
      <c r="K180" s="214" t="s">
        <v>168</v>
      </c>
      <c r="L180" s="44"/>
      <c r="M180" s="219" t="s">
        <v>19</v>
      </c>
      <c r="N180" s="220" t="s">
        <v>46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169</v>
      </c>
      <c r="AT180" s="223" t="s">
        <v>164</v>
      </c>
      <c r="AU180" s="223" t="s">
        <v>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169</v>
      </c>
      <c r="BM180" s="223" t="s">
        <v>1294</v>
      </c>
    </row>
    <row r="181" s="2" customFormat="1">
      <c r="A181" s="38"/>
      <c r="B181" s="39"/>
      <c r="C181" s="40"/>
      <c r="D181" s="225" t="s">
        <v>171</v>
      </c>
      <c r="E181" s="40"/>
      <c r="F181" s="226" t="s">
        <v>1293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171</v>
      </c>
      <c r="AU181" s="17" t="s">
        <v>85</v>
      </c>
    </row>
    <row r="182" s="2" customFormat="1" ht="21.75" customHeight="1">
      <c r="A182" s="38"/>
      <c r="B182" s="39"/>
      <c r="C182" s="212" t="s">
        <v>844</v>
      </c>
      <c r="D182" s="212" t="s">
        <v>164</v>
      </c>
      <c r="E182" s="213" t="s">
        <v>1295</v>
      </c>
      <c r="F182" s="214" t="s">
        <v>1296</v>
      </c>
      <c r="G182" s="215" t="s">
        <v>269</v>
      </c>
      <c r="H182" s="216">
        <v>20</v>
      </c>
      <c r="I182" s="217"/>
      <c r="J182" s="218">
        <f>ROUND(I182*H182,2)</f>
        <v>0</v>
      </c>
      <c r="K182" s="214" t="s">
        <v>168</v>
      </c>
      <c r="L182" s="44"/>
      <c r="M182" s="219" t="s">
        <v>19</v>
      </c>
      <c r="N182" s="220" t="s">
        <v>46</v>
      </c>
      <c r="O182" s="84"/>
      <c r="P182" s="221">
        <f>O182*H182</f>
        <v>0</v>
      </c>
      <c r="Q182" s="221">
        <v>0.0049199999999999999</v>
      </c>
      <c r="R182" s="221">
        <f>Q182*H182</f>
        <v>0.098400000000000001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1115</v>
      </c>
      <c r="AT182" s="223" t="s">
        <v>164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1115</v>
      </c>
      <c r="BM182" s="223" t="s">
        <v>1297</v>
      </c>
    </row>
    <row r="183" s="2" customFormat="1">
      <c r="A183" s="38"/>
      <c r="B183" s="39"/>
      <c r="C183" s="40"/>
      <c r="D183" s="225" t="s">
        <v>171</v>
      </c>
      <c r="E183" s="40"/>
      <c r="F183" s="226" t="s">
        <v>1298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171</v>
      </c>
      <c r="AU183" s="17" t="s">
        <v>85</v>
      </c>
    </row>
    <row r="184" s="14" customFormat="1">
      <c r="A184" s="14"/>
      <c r="B184" s="242"/>
      <c r="C184" s="243"/>
      <c r="D184" s="232" t="s">
        <v>173</v>
      </c>
      <c r="E184" s="244" t="s">
        <v>19</v>
      </c>
      <c r="F184" s="245" t="s">
        <v>1281</v>
      </c>
      <c r="G184" s="243"/>
      <c r="H184" s="244" t="s">
        <v>19</v>
      </c>
      <c r="I184" s="246"/>
      <c r="J184" s="243"/>
      <c r="K184" s="243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173</v>
      </c>
      <c r="AU184" s="251" t="s">
        <v>85</v>
      </c>
      <c r="AV184" s="14" t="s">
        <v>83</v>
      </c>
      <c r="AW184" s="14" t="s">
        <v>36</v>
      </c>
      <c r="AX184" s="14" t="s">
        <v>75</v>
      </c>
      <c r="AY184" s="251" t="s">
        <v>162</v>
      </c>
    </row>
    <row r="185" s="13" customFormat="1">
      <c r="A185" s="13"/>
      <c r="B185" s="230"/>
      <c r="C185" s="231"/>
      <c r="D185" s="232" t="s">
        <v>173</v>
      </c>
      <c r="E185" s="233" t="s">
        <v>19</v>
      </c>
      <c r="F185" s="234" t="s">
        <v>285</v>
      </c>
      <c r="G185" s="231"/>
      <c r="H185" s="235">
        <v>20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173</v>
      </c>
      <c r="AU185" s="241" t="s">
        <v>85</v>
      </c>
      <c r="AV185" s="13" t="s">
        <v>85</v>
      </c>
      <c r="AW185" s="13" t="s">
        <v>36</v>
      </c>
      <c r="AX185" s="13" t="s">
        <v>83</v>
      </c>
      <c r="AY185" s="241" t="s">
        <v>162</v>
      </c>
    </row>
    <row r="186" s="2" customFormat="1" ht="21.75" customHeight="1">
      <c r="A186" s="38"/>
      <c r="B186" s="39"/>
      <c r="C186" s="212" t="s">
        <v>813</v>
      </c>
      <c r="D186" s="212" t="s">
        <v>164</v>
      </c>
      <c r="E186" s="213" t="s">
        <v>1299</v>
      </c>
      <c r="F186" s="214" t="s">
        <v>1300</v>
      </c>
      <c r="G186" s="215" t="s">
        <v>269</v>
      </c>
      <c r="H186" s="216">
        <v>6</v>
      </c>
      <c r="I186" s="217"/>
      <c r="J186" s="218">
        <f>ROUND(I186*H186,2)</f>
        <v>0</v>
      </c>
      <c r="K186" s="214" t="s">
        <v>168</v>
      </c>
      <c r="L186" s="44"/>
      <c r="M186" s="219" t="s">
        <v>19</v>
      </c>
      <c r="N186" s="220" t="s">
        <v>46</v>
      </c>
      <c r="O186" s="84"/>
      <c r="P186" s="221">
        <f>O186*H186</f>
        <v>0</v>
      </c>
      <c r="Q186" s="221">
        <v>0.0084799999999999997</v>
      </c>
      <c r="R186" s="221">
        <f>Q186*H186</f>
        <v>0.050879999999999995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1115</v>
      </c>
      <c r="AT186" s="223" t="s">
        <v>164</v>
      </c>
      <c r="AU186" s="223" t="s">
        <v>85</v>
      </c>
      <c r="AY186" s="17" t="s">
        <v>162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83</v>
      </c>
      <c r="BK186" s="224">
        <f>ROUND(I186*H186,2)</f>
        <v>0</v>
      </c>
      <c r="BL186" s="17" t="s">
        <v>1115</v>
      </c>
      <c r="BM186" s="223" t="s">
        <v>1301</v>
      </c>
    </row>
    <row r="187" s="2" customFormat="1">
      <c r="A187" s="38"/>
      <c r="B187" s="39"/>
      <c r="C187" s="40"/>
      <c r="D187" s="225" t="s">
        <v>171</v>
      </c>
      <c r="E187" s="40"/>
      <c r="F187" s="226" t="s">
        <v>1302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171</v>
      </c>
      <c r="AU187" s="17" t="s">
        <v>85</v>
      </c>
    </row>
    <row r="188" s="14" customFormat="1">
      <c r="A188" s="14"/>
      <c r="B188" s="242"/>
      <c r="C188" s="243"/>
      <c r="D188" s="232" t="s">
        <v>173</v>
      </c>
      <c r="E188" s="244" t="s">
        <v>19</v>
      </c>
      <c r="F188" s="245" t="s">
        <v>1281</v>
      </c>
      <c r="G188" s="243"/>
      <c r="H188" s="244" t="s">
        <v>19</v>
      </c>
      <c r="I188" s="246"/>
      <c r="J188" s="243"/>
      <c r="K188" s="243"/>
      <c r="L188" s="247"/>
      <c r="M188" s="248"/>
      <c r="N188" s="249"/>
      <c r="O188" s="249"/>
      <c r="P188" s="249"/>
      <c r="Q188" s="249"/>
      <c r="R188" s="249"/>
      <c r="S188" s="249"/>
      <c r="T188" s="25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1" t="s">
        <v>173</v>
      </c>
      <c r="AU188" s="251" t="s">
        <v>85</v>
      </c>
      <c r="AV188" s="14" t="s">
        <v>83</v>
      </c>
      <c r="AW188" s="14" t="s">
        <v>36</v>
      </c>
      <c r="AX188" s="14" t="s">
        <v>75</v>
      </c>
      <c r="AY188" s="251" t="s">
        <v>162</v>
      </c>
    </row>
    <row r="189" s="13" customFormat="1">
      <c r="A189" s="13"/>
      <c r="B189" s="230"/>
      <c r="C189" s="231"/>
      <c r="D189" s="232" t="s">
        <v>173</v>
      </c>
      <c r="E189" s="233" t="s">
        <v>19</v>
      </c>
      <c r="F189" s="234" t="s">
        <v>205</v>
      </c>
      <c r="G189" s="231"/>
      <c r="H189" s="235">
        <v>6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173</v>
      </c>
      <c r="AU189" s="241" t="s">
        <v>85</v>
      </c>
      <c r="AV189" s="13" t="s">
        <v>85</v>
      </c>
      <c r="AW189" s="13" t="s">
        <v>36</v>
      </c>
      <c r="AX189" s="13" t="s">
        <v>83</v>
      </c>
      <c r="AY189" s="241" t="s">
        <v>162</v>
      </c>
    </row>
    <row r="190" s="12" customFormat="1" ht="25.92" customHeight="1">
      <c r="A190" s="12"/>
      <c r="B190" s="196"/>
      <c r="C190" s="197"/>
      <c r="D190" s="198" t="s">
        <v>74</v>
      </c>
      <c r="E190" s="199" t="s">
        <v>891</v>
      </c>
      <c r="F190" s="199" t="s">
        <v>892</v>
      </c>
      <c r="G190" s="197"/>
      <c r="H190" s="197"/>
      <c r="I190" s="200"/>
      <c r="J190" s="201">
        <f>BK190</f>
        <v>0</v>
      </c>
      <c r="K190" s="197"/>
      <c r="L190" s="202"/>
      <c r="M190" s="203"/>
      <c r="N190" s="204"/>
      <c r="O190" s="204"/>
      <c r="P190" s="205">
        <f>SUM(P191:P195)</f>
        <v>0</v>
      </c>
      <c r="Q190" s="204"/>
      <c r="R190" s="205">
        <f>SUM(R191:R195)</f>
        <v>0</v>
      </c>
      <c r="S190" s="204"/>
      <c r="T190" s="206">
        <f>SUM(T191:T195)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7" t="s">
        <v>169</v>
      </c>
      <c r="AT190" s="208" t="s">
        <v>74</v>
      </c>
      <c r="AU190" s="208" t="s">
        <v>75</v>
      </c>
      <c r="AY190" s="207" t="s">
        <v>162</v>
      </c>
      <c r="BK190" s="209">
        <f>SUM(BK191:BK195)</f>
        <v>0</v>
      </c>
    </row>
    <row r="191" s="2" customFormat="1" ht="24.15" customHeight="1">
      <c r="A191" s="38"/>
      <c r="B191" s="39"/>
      <c r="C191" s="212" t="s">
        <v>818</v>
      </c>
      <c r="D191" s="212" t="s">
        <v>164</v>
      </c>
      <c r="E191" s="213" t="s">
        <v>1303</v>
      </c>
      <c r="F191" s="214" t="s">
        <v>1304</v>
      </c>
      <c r="G191" s="215" t="s">
        <v>896</v>
      </c>
      <c r="H191" s="216">
        <v>30</v>
      </c>
      <c r="I191" s="217"/>
      <c r="J191" s="218">
        <f>ROUND(I191*H191,2)</f>
        <v>0</v>
      </c>
      <c r="K191" s="214" t="s">
        <v>168</v>
      </c>
      <c r="L191" s="44"/>
      <c r="M191" s="219" t="s">
        <v>19</v>
      </c>
      <c r="N191" s="220" t="s">
        <v>46</v>
      </c>
      <c r="O191" s="84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1021</v>
      </c>
      <c r="AT191" s="223" t="s">
        <v>164</v>
      </c>
      <c r="AU191" s="223" t="s">
        <v>83</v>
      </c>
      <c r="AY191" s="17" t="s">
        <v>162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83</v>
      </c>
      <c r="BK191" s="224">
        <f>ROUND(I191*H191,2)</f>
        <v>0</v>
      </c>
      <c r="BL191" s="17" t="s">
        <v>1021</v>
      </c>
      <c r="BM191" s="223" t="s">
        <v>1305</v>
      </c>
    </row>
    <row r="192" s="2" customFormat="1">
      <c r="A192" s="38"/>
      <c r="B192" s="39"/>
      <c r="C192" s="40"/>
      <c r="D192" s="225" t="s">
        <v>171</v>
      </c>
      <c r="E192" s="40"/>
      <c r="F192" s="226" t="s">
        <v>1306</v>
      </c>
      <c r="G192" s="40"/>
      <c r="H192" s="40"/>
      <c r="I192" s="227"/>
      <c r="J192" s="40"/>
      <c r="K192" s="40"/>
      <c r="L192" s="44"/>
      <c r="M192" s="228"/>
      <c r="N192" s="229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171</v>
      </c>
      <c r="AU192" s="17" t="s">
        <v>83</v>
      </c>
    </row>
    <row r="193" s="14" customFormat="1">
      <c r="A193" s="14"/>
      <c r="B193" s="242"/>
      <c r="C193" s="243"/>
      <c r="D193" s="232" t="s">
        <v>173</v>
      </c>
      <c r="E193" s="244" t="s">
        <v>19</v>
      </c>
      <c r="F193" s="245" t="s">
        <v>1307</v>
      </c>
      <c r="G193" s="243"/>
      <c r="H193" s="244" t="s">
        <v>19</v>
      </c>
      <c r="I193" s="246"/>
      <c r="J193" s="243"/>
      <c r="K193" s="243"/>
      <c r="L193" s="247"/>
      <c r="M193" s="248"/>
      <c r="N193" s="249"/>
      <c r="O193" s="249"/>
      <c r="P193" s="249"/>
      <c r="Q193" s="249"/>
      <c r="R193" s="249"/>
      <c r="S193" s="249"/>
      <c r="T193" s="25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1" t="s">
        <v>173</v>
      </c>
      <c r="AU193" s="251" t="s">
        <v>83</v>
      </c>
      <c r="AV193" s="14" t="s">
        <v>83</v>
      </c>
      <c r="AW193" s="14" t="s">
        <v>36</v>
      </c>
      <c r="AX193" s="14" t="s">
        <v>75</v>
      </c>
      <c r="AY193" s="251" t="s">
        <v>162</v>
      </c>
    </row>
    <row r="194" s="13" customFormat="1">
      <c r="A194" s="13"/>
      <c r="B194" s="230"/>
      <c r="C194" s="231"/>
      <c r="D194" s="232" t="s">
        <v>173</v>
      </c>
      <c r="E194" s="233" t="s">
        <v>19</v>
      </c>
      <c r="F194" s="234" t="s">
        <v>348</v>
      </c>
      <c r="G194" s="231"/>
      <c r="H194" s="235">
        <v>30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173</v>
      </c>
      <c r="AU194" s="241" t="s">
        <v>83</v>
      </c>
      <c r="AV194" s="13" t="s">
        <v>85</v>
      </c>
      <c r="AW194" s="13" t="s">
        <v>36</v>
      </c>
      <c r="AX194" s="13" t="s">
        <v>75</v>
      </c>
      <c r="AY194" s="241" t="s">
        <v>162</v>
      </c>
    </row>
    <row r="195" s="15" customFormat="1">
      <c r="A195" s="15"/>
      <c r="B195" s="252"/>
      <c r="C195" s="253"/>
      <c r="D195" s="232" t="s">
        <v>173</v>
      </c>
      <c r="E195" s="254" t="s">
        <v>19</v>
      </c>
      <c r="F195" s="255" t="s">
        <v>184</v>
      </c>
      <c r="G195" s="253"/>
      <c r="H195" s="256">
        <v>30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2" t="s">
        <v>173</v>
      </c>
      <c r="AU195" s="262" t="s">
        <v>83</v>
      </c>
      <c r="AV195" s="15" t="s">
        <v>169</v>
      </c>
      <c r="AW195" s="15" t="s">
        <v>36</v>
      </c>
      <c r="AX195" s="15" t="s">
        <v>83</v>
      </c>
      <c r="AY195" s="262" t="s">
        <v>162</v>
      </c>
    </row>
    <row r="196" s="12" customFormat="1" ht="25.92" customHeight="1">
      <c r="A196" s="12"/>
      <c r="B196" s="196"/>
      <c r="C196" s="197"/>
      <c r="D196" s="198" t="s">
        <v>74</v>
      </c>
      <c r="E196" s="199" t="s">
        <v>128</v>
      </c>
      <c r="F196" s="199" t="s">
        <v>481</v>
      </c>
      <c r="G196" s="197"/>
      <c r="H196" s="197"/>
      <c r="I196" s="200"/>
      <c r="J196" s="201">
        <f>BK196</f>
        <v>0</v>
      </c>
      <c r="K196" s="197"/>
      <c r="L196" s="202"/>
      <c r="M196" s="203"/>
      <c r="N196" s="204"/>
      <c r="O196" s="204"/>
      <c r="P196" s="205">
        <f>P197+P201</f>
        <v>0</v>
      </c>
      <c r="Q196" s="204"/>
      <c r="R196" s="205">
        <f>R197+R201</f>
        <v>0</v>
      </c>
      <c r="S196" s="204"/>
      <c r="T196" s="206">
        <f>T197+T201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7" t="s">
        <v>198</v>
      </c>
      <c r="AT196" s="208" t="s">
        <v>74</v>
      </c>
      <c r="AU196" s="208" t="s">
        <v>75</v>
      </c>
      <c r="AY196" s="207" t="s">
        <v>162</v>
      </c>
      <c r="BK196" s="209">
        <f>BK197+BK201</f>
        <v>0</v>
      </c>
    </row>
    <row r="197" s="12" customFormat="1" ht="22.8" customHeight="1">
      <c r="A197" s="12"/>
      <c r="B197" s="196"/>
      <c r="C197" s="197"/>
      <c r="D197" s="198" t="s">
        <v>74</v>
      </c>
      <c r="E197" s="210" t="s">
        <v>1308</v>
      </c>
      <c r="F197" s="210" t="s">
        <v>1309</v>
      </c>
      <c r="G197" s="197"/>
      <c r="H197" s="197"/>
      <c r="I197" s="200"/>
      <c r="J197" s="211">
        <f>BK197</f>
        <v>0</v>
      </c>
      <c r="K197" s="197"/>
      <c r="L197" s="202"/>
      <c r="M197" s="203"/>
      <c r="N197" s="204"/>
      <c r="O197" s="204"/>
      <c r="P197" s="205">
        <f>SUM(P198:P200)</f>
        <v>0</v>
      </c>
      <c r="Q197" s="204"/>
      <c r="R197" s="205">
        <f>SUM(R198:R200)</f>
        <v>0</v>
      </c>
      <c r="S197" s="204"/>
      <c r="T197" s="206">
        <f>SUM(T198:T200)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7" t="s">
        <v>198</v>
      </c>
      <c r="AT197" s="208" t="s">
        <v>74</v>
      </c>
      <c r="AU197" s="208" t="s">
        <v>83</v>
      </c>
      <c r="AY197" s="207" t="s">
        <v>162</v>
      </c>
      <c r="BK197" s="209">
        <f>SUM(BK198:BK200)</f>
        <v>0</v>
      </c>
    </row>
    <row r="198" s="2" customFormat="1" ht="16.5" customHeight="1">
      <c r="A198" s="38"/>
      <c r="B198" s="39"/>
      <c r="C198" s="212" t="s">
        <v>834</v>
      </c>
      <c r="D198" s="212" t="s">
        <v>164</v>
      </c>
      <c r="E198" s="213" t="s">
        <v>1310</v>
      </c>
      <c r="F198" s="214" t="s">
        <v>1311</v>
      </c>
      <c r="G198" s="215" t="s">
        <v>1312</v>
      </c>
      <c r="H198" s="216">
        <v>1</v>
      </c>
      <c r="I198" s="217"/>
      <c r="J198" s="218">
        <f>ROUND(I198*H198,2)</f>
        <v>0</v>
      </c>
      <c r="K198" s="214" t="s">
        <v>19</v>
      </c>
      <c r="L198" s="44"/>
      <c r="M198" s="219" t="s">
        <v>19</v>
      </c>
      <c r="N198" s="220" t="s">
        <v>46</v>
      </c>
      <c r="O198" s="84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169</v>
      </c>
      <c r="AT198" s="223" t="s">
        <v>164</v>
      </c>
      <c r="AU198" s="223" t="s">
        <v>85</v>
      </c>
      <c r="AY198" s="17" t="s">
        <v>162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83</v>
      </c>
      <c r="BK198" s="224">
        <f>ROUND(I198*H198,2)</f>
        <v>0</v>
      </c>
      <c r="BL198" s="17" t="s">
        <v>169</v>
      </c>
      <c r="BM198" s="223" t="s">
        <v>1313</v>
      </c>
    </row>
    <row r="199" s="2" customFormat="1" ht="16.5" customHeight="1">
      <c r="A199" s="38"/>
      <c r="B199" s="39"/>
      <c r="C199" s="212" t="s">
        <v>1314</v>
      </c>
      <c r="D199" s="212" t="s">
        <v>164</v>
      </c>
      <c r="E199" s="213" t="s">
        <v>1315</v>
      </c>
      <c r="F199" s="214" t="s">
        <v>1316</v>
      </c>
      <c r="G199" s="215" t="s">
        <v>1312</v>
      </c>
      <c r="H199" s="216">
        <v>1</v>
      </c>
      <c r="I199" s="217"/>
      <c r="J199" s="218">
        <f>ROUND(I199*H199,2)</f>
        <v>0</v>
      </c>
      <c r="K199" s="214" t="s">
        <v>19</v>
      </c>
      <c r="L199" s="44"/>
      <c r="M199" s="219" t="s">
        <v>19</v>
      </c>
      <c r="N199" s="220" t="s">
        <v>46</v>
      </c>
      <c r="O199" s="84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169</v>
      </c>
      <c r="AT199" s="223" t="s">
        <v>164</v>
      </c>
      <c r="AU199" s="223" t="s">
        <v>85</v>
      </c>
      <c r="AY199" s="17" t="s">
        <v>162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83</v>
      </c>
      <c r="BK199" s="224">
        <f>ROUND(I199*H199,2)</f>
        <v>0</v>
      </c>
      <c r="BL199" s="17" t="s">
        <v>169</v>
      </c>
      <c r="BM199" s="223" t="s">
        <v>1317</v>
      </c>
    </row>
    <row r="200" s="2" customFormat="1" ht="16.5" customHeight="1">
      <c r="A200" s="38"/>
      <c r="B200" s="39"/>
      <c r="C200" s="212" t="s">
        <v>823</v>
      </c>
      <c r="D200" s="212" t="s">
        <v>164</v>
      </c>
      <c r="E200" s="213" t="s">
        <v>1318</v>
      </c>
      <c r="F200" s="214" t="s">
        <v>1319</v>
      </c>
      <c r="G200" s="215" t="s">
        <v>1312</v>
      </c>
      <c r="H200" s="216">
        <v>1</v>
      </c>
      <c r="I200" s="217"/>
      <c r="J200" s="218">
        <f>ROUND(I200*H200,2)</f>
        <v>0</v>
      </c>
      <c r="K200" s="214" t="s">
        <v>19</v>
      </c>
      <c r="L200" s="44"/>
      <c r="M200" s="219" t="s">
        <v>19</v>
      </c>
      <c r="N200" s="220" t="s">
        <v>46</v>
      </c>
      <c r="O200" s="84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169</v>
      </c>
      <c r="AT200" s="223" t="s">
        <v>164</v>
      </c>
      <c r="AU200" s="223" t="s">
        <v>85</v>
      </c>
      <c r="AY200" s="17" t="s">
        <v>162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83</v>
      </c>
      <c r="BK200" s="224">
        <f>ROUND(I200*H200,2)</f>
        <v>0</v>
      </c>
      <c r="BL200" s="17" t="s">
        <v>169</v>
      </c>
      <c r="BM200" s="223" t="s">
        <v>1320</v>
      </c>
    </row>
    <row r="201" s="12" customFormat="1" ht="22.8" customHeight="1">
      <c r="A201" s="12"/>
      <c r="B201" s="196"/>
      <c r="C201" s="197"/>
      <c r="D201" s="198" t="s">
        <v>74</v>
      </c>
      <c r="E201" s="210" t="s">
        <v>482</v>
      </c>
      <c r="F201" s="210" t="s">
        <v>483</v>
      </c>
      <c r="G201" s="197"/>
      <c r="H201" s="197"/>
      <c r="I201" s="200"/>
      <c r="J201" s="211">
        <f>BK201</f>
        <v>0</v>
      </c>
      <c r="K201" s="197"/>
      <c r="L201" s="202"/>
      <c r="M201" s="203"/>
      <c r="N201" s="204"/>
      <c r="O201" s="204"/>
      <c r="P201" s="205">
        <f>SUM(P202:P203)</f>
        <v>0</v>
      </c>
      <c r="Q201" s="204"/>
      <c r="R201" s="205">
        <f>SUM(R202:R203)</f>
        <v>0</v>
      </c>
      <c r="S201" s="204"/>
      <c r="T201" s="206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7" t="s">
        <v>198</v>
      </c>
      <c r="AT201" s="208" t="s">
        <v>74</v>
      </c>
      <c r="AU201" s="208" t="s">
        <v>83</v>
      </c>
      <c r="AY201" s="207" t="s">
        <v>162</v>
      </c>
      <c r="BK201" s="209">
        <f>SUM(BK202:BK203)</f>
        <v>0</v>
      </c>
    </row>
    <row r="202" s="2" customFormat="1" ht="16.5" customHeight="1">
      <c r="A202" s="38"/>
      <c r="B202" s="39"/>
      <c r="C202" s="212" t="s">
        <v>829</v>
      </c>
      <c r="D202" s="212" t="s">
        <v>164</v>
      </c>
      <c r="E202" s="213" t="s">
        <v>484</v>
      </c>
      <c r="F202" s="214" t="s">
        <v>485</v>
      </c>
      <c r="G202" s="215" t="s">
        <v>220</v>
      </c>
      <c r="H202" s="216">
        <v>4.7140000000000004</v>
      </c>
      <c r="I202" s="217"/>
      <c r="J202" s="218">
        <f>ROUND(I202*H202,2)</f>
        <v>0</v>
      </c>
      <c r="K202" s="214" t="s">
        <v>486</v>
      </c>
      <c r="L202" s="44"/>
      <c r="M202" s="219" t="s">
        <v>19</v>
      </c>
      <c r="N202" s="220" t="s">
        <v>46</v>
      </c>
      <c r="O202" s="84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169</v>
      </c>
      <c r="AT202" s="223" t="s">
        <v>164</v>
      </c>
      <c r="AU202" s="223" t="s">
        <v>85</v>
      </c>
      <c r="AY202" s="17" t="s">
        <v>162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83</v>
      </c>
      <c r="BK202" s="224">
        <f>ROUND(I202*H202,2)</f>
        <v>0</v>
      </c>
      <c r="BL202" s="17" t="s">
        <v>169</v>
      </c>
      <c r="BM202" s="223" t="s">
        <v>1321</v>
      </c>
    </row>
    <row r="203" s="2" customFormat="1">
      <c r="A203" s="38"/>
      <c r="B203" s="39"/>
      <c r="C203" s="40"/>
      <c r="D203" s="225" t="s">
        <v>171</v>
      </c>
      <c r="E203" s="40"/>
      <c r="F203" s="226" t="s">
        <v>489</v>
      </c>
      <c r="G203" s="40"/>
      <c r="H203" s="40"/>
      <c r="I203" s="227"/>
      <c r="J203" s="40"/>
      <c r="K203" s="40"/>
      <c r="L203" s="44"/>
      <c r="M203" s="279"/>
      <c r="N203" s="280"/>
      <c r="O203" s="276"/>
      <c r="P203" s="276"/>
      <c r="Q203" s="276"/>
      <c r="R203" s="276"/>
      <c r="S203" s="276"/>
      <c r="T203" s="281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171</v>
      </c>
      <c r="AU203" s="17" t="s">
        <v>85</v>
      </c>
    </row>
    <row r="204" s="2" customFormat="1" ht="6.96" customHeight="1">
      <c r="A204" s="38"/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44"/>
      <c r="M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</row>
  </sheetData>
  <sheetProtection sheet="1" autoFilter="0" formatColumns="0" formatRows="0" objects="1" scenarios="1" spinCount="100000" saltValue="uMHZRyKN7dYla+dZn08qwWV/3BvQvTcT1BIZSc5yMuOH4VP0yKLitij9UVIoWIThB7zYX7OfD5A/VmAdqbJZaA==" hashValue="7cIcvFE5x5TfQtSqEzgVPUnY43IR3lTOM9P+EMc+q857kEF0XRxcGElCY8UMe9bhWLl8UOMzHLeRXTGPNblIFg==" algorithmName="SHA-512" password="CC35"/>
  <autoFilter ref="C87:K20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741130001"/>
    <hyperlink ref="F96" r:id="rId2" display="https://podminky.urs.cz/item/CS_URS_2025_01/741130006"/>
    <hyperlink ref="F100" r:id="rId3" display="https://podminky.urs.cz/item/CS_URS_2025_01/741410041"/>
    <hyperlink ref="F105" r:id="rId4" display="https://podminky.urs.cz/item/CS_URS_2025_01/741420024"/>
    <hyperlink ref="F108" r:id="rId5" display="https://podminky.urs.cz/item/CS_URS_2025_01/741810003"/>
    <hyperlink ref="F110" r:id="rId6" display="https://podminky.urs.cz/item/CS_URS_2025_01/741820014"/>
    <hyperlink ref="F112" r:id="rId7" display="https://podminky.urs.cz/item/CS_URS_2025_01/998741101"/>
    <hyperlink ref="F116" r:id="rId8" display="https://podminky.urs.cz/item/CS_URS_2025_01/210203901"/>
    <hyperlink ref="F120" r:id="rId9" display="https://podminky.urs.cz/item/CS_URS_2025_01/210204011"/>
    <hyperlink ref="F129" r:id="rId10" display="https://podminky.urs.cz/item/CS_URS_2025_01/210812035"/>
    <hyperlink ref="F135" r:id="rId11" display="https://podminky.urs.cz/item/CS_URS_2025_01/210813011"/>
    <hyperlink ref="F142" r:id="rId12" display="https://podminky.urs.cz/item/CS_URS_2025_01/460010025"/>
    <hyperlink ref="F144" r:id="rId13" display="https://podminky.urs.cz/item/CS_URS_2025_01/460141112"/>
    <hyperlink ref="F149" r:id="rId14" display="https://podminky.urs.cz/item/CS_URS_2025_01/460171172"/>
    <hyperlink ref="F151" r:id="rId15" display="https://podminky.urs.cz/item/CS_URS_2025_01/460341113"/>
    <hyperlink ref="F155" r:id="rId16" display="https://podminky.urs.cz/item/CS_URS_2025_01/460341121"/>
    <hyperlink ref="F162" r:id="rId17" display="https://podminky.urs.cz/item/CS_URS_2025_01/460361121"/>
    <hyperlink ref="F165" r:id="rId18" display="https://podminky.urs.cz/item/CS_URS_2025_01/460371121"/>
    <hyperlink ref="F167" r:id="rId19" display="https://podminky.urs.cz/item/CS_URS_2025_01/460451182"/>
    <hyperlink ref="F169" r:id="rId20" display="https://podminky.urs.cz/item/CS_URS_2025_01/460581131"/>
    <hyperlink ref="F171" r:id="rId21" display="https://podminky.urs.cz/item/CS_URS_2025_01/460641113"/>
    <hyperlink ref="F175" r:id="rId22" display="https://podminky.urs.cz/item/CS_URS_2025_01/460661111"/>
    <hyperlink ref="F177" r:id="rId23" display="https://podminky.urs.cz/item/CS_URS_2025_01/460671112"/>
    <hyperlink ref="F179" r:id="rId24" display="https://podminky.urs.cz/item/CS_URS_2025_01/469981111"/>
    <hyperlink ref="F181" r:id="rId25" display="https://podminky.urs.cz/item/CS_URS_2025_01/469981111"/>
    <hyperlink ref="F183" r:id="rId26" display="https://podminky.urs.cz/item/CS_URS_2025_01/721173404"/>
    <hyperlink ref="F187" r:id="rId27" display="https://podminky.urs.cz/item/CS_URS_2025_01/721173405"/>
    <hyperlink ref="F192" r:id="rId28" display="https://podminky.urs.cz/item/CS_URS_2025_01/HZS2232"/>
    <hyperlink ref="F203" r:id="rId29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1322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ROUND(J85,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ROUND((SUM(BE85:BE149)),  2)</f>
        <v>0</v>
      </c>
      <c r="G33" s="38"/>
      <c r="H33" s="38"/>
      <c r="I33" s="157">
        <v>0.20999999999999999</v>
      </c>
      <c r="J33" s="156">
        <f>ROUND(((SUM(BE85:BE149))*I33),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ROUND((SUM(BF85:BF149)),  2)</f>
        <v>0</v>
      </c>
      <c r="G34" s="38"/>
      <c r="H34" s="38"/>
      <c r="I34" s="157">
        <v>0.12</v>
      </c>
      <c r="J34" s="156">
        <f>ROUND(((SUM(BF85:BF149))*I34),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ROUND((SUM(BG85:BG149)),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ROUND((SUM(BH85:BH149)),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ROUND((SUM(BI85:BI149)),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D10 - Vedení NN, FVE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1323</v>
      </c>
      <c r="E60" s="177"/>
      <c r="F60" s="177"/>
      <c r="G60" s="177"/>
      <c r="H60" s="177"/>
      <c r="I60" s="177"/>
      <c r="J60" s="178">
        <f>J86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74"/>
      <c r="C61" s="175"/>
      <c r="D61" s="176" t="s">
        <v>145</v>
      </c>
      <c r="E61" s="177"/>
      <c r="F61" s="177"/>
      <c r="G61" s="177"/>
      <c r="H61" s="177"/>
      <c r="I61" s="177"/>
      <c r="J61" s="178">
        <f>J110</f>
        <v>0</v>
      </c>
      <c r="K61" s="175"/>
      <c r="L61" s="17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10" customFormat="1" ht="19.92" customHeight="1">
      <c r="A62" s="10"/>
      <c r="B62" s="180"/>
      <c r="C62" s="125"/>
      <c r="D62" s="181" t="s">
        <v>1135</v>
      </c>
      <c r="E62" s="182"/>
      <c r="F62" s="182"/>
      <c r="G62" s="182"/>
      <c r="H62" s="182"/>
      <c r="I62" s="182"/>
      <c r="J62" s="183">
        <f>J111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9" customFormat="1" ht="24.96" customHeight="1">
      <c r="A63" s="9"/>
      <c r="B63" s="174"/>
      <c r="C63" s="175"/>
      <c r="D63" s="176" t="s">
        <v>1025</v>
      </c>
      <c r="E63" s="177"/>
      <c r="F63" s="177"/>
      <c r="G63" s="177"/>
      <c r="H63" s="177"/>
      <c r="I63" s="177"/>
      <c r="J63" s="178">
        <f>J115</f>
        <v>0</v>
      </c>
      <c r="K63" s="175"/>
      <c r="L63" s="17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10" customFormat="1" ht="19.92" customHeight="1">
      <c r="A64" s="10"/>
      <c r="B64" s="180"/>
      <c r="C64" s="125"/>
      <c r="D64" s="181" t="s">
        <v>1026</v>
      </c>
      <c r="E64" s="182"/>
      <c r="F64" s="182"/>
      <c r="G64" s="182"/>
      <c r="H64" s="182"/>
      <c r="I64" s="182"/>
      <c r="J64" s="183">
        <f>J116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1324</v>
      </c>
      <c r="E65" s="177"/>
      <c r="F65" s="177"/>
      <c r="G65" s="177"/>
      <c r="H65" s="177"/>
      <c r="I65" s="177"/>
      <c r="J65" s="178">
        <f>J120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/>
    <row r="69" hidden="1"/>
    <row r="70" hidden="1"/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147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Hřiště u ZŠ - Habartov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131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69" t="str">
        <f>E9</f>
        <v>D10 - Vedení NN, FVE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č.p.561/28,99/226</v>
      </c>
      <c r="G79" s="40"/>
      <c r="H79" s="40"/>
      <c r="I79" s="32" t="s">
        <v>23</v>
      </c>
      <c r="J79" s="72" t="str">
        <f>IF(J12="","",J12)</f>
        <v>26. 5. 2025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5.65" customHeight="1">
      <c r="A81" s="38"/>
      <c r="B81" s="39"/>
      <c r="C81" s="32" t="s">
        <v>25</v>
      </c>
      <c r="D81" s="40"/>
      <c r="E81" s="40"/>
      <c r="F81" s="27" t="str">
        <f>E15</f>
        <v>Město Habartov</v>
      </c>
      <c r="G81" s="40"/>
      <c r="H81" s="40"/>
      <c r="I81" s="32" t="s">
        <v>33</v>
      </c>
      <c r="J81" s="36" t="str">
        <f>E21</f>
        <v>Ing.Arch Lubomír Korřák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31</v>
      </c>
      <c r="D82" s="40"/>
      <c r="E82" s="40"/>
      <c r="F82" s="27" t="str">
        <f>IF(E18="","",E18)</f>
        <v>Vyplň údaj</v>
      </c>
      <c r="G82" s="40"/>
      <c r="H82" s="40"/>
      <c r="I82" s="32" t="s">
        <v>37</v>
      </c>
      <c r="J82" s="36" t="str">
        <f>E24</f>
        <v xml:space="preserve"> 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85"/>
      <c r="B84" s="186"/>
      <c r="C84" s="187" t="s">
        <v>148</v>
      </c>
      <c r="D84" s="188" t="s">
        <v>60</v>
      </c>
      <c r="E84" s="188" t="s">
        <v>56</v>
      </c>
      <c r="F84" s="188" t="s">
        <v>57</v>
      </c>
      <c r="G84" s="188" t="s">
        <v>149</v>
      </c>
      <c r="H84" s="188" t="s">
        <v>150</v>
      </c>
      <c r="I84" s="188" t="s">
        <v>151</v>
      </c>
      <c r="J84" s="188" t="s">
        <v>135</v>
      </c>
      <c r="K84" s="189" t="s">
        <v>152</v>
      </c>
      <c r="L84" s="190"/>
      <c r="M84" s="92" t="s">
        <v>19</v>
      </c>
      <c r="N84" s="93" t="s">
        <v>45</v>
      </c>
      <c r="O84" s="93" t="s">
        <v>153</v>
      </c>
      <c r="P84" s="93" t="s">
        <v>154</v>
      </c>
      <c r="Q84" s="93" t="s">
        <v>155</v>
      </c>
      <c r="R84" s="93" t="s">
        <v>156</v>
      </c>
      <c r="S84" s="93" t="s">
        <v>157</v>
      </c>
      <c r="T84" s="94" t="s">
        <v>158</v>
      </c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</row>
    <row r="85" s="2" customFormat="1" ht="22.8" customHeight="1">
      <c r="A85" s="38"/>
      <c r="B85" s="39"/>
      <c r="C85" s="99" t="s">
        <v>159</v>
      </c>
      <c r="D85" s="40"/>
      <c r="E85" s="40"/>
      <c r="F85" s="40"/>
      <c r="G85" s="40"/>
      <c r="H85" s="40"/>
      <c r="I85" s="40"/>
      <c r="J85" s="191">
        <f>BK85</f>
        <v>0</v>
      </c>
      <c r="K85" s="40"/>
      <c r="L85" s="44"/>
      <c r="M85" s="95"/>
      <c r="N85" s="192"/>
      <c r="O85" s="96"/>
      <c r="P85" s="193">
        <f>P86+P110+P115+P120</f>
        <v>0</v>
      </c>
      <c r="Q85" s="96"/>
      <c r="R85" s="193">
        <f>R86+R110+R115+R120</f>
        <v>28.091096999999998</v>
      </c>
      <c r="S85" s="96"/>
      <c r="T85" s="194">
        <f>T86+T110+T115+T120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74</v>
      </c>
      <c r="AU85" s="17" t="s">
        <v>136</v>
      </c>
      <c r="BK85" s="195">
        <f>BK86+BK110+BK115+BK120</f>
        <v>0</v>
      </c>
    </row>
    <row r="86" s="12" customFormat="1" ht="25.92" customHeight="1">
      <c r="A86" s="12"/>
      <c r="B86" s="196"/>
      <c r="C86" s="197"/>
      <c r="D86" s="198" t="s">
        <v>74</v>
      </c>
      <c r="E86" s="199" t="s">
        <v>1325</v>
      </c>
      <c r="F86" s="199" t="s">
        <v>1326</v>
      </c>
      <c r="G86" s="197"/>
      <c r="H86" s="197"/>
      <c r="I86" s="200"/>
      <c r="J86" s="201">
        <f>BK86</f>
        <v>0</v>
      </c>
      <c r="K86" s="197"/>
      <c r="L86" s="202"/>
      <c r="M86" s="203"/>
      <c r="N86" s="204"/>
      <c r="O86" s="204"/>
      <c r="P86" s="205">
        <f>SUM(P87:P109)</f>
        <v>0</v>
      </c>
      <c r="Q86" s="204"/>
      <c r="R86" s="205">
        <f>SUM(R87:R109)</f>
        <v>0</v>
      </c>
      <c r="S86" s="204"/>
      <c r="T86" s="206">
        <f>SUM(T87:T109)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83</v>
      </c>
      <c r="AT86" s="208" t="s">
        <v>74</v>
      </c>
      <c r="AU86" s="208" t="s">
        <v>75</v>
      </c>
      <c r="AY86" s="207" t="s">
        <v>162</v>
      </c>
      <c r="BK86" s="209">
        <f>SUM(BK87:BK109)</f>
        <v>0</v>
      </c>
    </row>
    <row r="87" s="2" customFormat="1" ht="16.5" customHeight="1">
      <c r="A87" s="38"/>
      <c r="B87" s="39"/>
      <c r="C87" s="212" t="s">
        <v>83</v>
      </c>
      <c r="D87" s="212" t="s">
        <v>164</v>
      </c>
      <c r="E87" s="213" t="s">
        <v>1327</v>
      </c>
      <c r="F87" s="214" t="s">
        <v>1328</v>
      </c>
      <c r="G87" s="215" t="s">
        <v>338</v>
      </c>
      <c r="H87" s="216">
        <v>10</v>
      </c>
      <c r="I87" s="217"/>
      <c r="J87" s="218">
        <f>ROUND(I87*H87,2)</f>
        <v>0</v>
      </c>
      <c r="K87" s="214" t="s">
        <v>19</v>
      </c>
      <c r="L87" s="44"/>
      <c r="M87" s="219" t="s">
        <v>19</v>
      </c>
      <c r="N87" s="220" t="s">
        <v>46</v>
      </c>
      <c r="O87" s="84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23" t="s">
        <v>169</v>
      </c>
      <c r="AT87" s="223" t="s">
        <v>164</v>
      </c>
      <c r="AU87" s="223" t="s">
        <v>83</v>
      </c>
      <c r="AY87" s="17" t="s">
        <v>162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83</v>
      </c>
      <c r="BK87" s="224">
        <f>ROUND(I87*H87,2)</f>
        <v>0</v>
      </c>
      <c r="BL87" s="17" t="s">
        <v>169</v>
      </c>
      <c r="BM87" s="223" t="s">
        <v>1329</v>
      </c>
    </row>
    <row r="88" s="2" customFormat="1" ht="16.5" customHeight="1">
      <c r="A88" s="38"/>
      <c r="B88" s="39"/>
      <c r="C88" s="212" t="s">
        <v>230</v>
      </c>
      <c r="D88" s="212" t="s">
        <v>164</v>
      </c>
      <c r="E88" s="213" t="s">
        <v>1330</v>
      </c>
      <c r="F88" s="214" t="s">
        <v>1331</v>
      </c>
      <c r="G88" s="215" t="s">
        <v>1332</v>
      </c>
      <c r="H88" s="216">
        <v>12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46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169</v>
      </c>
      <c r="AT88" s="223" t="s">
        <v>164</v>
      </c>
      <c r="AU88" s="223" t="s">
        <v>83</v>
      </c>
      <c r="AY88" s="17" t="s">
        <v>162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83</v>
      </c>
      <c r="BK88" s="224">
        <f>ROUND(I88*H88,2)</f>
        <v>0</v>
      </c>
      <c r="BL88" s="17" t="s">
        <v>169</v>
      </c>
      <c r="BM88" s="223" t="s">
        <v>1333</v>
      </c>
    </row>
    <row r="89" s="2" customFormat="1" ht="16.5" customHeight="1">
      <c r="A89" s="38"/>
      <c r="B89" s="39"/>
      <c r="C89" s="212" t="s">
        <v>236</v>
      </c>
      <c r="D89" s="212" t="s">
        <v>164</v>
      </c>
      <c r="E89" s="213" t="s">
        <v>1334</v>
      </c>
      <c r="F89" s="214" t="s">
        <v>1335</v>
      </c>
      <c r="G89" s="215" t="s">
        <v>269</v>
      </c>
      <c r="H89" s="216">
        <v>500</v>
      </c>
      <c r="I89" s="217"/>
      <c r="J89" s="218">
        <f>ROUND(I89*H89,2)</f>
        <v>0</v>
      </c>
      <c r="K89" s="214" t="s">
        <v>19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83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1336</v>
      </c>
    </row>
    <row r="90" s="2" customFormat="1" ht="16.5" customHeight="1">
      <c r="A90" s="38"/>
      <c r="B90" s="39"/>
      <c r="C90" s="212" t="s">
        <v>8</v>
      </c>
      <c r="D90" s="212" t="s">
        <v>164</v>
      </c>
      <c r="E90" s="213" t="s">
        <v>1337</v>
      </c>
      <c r="F90" s="214" t="s">
        <v>1338</v>
      </c>
      <c r="G90" s="215" t="s">
        <v>269</v>
      </c>
      <c r="H90" s="216">
        <v>500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46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169</v>
      </c>
      <c r="AT90" s="223" t="s">
        <v>164</v>
      </c>
      <c r="AU90" s="223" t="s">
        <v>83</v>
      </c>
      <c r="AY90" s="17" t="s">
        <v>162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83</v>
      </c>
      <c r="BK90" s="224">
        <f>ROUND(I90*H90,2)</f>
        <v>0</v>
      </c>
      <c r="BL90" s="17" t="s">
        <v>169</v>
      </c>
      <c r="BM90" s="223" t="s">
        <v>1339</v>
      </c>
    </row>
    <row r="91" s="2" customFormat="1" ht="16.5" customHeight="1">
      <c r="A91" s="38"/>
      <c r="B91" s="39"/>
      <c r="C91" s="212" t="s">
        <v>246</v>
      </c>
      <c r="D91" s="212" t="s">
        <v>164</v>
      </c>
      <c r="E91" s="213" t="s">
        <v>1340</v>
      </c>
      <c r="F91" s="214" t="s">
        <v>1341</v>
      </c>
      <c r="G91" s="215" t="s">
        <v>338</v>
      </c>
      <c r="H91" s="216">
        <v>3</v>
      </c>
      <c r="I91" s="217"/>
      <c r="J91" s="218">
        <f>ROUND(I91*H91,2)</f>
        <v>0</v>
      </c>
      <c r="K91" s="214" t="s">
        <v>19</v>
      </c>
      <c r="L91" s="44"/>
      <c r="M91" s="219" t="s">
        <v>19</v>
      </c>
      <c r="N91" s="220" t="s">
        <v>46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169</v>
      </c>
      <c r="AT91" s="223" t="s">
        <v>164</v>
      </c>
      <c r="AU91" s="223" t="s">
        <v>83</v>
      </c>
      <c r="AY91" s="17" t="s">
        <v>162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83</v>
      </c>
      <c r="BK91" s="224">
        <f>ROUND(I91*H91,2)</f>
        <v>0</v>
      </c>
      <c r="BL91" s="17" t="s">
        <v>169</v>
      </c>
      <c r="BM91" s="223" t="s">
        <v>1342</v>
      </c>
    </row>
    <row r="92" s="2" customFormat="1" ht="21.75" customHeight="1">
      <c r="A92" s="38"/>
      <c r="B92" s="39"/>
      <c r="C92" s="212" t="s">
        <v>251</v>
      </c>
      <c r="D92" s="212" t="s">
        <v>164</v>
      </c>
      <c r="E92" s="213" t="s">
        <v>1343</v>
      </c>
      <c r="F92" s="214" t="s">
        <v>1344</v>
      </c>
      <c r="G92" s="215" t="s">
        <v>338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83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1345</v>
      </c>
    </row>
    <row r="93" s="2" customFormat="1" ht="24.15" customHeight="1">
      <c r="A93" s="38"/>
      <c r="B93" s="39"/>
      <c r="C93" s="212" t="s">
        <v>256</v>
      </c>
      <c r="D93" s="212" t="s">
        <v>164</v>
      </c>
      <c r="E93" s="213" t="s">
        <v>1346</v>
      </c>
      <c r="F93" s="214" t="s">
        <v>1347</v>
      </c>
      <c r="G93" s="215" t="s">
        <v>338</v>
      </c>
      <c r="H93" s="216">
        <v>10</v>
      </c>
      <c r="I93" s="217"/>
      <c r="J93" s="218">
        <f>ROUND(I93*H93,2)</f>
        <v>0</v>
      </c>
      <c r="K93" s="214" t="s">
        <v>19</v>
      </c>
      <c r="L93" s="44"/>
      <c r="M93" s="219" t="s">
        <v>19</v>
      </c>
      <c r="N93" s="220" t="s">
        <v>46</v>
      </c>
      <c r="O93" s="84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169</v>
      </c>
      <c r="AT93" s="223" t="s">
        <v>164</v>
      </c>
      <c r="AU93" s="223" t="s">
        <v>83</v>
      </c>
      <c r="AY93" s="17" t="s">
        <v>162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83</v>
      </c>
      <c r="BK93" s="224">
        <f>ROUND(I93*H93,2)</f>
        <v>0</v>
      </c>
      <c r="BL93" s="17" t="s">
        <v>169</v>
      </c>
      <c r="BM93" s="223" t="s">
        <v>1348</v>
      </c>
    </row>
    <row r="94" s="2" customFormat="1" ht="16.5" customHeight="1">
      <c r="A94" s="38"/>
      <c r="B94" s="39"/>
      <c r="C94" s="212" t="s">
        <v>262</v>
      </c>
      <c r="D94" s="212" t="s">
        <v>164</v>
      </c>
      <c r="E94" s="213" t="s">
        <v>1349</v>
      </c>
      <c r="F94" s="214" t="s">
        <v>1350</v>
      </c>
      <c r="G94" s="215" t="s">
        <v>338</v>
      </c>
      <c r="H94" s="216">
        <v>3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46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169</v>
      </c>
      <c r="AT94" s="223" t="s">
        <v>164</v>
      </c>
      <c r="AU94" s="223" t="s">
        <v>83</v>
      </c>
      <c r="AY94" s="17" t="s">
        <v>162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83</v>
      </c>
      <c r="BK94" s="224">
        <f>ROUND(I94*H94,2)</f>
        <v>0</v>
      </c>
      <c r="BL94" s="17" t="s">
        <v>169</v>
      </c>
      <c r="BM94" s="223" t="s">
        <v>1351</v>
      </c>
    </row>
    <row r="95" s="2" customFormat="1" ht="24.15" customHeight="1">
      <c r="A95" s="38"/>
      <c r="B95" s="39"/>
      <c r="C95" s="212" t="s">
        <v>266</v>
      </c>
      <c r="D95" s="212" t="s">
        <v>164</v>
      </c>
      <c r="E95" s="213" t="s">
        <v>1352</v>
      </c>
      <c r="F95" s="214" t="s">
        <v>1353</v>
      </c>
      <c r="G95" s="215" t="s">
        <v>338</v>
      </c>
      <c r="H95" s="216">
        <v>3</v>
      </c>
      <c r="I95" s="217"/>
      <c r="J95" s="218">
        <f>ROUND(I95*H95,2)</f>
        <v>0</v>
      </c>
      <c r="K95" s="214" t="s">
        <v>19</v>
      </c>
      <c r="L95" s="44"/>
      <c r="M95" s="219" t="s">
        <v>19</v>
      </c>
      <c r="N95" s="220" t="s">
        <v>46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169</v>
      </c>
      <c r="AT95" s="223" t="s">
        <v>164</v>
      </c>
      <c r="AU95" s="223" t="s">
        <v>83</v>
      </c>
      <c r="AY95" s="17" t="s">
        <v>162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83</v>
      </c>
      <c r="BK95" s="224">
        <f>ROUND(I95*H95,2)</f>
        <v>0</v>
      </c>
      <c r="BL95" s="17" t="s">
        <v>169</v>
      </c>
      <c r="BM95" s="223" t="s">
        <v>1354</v>
      </c>
    </row>
    <row r="96" s="2" customFormat="1" ht="168" customHeight="1">
      <c r="A96" s="38"/>
      <c r="B96" s="39"/>
      <c r="C96" s="212" t="s">
        <v>85</v>
      </c>
      <c r="D96" s="212" t="s">
        <v>164</v>
      </c>
      <c r="E96" s="213" t="s">
        <v>1355</v>
      </c>
      <c r="F96" s="214" t="s">
        <v>1356</v>
      </c>
      <c r="G96" s="215" t="s">
        <v>338</v>
      </c>
      <c r="H96" s="216">
        <v>1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46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169</v>
      </c>
      <c r="AT96" s="223" t="s">
        <v>164</v>
      </c>
      <c r="AU96" s="223" t="s">
        <v>83</v>
      </c>
      <c r="AY96" s="17" t="s">
        <v>162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83</v>
      </c>
      <c r="BK96" s="224">
        <f>ROUND(I96*H96,2)</f>
        <v>0</v>
      </c>
      <c r="BL96" s="17" t="s">
        <v>169</v>
      </c>
      <c r="BM96" s="223" t="s">
        <v>1357</v>
      </c>
    </row>
    <row r="97" s="2" customFormat="1" ht="21.75" customHeight="1">
      <c r="A97" s="38"/>
      <c r="B97" s="39"/>
      <c r="C97" s="212" t="s">
        <v>185</v>
      </c>
      <c r="D97" s="212" t="s">
        <v>164</v>
      </c>
      <c r="E97" s="213" t="s">
        <v>1358</v>
      </c>
      <c r="F97" s="214" t="s">
        <v>1359</v>
      </c>
      <c r="G97" s="215" t="s">
        <v>338</v>
      </c>
      <c r="H97" s="216">
        <v>10</v>
      </c>
      <c r="I97" s="217"/>
      <c r="J97" s="218">
        <f>ROUND(I97*H97,2)</f>
        <v>0</v>
      </c>
      <c r="K97" s="214" t="s">
        <v>19</v>
      </c>
      <c r="L97" s="44"/>
      <c r="M97" s="219" t="s">
        <v>19</v>
      </c>
      <c r="N97" s="220" t="s">
        <v>46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169</v>
      </c>
      <c r="AT97" s="223" t="s">
        <v>164</v>
      </c>
      <c r="AU97" s="223" t="s">
        <v>83</v>
      </c>
      <c r="AY97" s="17" t="s">
        <v>162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83</v>
      </c>
      <c r="BK97" s="224">
        <f>ROUND(I97*H97,2)</f>
        <v>0</v>
      </c>
      <c r="BL97" s="17" t="s">
        <v>169</v>
      </c>
      <c r="BM97" s="223" t="s">
        <v>1360</v>
      </c>
    </row>
    <row r="98" s="2" customFormat="1" ht="16.5" customHeight="1">
      <c r="A98" s="38"/>
      <c r="B98" s="39"/>
      <c r="C98" s="212" t="s">
        <v>169</v>
      </c>
      <c r="D98" s="212" t="s">
        <v>164</v>
      </c>
      <c r="E98" s="213" t="s">
        <v>1361</v>
      </c>
      <c r="F98" s="214" t="s">
        <v>1362</v>
      </c>
      <c r="G98" s="215" t="s">
        <v>338</v>
      </c>
      <c r="H98" s="216">
        <v>2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46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169</v>
      </c>
      <c r="AT98" s="223" t="s">
        <v>164</v>
      </c>
      <c r="AU98" s="223" t="s">
        <v>83</v>
      </c>
      <c r="AY98" s="17" t="s">
        <v>162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83</v>
      </c>
      <c r="BK98" s="224">
        <f>ROUND(I98*H98,2)</f>
        <v>0</v>
      </c>
      <c r="BL98" s="17" t="s">
        <v>169</v>
      </c>
      <c r="BM98" s="223" t="s">
        <v>1363</v>
      </c>
    </row>
    <row r="99" s="2" customFormat="1" ht="16.5" customHeight="1">
      <c r="A99" s="38"/>
      <c r="B99" s="39"/>
      <c r="C99" s="212" t="s">
        <v>198</v>
      </c>
      <c r="D99" s="212" t="s">
        <v>164</v>
      </c>
      <c r="E99" s="213" t="s">
        <v>1364</v>
      </c>
      <c r="F99" s="214" t="s">
        <v>1365</v>
      </c>
      <c r="G99" s="215" t="s">
        <v>338</v>
      </c>
      <c r="H99" s="216">
        <v>1</v>
      </c>
      <c r="I99" s="217"/>
      <c r="J99" s="218">
        <f>ROUND(I99*H99,2)</f>
        <v>0</v>
      </c>
      <c r="K99" s="214" t="s">
        <v>19</v>
      </c>
      <c r="L99" s="44"/>
      <c r="M99" s="219" t="s">
        <v>19</v>
      </c>
      <c r="N99" s="220" t="s">
        <v>46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169</v>
      </c>
      <c r="AT99" s="223" t="s">
        <v>164</v>
      </c>
      <c r="AU99" s="223" t="s">
        <v>83</v>
      </c>
      <c r="AY99" s="17" t="s">
        <v>162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83</v>
      </c>
      <c r="BK99" s="224">
        <f>ROUND(I99*H99,2)</f>
        <v>0</v>
      </c>
      <c r="BL99" s="17" t="s">
        <v>169</v>
      </c>
      <c r="BM99" s="223" t="s">
        <v>1366</v>
      </c>
    </row>
    <row r="100" s="2" customFormat="1" ht="16.5" customHeight="1">
      <c r="A100" s="38"/>
      <c r="B100" s="39"/>
      <c r="C100" s="212" t="s">
        <v>205</v>
      </c>
      <c r="D100" s="212" t="s">
        <v>164</v>
      </c>
      <c r="E100" s="213" t="s">
        <v>1367</v>
      </c>
      <c r="F100" s="214" t="s">
        <v>1368</v>
      </c>
      <c r="G100" s="215" t="s">
        <v>1312</v>
      </c>
      <c r="H100" s="216">
        <v>1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46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169</v>
      </c>
      <c r="AT100" s="223" t="s">
        <v>164</v>
      </c>
      <c r="AU100" s="223" t="s">
        <v>83</v>
      </c>
      <c r="AY100" s="17" t="s">
        <v>162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83</v>
      </c>
      <c r="BK100" s="224">
        <f>ROUND(I100*H100,2)</f>
        <v>0</v>
      </c>
      <c r="BL100" s="17" t="s">
        <v>169</v>
      </c>
      <c r="BM100" s="223" t="s">
        <v>1369</v>
      </c>
    </row>
    <row r="101" s="2" customFormat="1" ht="16.5" customHeight="1">
      <c r="A101" s="38"/>
      <c r="B101" s="39"/>
      <c r="C101" s="212" t="s">
        <v>211</v>
      </c>
      <c r="D101" s="212" t="s">
        <v>164</v>
      </c>
      <c r="E101" s="213" t="s">
        <v>1370</v>
      </c>
      <c r="F101" s="214" t="s">
        <v>1371</v>
      </c>
      <c r="G101" s="215" t="s">
        <v>269</v>
      </c>
      <c r="H101" s="216">
        <v>950</v>
      </c>
      <c r="I101" s="217"/>
      <c r="J101" s="218">
        <f>ROUND(I101*H101,2)</f>
        <v>0</v>
      </c>
      <c r="K101" s="214" t="s">
        <v>19</v>
      </c>
      <c r="L101" s="44"/>
      <c r="M101" s="219" t="s">
        <v>19</v>
      </c>
      <c r="N101" s="220" t="s">
        <v>46</v>
      </c>
      <c r="O101" s="84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169</v>
      </c>
      <c r="AT101" s="223" t="s">
        <v>164</v>
      </c>
      <c r="AU101" s="223" t="s">
        <v>83</v>
      </c>
      <c r="AY101" s="17" t="s">
        <v>162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83</v>
      </c>
      <c r="BK101" s="224">
        <f>ROUND(I101*H101,2)</f>
        <v>0</v>
      </c>
      <c r="BL101" s="17" t="s">
        <v>169</v>
      </c>
      <c r="BM101" s="223" t="s">
        <v>1372</v>
      </c>
    </row>
    <row r="102" s="2" customFormat="1" ht="16.5" customHeight="1">
      <c r="A102" s="38"/>
      <c r="B102" s="39"/>
      <c r="C102" s="212" t="s">
        <v>217</v>
      </c>
      <c r="D102" s="212" t="s">
        <v>164</v>
      </c>
      <c r="E102" s="213" t="s">
        <v>1373</v>
      </c>
      <c r="F102" s="214" t="s">
        <v>1374</v>
      </c>
      <c r="G102" s="215" t="s">
        <v>269</v>
      </c>
      <c r="H102" s="216">
        <v>500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46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169</v>
      </c>
      <c r="AT102" s="223" t="s">
        <v>164</v>
      </c>
      <c r="AU102" s="223" t="s">
        <v>83</v>
      </c>
      <c r="AY102" s="17" t="s">
        <v>162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83</v>
      </c>
      <c r="BK102" s="224">
        <f>ROUND(I102*H102,2)</f>
        <v>0</v>
      </c>
      <c r="BL102" s="17" t="s">
        <v>169</v>
      </c>
      <c r="BM102" s="223" t="s">
        <v>1375</v>
      </c>
    </row>
    <row r="103" s="2" customFormat="1" ht="16.5" customHeight="1">
      <c r="A103" s="38"/>
      <c r="B103" s="39"/>
      <c r="C103" s="212" t="s">
        <v>224</v>
      </c>
      <c r="D103" s="212" t="s">
        <v>164</v>
      </c>
      <c r="E103" s="213" t="s">
        <v>1376</v>
      </c>
      <c r="F103" s="214" t="s">
        <v>1377</v>
      </c>
      <c r="G103" s="215" t="s">
        <v>338</v>
      </c>
      <c r="H103" s="216">
        <v>24</v>
      </c>
      <c r="I103" s="217"/>
      <c r="J103" s="218">
        <f>ROUND(I103*H103,2)</f>
        <v>0</v>
      </c>
      <c r="K103" s="214" t="s">
        <v>19</v>
      </c>
      <c r="L103" s="44"/>
      <c r="M103" s="219" t="s">
        <v>19</v>
      </c>
      <c r="N103" s="220" t="s">
        <v>46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169</v>
      </c>
      <c r="AT103" s="223" t="s">
        <v>164</v>
      </c>
      <c r="AU103" s="223" t="s">
        <v>83</v>
      </c>
      <c r="AY103" s="17" t="s">
        <v>162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83</v>
      </c>
      <c r="BK103" s="224">
        <f>ROUND(I103*H103,2)</f>
        <v>0</v>
      </c>
      <c r="BL103" s="17" t="s">
        <v>169</v>
      </c>
      <c r="BM103" s="223" t="s">
        <v>1378</v>
      </c>
    </row>
    <row r="104" s="2" customFormat="1" ht="16.5" customHeight="1">
      <c r="A104" s="38"/>
      <c r="B104" s="39"/>
      <c r="C104" s="212" t="s">
        <v>273</v>
      </c>
      <c r="D104" s="212" t="s">
        <v>164</v>
      </c>
      <c r="E104" s="213" t="s">
        <v>1379</v>
      </c>
      <c r="F104" s="214" t="s">
        <v>1380</v>
      </c>
      <c r="G104" s="215" t="s">
        <v>1312</v>
      </c>
      <c r="H104" s="216">
        <v>1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46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169</v>
      </c>
      <c r="AT104" s="223" t="s">
        <v>164</v>
      </c>
      <c r="AU104" s="223" t="s">
        <v>83</v>
      </c>
      <c r="AY104" s="17" t="s">
        <v>162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83</v>
      </c>
      <c r="BK104" s="224">
        <f>ROUND(I104*H104,2)</f>
        <v>0</v>
      </c>
      <c r="BL104" s="17" t="s">
        <v>169</v>
      </c>
      <c r="BM104" s="223" t="s">
        <v>1381</v>
      </c>
    </row>
    <row r="105" s="2" customFormat="1" ht="24.15" customHeight="1">
      <c r="A105" s="38"/>
      <c r="B105" s="39"/>
      <c r="C105" s="212" t="s">
        <v>279</v>
      </c>
      <c r="D105" s="212" t="s">
        <v>164</v>
      </c>
      <c r="E105" s="213" t="s">
        <v>1382</v>
      </c>
      <c r="F105" s="214" t="s">
        <v>1383</v>
      </c>
      <c r="G105" s="215" t="s">
        <v>1312</v>
      </c>
      <c r="H105" s="216">
        <v>1</v>
      </c>
      <c r="I105" s="217"/>
      <c r="J105" s="218">
        <f>ROUND(I105*H105,2)</f>
        <v>0</v>
      </c>
      <c r="K105" s="214" t="s">
        <v>19</v>
      </c>
      <c r="L105" s="44"/>
      <c r="M105" s="219" t="s">
        <v>19</v>
      </c>
      <c r="N105" s="220" t="s">
        <v>46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169</v>
      </c>
      <c r="AT105" s="223" t="s">
        <v>164</v>
      </c>
      <c r="AU105" s="223" t="s">
        <v>83</v>
      </c>
      <c r="AY105" s="17" t="s">
        <v>162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83</v>
      </c>
      <c r="BK105" s="224">
        <f>ROUND(I105*H105,2)</f>
        <v>0</v>
      </c>
      <c r="BL105" s="17" t="s">
        <v>169</v>
      </c>
      <c r="BM105" s="223" t="s">
        <v>1384</v>
      </c>
    </row>
    <row r="106" s="2" customFormat="1" ht="16.5" customHeight="1">
      <c r="A106" s="38"/>
      <c r="B106" s="39"/>
      <c r="C106" s="212" t="s">
        <v>285</v>
      </c>
      <c r="D106" s="212" t="s">
        <v>164</v>
      </c>
      <c r="E106" s="213" t="s">
        <v>1385</v>
      </c>
      <c r="F106" s="214" t="s">
        <v>1386</v>
      </c>
      <c r="G106" s="215" t="s">
        <v>1312</v>
      </c>
      <c r="H106" s="216">
        <v>1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169</v>
      </c>
      <c r="AT106" s="223" t="s">
        <v>164</v>
      </c>
      <c r="AU106" s="223" t="s">
        <v>83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169</v>
      </c>
      <c r="BM106" s="223" t="s">
        <v>1387</v>
      </c>
    </row>
    <row r="107" s="2" customFormat="1" ht="16.5" customHeight="1">
      <c r="A107" s="38"/>
      <c r="B107" s="39"/>
      <c r="C107" s="212" t="s">
        <v>7</v>
      </c>
      <c r="D107" s="212" t="s">
        <v>164</v>
      </c>
      <c r="E107" s="213" t="s">
        <v>1388</v>
      </c>
      <c r="F107" s="214" t="s">
        <v>1389</v>
      </c>
      <c r="G107" s="215" t="s">
        <v>1312</v>
      </c>
      <c r="H107" s="216">
        <v>1</v>
      </c>
      <c r="I107" s="217"/>
      <c r="J107" s="218">
        <f>ROUND(I107*H107,2)</f>
        <v>0</v>
      </c>
      <c r="K107" s="214" t="s">
        <v>19</v>
      </c>
      <c r="L107" s="44"/>
      <c r="M107" s="219" t="s">
        <v>19</v>
      </c>
      <c r="N107" s="220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169</v>
      </c>
      <c r="AT107" s="223" t="s">
        <v>164</v>
      </c>
      <c r="AU107" s="223" t="s">
        <v>83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169</v>
      </c>
      <c r="BM107" s="223" t="s">
        <v>1390</v>
      </c>
    </row>
    <row r="108" s="2" customFormat="1" ht="16.5" customHeight="1">
      <c r="A108" s="38"/>
      <c r="B108" s="39"/>
      <c r="C108" s="212" t="s">
        <v>298</v>
      </c>
      <c r="D108" s="212" t="s">
        <v>164</v>
      </c>
      <c r="E108" s="213" t="s">
        <v>1391</v>
      </c>
      <c r="F108" s="214" t="s">
        <v>1392</v>
      </c>
      <c r="G108" s="215" t="s">
        <v>1312</v>
      </c>
      <c r="H108" s="216">
        <v>1</v>
      </c>
      <c r="I108" s="217"/>
      <c r="J108" s="218">
        <f>ROUND(I108*H108,2)</f>
        <v>0</v>
      </c>
      <c r="K108" s="214" t="s">
        <v>19</v>
      </c>
      <c r="L108" s="44"/>
      <c r="M108" s="219" t="s">
        <v>19</v>
      </c>
      <c r="N108" s="220" t="s">
        <v>46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169</v>
      </c>
      <c r="AT108" s="223" t="s">
        <v>164</v>
      </c>
      <c r="AU108" s="223" t="s">
        <v>83</v>
      </c>
      <c r="AY108" s="17" t="s">
        <v>162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83</v>
      </c>
      <c r="BK108" s="224">
        <f>ROUND(I108*H108,2)</f>
        <v>0</v>
      </c>
      <c r="BL108" s="17" t="s">
        <v>169</v>
      </c>
      <c r="BM108" s="223" t="s">
        <v>1393</v>
      </c>
    </row>
    <row r="109" s="2" customFormat="1" ht="24.15" customHeight="1">
      <c r="A109" s="38"/>
      <c r="B109" s="39"/>
      <c r="C109" s="212" t="s">
        <v>304</v>
      </c>
      <c r="D109" s="212" t="s">
        <v>164</v>
      </c>
      <c r="E109" s="213" t="s">
        <v>1394</v>
      </c>
      <c r="F109" s="214" t="s">
        <v>1395</v>
      </c>
      <c r="G109" s="215" t="s">
        <v>1312</v>
      </c>
      <c r="H109" s="216">
        <v>1</v>
      </c>
      <c r="I109" s="217"/>
      <c r="J109" s="218">
        <f>ROUND(I109*H109,2)</f>
        <v>0</v>
      </c>
      <c r="K109" s="214" t="s">
        <v>19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169</v>
      </c>
      <c r="AT109" s="223" t="s">
        <v>164</v>
      </c>
      <c r="AU109" s="223" t="s">
        <v>83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1396</v>
      </c>
    </row>
    <row r="110" s="12" customFormat="1" ht="25.92" customHeight="1">
      <c r="A110" s="12"/>
      <c r="B110" s="196"/>
      <c r="C110" s="197"/>
      <c r="D110" s="198" t="s">
        <v>74</v>
      </c>
      <c r="E110" s="199" t="s">
        <v>316</v>
      </c>
      <c r="F110" s="199" t="s">
        <v>317</v>
      </c>
      <c r="G110" s="197"/>
      <c r="H110" s="197"/>
      <c r="I110" s="200"/>
      <c r="J110" s="201">
        <f>BK110</f>
        <v>0</v>
      </c>
      <c r="K110" s="197"/>
      <c r="L110" s="202"/>
      <c r="M110" s="203"/>
      <c r="N110" s="204"/>
      <c r="O110" s="204"/>
      <c r="P110" s="205">
        <f>P111</f>
        <v>0</v>
      </c>
      <c r="Q110" s="204"/>
      <c r="R110" s="205">
        <f>R111</f>
        <v>0.0035000000000000001</v>
      </c>
      <c r="S110" s="204"/>
      <c r="T110" s="206">
        <f>T111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7" t="s">
        <v>85</v>
      </c>
      <c r="AT110" s="208" t="s">
        <v>74</v>
      </c>
      <c r="AU110" s="208" t="s">
        <v>75</v>
      </c>
      <c r="AY110" s="207" t="s">
        <v>162</v>
      </c>
      <c r="BK110" s="209">
        <f>BK111</f>
        <v>0</v>
      </c>
    </row>
    <row r="111" s="12" customFormat="1" ht="22.8" customHeight="1">
      <c r="A111" s="12"/>
      <c r="B111" s="196"/>
      <c r="C111" s="197"/>
      <c r="D111" s="198" t="s">
        <v>74</v>
      </c>
      <c r="E111" s="210" t="s">
        <v>1138</v>
      </c>
      <c r="F111" s="210" t="s">
        <v>1139</v>
      </c>
      <c r="G111" s="197"/>
      <c r="H111" s="197"/>
      <c r="I111" s="200"/>
      <c r="J111" s="211">
        <f>BK111</f>
        <v>0</v>
      </c>
      <c r="K111" s="197"/>
      <c r="L111" s="202"/>
      <c r="M111" s="203"/>
      <c r="N111" s="204"/>
      <c r="O111" s="204"/>
      <c r="P111" s="205">
        <f>SUM(P112:P114)</f>
        <v>0</v>
      </c>
      <c r="Q111" s="204"/>
      <c r="R111" s="205">
        <f>SUM(R112:R114)</f>
        <v>0.0035000000000000001</v>
      </c>
      <c r="S111" s="204"/>
      <c r="T111" s="206">
        <f>SUM(T112:T114)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7" t="s">
        <v>85</v>
      </c>
      <c r="AT111" s="208" t="s">
        <v>74</v>
      </c>
      <c r="AU111" s="208" t="s">
        <v>83</v>
      </c>
      <c r="AY111" s="207" t="s">
        <v>162</v>
      </c>
      <c r="BK111" s="209">
        <f>SUM(BK112:BK114)</f>
        <v>0</v>
      </c>
    </row>
    <row r="112" s="2" customFormat="1" ht="33" customHeight="1">
      <c r="A112" s="38"/>
      <c r="B112" s="39"/>
      <c r="C112" s="212" t="s">
        <v>857</v>
      </c>
      <c r="D112" s="212" t="s">
        <v>164</v>
      </c>
      <c r="E112" s="213" t="s">
        <v>1397</v>
      </c>
      <c r="F112" s="214" t="s">
        <v>1398</v>
      </c>
      <c r="G112" s="215" t="s">
        <v>542</v>
      </c>
      <c r="H112" s="216">
        <v>1</v>
      </c>
      <c r="I112" s="217"/>
      <c r="J112" s="218">
        <f>ROUND(I112*H112,2)</f>
        <v>0</v>
      </c>
      <c r="K112" s="214" t="s">
        <v>168</v>
      </c>
      <c r="L112" s="44"/>
      <c r="M112" s="219" t="s">
        <v>19</v>
      </c>
      <c r="N112" s="220" t="s">
        <v>46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262</v>
      </c>
      <c r="AT112" s="223" t="s">
        <v>164</v>
      </c>
      <c r="AU112" s="223" t="s">
        <v>85</v>
      </c>
      <c r="AY112" s="17" t="s">
        <v>162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83</v>
      </c>
      <c r="BK112" s="224">
        <f>ROUND(I112*H112,2)</f>
        <v>0</v>
      </c>
      <c r="BL112" s="17" t="s">
        <v>262</v>
      </c>
      <c r="BM112" s="223" t="s">
        <v>1399</v>
      </c>
    </row>
    <row r="113" s="2" customFormat="1">
      <c r="A113" s="38"/>
      <c r="B113" s="39"/>
      <c r="C113" s="40"/>
      <c r="D113" s="225" t="s">
        <v>171</v>
      </c>
      <c r="E113" s="40"/>
      <c r="F113" s="226" t="s">
        <v>1400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171</v>
      </c>
      <c r="AU113" s="17" t="s">
        <v>85</v>
      </c>
    </row>
    <row r="114" s="2" customFormat="1" ht="33" customHeight="1">
      <c r="A114" s="38"/>
      <c r="B114" s="39"/>
      <c r="C114" s="264" t="s">
        <v>862</v>
      </c>
      <c r="D114" s="264" t="s">
        <v>280</v>
      </c>
      <c r="E114" s="265" t="s">
        <v>1401</v>
      </c>
      <c r="F114" s="266" t="s">
        <v>1402</v>
      </c>
      <c r="G114" s="267" t="s">
        <v>542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46</v>
      </c>
      <c r="O114" s="84"/>
      <c r="P114" s="221">
        <f>O114*H114</f>
        <v>0</v>
      </c>
      <c r="Q114" s="221">
        <v>0.0035000000000000001</v>
      </c>
      <c r="R114" s="221">
        <f>Q114*H114</f>
        <v>0.0035000000000000001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357</v>
      </c>
      <c r="AT114" s="223" t="s">
        <v>280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262</v>
      </c>
      <c r="BM114" s="223" t="s">
        <v>1403</v>
      </c>
    </row>
    <row r="115" s="12" customFormat="1" ht="25.92" customHeight="1">
      <c r="A115" s="12"/>
      <c r="B115" s="196"/>
      <c r="C115" s="197"/>
      <c r="D115" s="198" t="s">
        <v>74</v>
      </c>
      <c r="E115" s="199" t="s">
        <v>280</v>
      </c>
      <c r="F115" s="199" t="s">
        <v>1110</v>
      </c>
      <c r="G115" s="197"/>
      <c r="H115" s="197"/>
      <c r="I115" s="200"/>
      <c r="J115" s="201">
        <f>BK115</f>
        <v>0</v>
      </c>
      <c r="K115" s="197"/>
      <c r="L115" s="202"/>
      <c r="M115" s="203"/>
      <c r="N115" s="204"/>
      <c r="O115" s="204"/>
      <c r="P115" s="205">
        <f>P116</f>
        <v>0</v>
      </c>
      <c r="Q115" s="204"/>
      <c r="R115" s="205">
        <f>R116</f>
        <v>0.61525000000000007</v>
      </c>
      <c r="S115" s="204"/>
      <c r="T115" s="206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7" t="s">
        <v>185</v>
      </c>
      <c r="AT115" s="208" t="s">
        <v>74</v>
      </c>
      <c r="AU115" s="208" t="s">
        <v>75</v>
      </c>
      <c r="AY115" s="207" t="s">
        <v>162</v>
      </c>
      <c r="BK115" s="209">
        <f>BK116</f>
        <v>0</v>
      </c>
    </row>
    <row r="116" s="12" customFormat="1" ht="22.8" customHeight="1">
      <c r="A116" s="12"/>
      <c r="B116" s="196"/>
      <c r="C116" s="197"/>
      <c r="D116" s="198" t="s">
        <v>74</v>
      </c>
      <c r="E116" s="210" t="s">
        <v>1111</v>
      </c>
      <c r="F116" s="210" t="s">
        <v>1112</v>
      </c>
      <c r="G116" s="197"/>
      <c r="H116" s="197"/>
      <c r="I116" s="200"/>
      <c r="J116" s="211">
        <f>BK116</f>
        <v>0</v>
      </c>
      <c r="K116" s="197"/>
      <c r="L116" s="202"/>
      <c r="M116" s="203"/>
      <c r="N116" s="204"/>
      <c r="O116" s="204"/>
      <c r="P116" s="205">
        <f>SUM(P117:P119)</f>
        <v>0</v>
      </c>
      <c r="Q116" s="204"/>
      <c r="R116" s="205">
        <f>SUM(R117:R119)</f>
        <v>0.61525000000000007</v>
      </c>
      <c r="S116" s="204"/>
      <c r="T116" s="206">
        <f>SUM(T117:T119)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7" t="s">
        <v>185</v>
      </c>
      <c r="AT116" s="208" t="s">
        <v>74</v>
      </c>
      <c r="AU116" s="208" t="s">
        <v>83</v>
      </c>
      <c r="AY116" s="207" t="s">
        <v>162</v>
      </c>
      <c r="BK116" s="209">
        <f>SUM(BK117:BK119)</f>
        <v>0</v>
      </c>
    </row>
    <row r="117" s="2" customFormat="1" ht="37.8" customHeight="1">
      <c r="A117" s="38"/>
      <c r="B117" s="39"/>
      <c r="C117" s="212" t="s">
        <v>357</v>
      </c>
      <c r="D117" s="212" t="s">
        <v>164</v>
      </c>
      <c r="E117" s="213" t="s">
        <v>1404</v>
      </c>
      <c r="F117" s="214" t="s">
        <v>1405</v>
      </c>
      <c r="G117" s="215" t="s">
        <v>542</v>
      </c>
      <c r="H117" s="216">
        <v>1</v>
      </c>
      <c r="I117" s="217"/>
      <c r="J117" s="218">
        <f>ROUND(I117*H117,2)</f>
        <v>0</v>
      </c>
      <c r="K117" s="214" t="s">
        <v>168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0.59325000000000006</v>
      </c>
      <c r="R117" s="221">
        <f>Q117*H117</f>
        <v>0.59325000000000006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1115</v>
      </c>
      <c r="AT117" s="223" t="s">
        <v>164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1115</v>
      </c>
      <c r="BM117" s="223" t="s">
        <v>1406</v>
      </c>
    </row>
    <row r="118" s="2" customFormat="1">
      <c r="A118" s="38"/>
      <c r="B118" s="39"/>
      <c r="C118" s="40"/>
      <c r="D118" s="225" t="s">
        <v>171</v>
      </c>
      <c r="E118" s="40"/>
      <c r="F118" s="226" t="s">
        <v>1407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171</v>
      </c>
      <c r="AU118" s="17" t="s">
        <v>85</v>
      </c>
    </row>
    <row r="119" s="2" customFormat="1" ht="62.7" customHeight="1">
      <c r="A119" s="38"/>
      <c r="B119" s="39"/>
      <c r="C119" s="264" t="s">
        <v>361</v>
      </c>
      <c r="D119" s="264" t="s">
        <v>280</v>
      </c>
      <c r="E119" s="265" t="s">
        <v>1408</v>
      </c>
      <c r="F119" s="266" t="s">
        <v>1409</v>
      </c>
      <c r="G119" s="267" t="s">
        <v>542</v>
      </c>
      <c r="H119" s="268">
        <v>1</v>
      </c>
      <c r="I119" s="269"/>
      <c r="J119" s="270">
        <f>ROUND(I119*H119,2)</f>
        <v>0</v>
      </c>
      <c r="K119" s="266" t="s">
        <v>168</v>
      </c>
      <c r="L119" s="271"/>
      <c r="M119" s="272" t="s">
        <v>19</v>
      </c>
      <c r="N119" s="273" t="s">
        <v>46</v>
      </c>
      <c r="O119" s="84"/>
      <c r="P119" s="221">
        <f>O119*H119</f>
        <v>0</v>
      </c>
      <c r="Q119" s="221">
        <v>0.021999999999999999</v>
      </c>
      <c r="R119" s="221">
        <f>Q119*H119</f>
        <v>0.021999999999999999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1410</v>
      </c>
      <c r="AT119" s="223" t="s">
        <v>280</v>
      </c>
      <c r="AU119" s="223" t="s">
        <v>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1410</v>
      </c>
      <c r="BM119" s="223" t="s">
        <v>1411</v>
      </c>
    </row>
    <row r="120" s="12" customFormat="1" ht="25.92" customHeight="1">
      <c r="A120" s="12"/>
      <c r="B120" s="196"/>
      <c r="C120" s="197"/>
      <c r="D120" s="198" t="s">
        <v>74</v>
      </c>
      <c r="E120" s="199" t="s">
        <v>1412</v>
      </c>
      <c r="F120" s="199" t="s">
        <v>1413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SUM(P121:P149)</f>
        <v>0</v>
      </c>
      <c r="Q120" s="204"/>
      <c r="R120" s="205">
        <f>SUM(R121:R149)</f>
        <v>27.472346999999999</v>
      </c>
      <c r="S120" s="204"/>
      <c r="T120" s="206">
        <f>SUM(T121:T149)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7" t="s">
        <v>83</v>
      </c>
      <c r="AT120" s="208" t="s">
        <v>74</v>
      </c>
      <c r="AU120" s="208" t="s">
        <v>75</v>
      </c>
      <c r="AY120" s="207" t="s">
        <v>162</v>
      </c>
      <c r="BK120" s="209">
        <f>SUM(BK121:BK149)</f>
        <v>0</v>
      </c>
    </row>
    <row r="121" s="2" customFormat="1" ht="37.8" customHeight="1">
      <c r="A121" s="38"/>
      <c r="B121" s="39"/>
      <c r="C121" s="212" t="s">
        <v>311</v>
      </c>
      <c r="D121" s="212" t="s">
        <v>164</v>
      </c>
      <c r="E121" s="213" t="s">
        <v>1414</v>
      </c>
      <c r="F121" s="214" t="s">
        <v>1415</v>
      </c>
      <c r="G121" s="215" t="s">
        <v>269</v>
      </c>
      <c r="H121" s="216">
        <v>105</v>
      </c>
      <c r="I121" s="217"/>
      <c r="J121" s="218">
        <f>ROUND(I121*H121,2)</f>
        <v>0</v>
      </c>
      <c r="K121" s="214" t="s">
        <v>168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83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1416</v>
      </c>
    </row>
    <row r="122" s="2" customFormat="1">
      <c r="A122" s="38"/>
      <c r="B122" s="39"/>
      <c r="C122" s="40"/>
      <c r="D122" s="225" t="s">
        <v>171</v>
      </c>
      <c r="E122" s="40"/>
      <c r="F122" s="226" t="s">
        <v>1417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171</v>
      </c>
      <c r="AU122" s="17" t="s">
        <v>83</v>
      </c>
    </row>
    <row r="123" s="2" customFormat="1" ht="24.15" customHeight="1">
      <c r="A123" s="38"/>
      <c r="B123" s="39"/>
      <c r="C123" s="264" t="s">
        <v>320</v>
      </c>
      <c r="D123" s="264" t="s">
        <v>280</v>
      </c>
      <c r="E123" s="265" t="s">
        <v>1418</v>
      </c>
      <c r="F123" s="266" t="s">
        <v>1419</v>
      </c>
      <c r="G123" s="267" t="s">
        <v>269</v>
      </c>
      <c r="H123" s="268">
        <v>110.25</v>
      </c>
      <c r="I123" s="269"/>
      <c r="J123" s="270">
        <f>ROUND(I123*H123,2)</f>
        <v>0</v>
      </c>
      <c r="K123" s="266" t="s">
        <v>168</v>
      </c>
      <c r="L123" s="271"/>
      <c r="M123" s="272" t="s">
        <v>19</v>
      </c>
      <c r="N123" s="273" t="s">
        <v>46</v>
      </c>
      <c r="O123" s="84"/>
      <c r="P123" s="221">
        <f>O123*H123</f>
        <v>0</v>
      </c>
      <c r="Q123" s="221">
        <v>0.00147</v>
      </c>
      <c r="R123" s="221">
        <f>Q123*H123</f>
        <v>0.1620675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217</v>
      </c>
      <c r="AT123" s="223" t="s">
        <v>280</v>
      </c>
      <c r="AU123" s="223" t="s">
        <v>83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1420</v>
      </c>
    </row>
    <row r="124" s="14" customFormat="1">
      <c r="A124" s="14"/>
      <c r="B124" s="242"/>
      <c r="C124" s="243"/>
      <c r="D124" s="232" t="s">
        <v>173</v>
      </c>
      <c r="E124" s="244" t="s">
        <v>19</v>
      </c>
      <c r="F124" s="245" t="s">
        <v>1421</v>
      </c>
      <c r="G124" s="243"/>
      <c r="H124" s="244" t="s">
        <v>19</v>
      </c>
      <c r="I124" s="246"/>
      <c r="J124" s="243"/>
      <c r="K124" s="243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173</v>
      </c>
      <c r="AU124" s="251" t="s">
        <v>83</v>
      </c>
      <c r="AV124" s="14" t="s">
        <v>83</v>
      </c>
      <c r="AW124" s="14" t="s">
        <v>36</v>
      </c>
      <c r="AX124" s="14" t="s">
        <v>75</v>
      </c>
      <c r="AY124" s="251" t="s">
        <v>162</v>
      </c>
    </row>
    <row r="125" s="13" customFormat="1">
      <c r="A125" s="13"/>
      <c r="B125" s="230"/>
      <c r="C125" s="231"/>
      <c r="D125" s="232" t="s">
        <v>173</v>
      </c>
      <c r="E125" s="233" t="s">
        <v>19</v>
      </c>
      <c r="F125" s="234" t="s">
        <v>1422</v>
      </c>
      <c r="G125" s="231"/>
      <c r="H125" s="235">
        <v>110.25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173</v>
      </c>
      <c r="AU125" s="241" t="s">
        <v>83</v>
      </c>
      <c r="AV125" s="13" t="s">
        <v>85</v>
      </c>
      <c r="AW125" s="13" t="s">
        <v>36</v>
      </c>
      <c r="AX125" s="13" t="s">
        <v>83</v>
      </c>
      <c r="AY125" s="241" t="s">
        <v>162</v>
      </c>
    </row>
    <row r="126" s="2" customFormat="1" ht="21.75" customHeight="1">
      <c r="A126" s="38"/>
      <c r="B126" s="39"/>
      <c r="C126" s="212" t="s">
        <v>327</v>
      </c>
      <c r="D126" s="212" t="s">
        <v>164</v>
      </c>
      <c r="E126" s="213" t="s">
        <v>1231</v>
      </c>
      <c r="F126" s="214" t="s">
        <v>1232</v>
      </c>
      <c r="G126" s="215" t="s">
        <v>1233</v>
      </c>
      <c r="H126" s="216">
        <v>0.105</v>
      </c>
      <c r="I126" s="217"/>
      <c r="J126" s="218">
        <f>ROUND(I126*H126,2)</f>
        <v>0</v>
      </c>
      <c r="K126" s="214" t="s">
        <v>168</v>
      </c>
      <c r="L126" s="44"/>
      <c r="M126" s="219" t="s">
        <v>19</v>
      </c>
      <c r="N126" s="220" t="s">
        <v>46</v>
      </c>
      <c r="O126" s="84"/>
      <c r="P126" s="221">
        <f>O126*H126</f>
        <v>0</v>
      </c>
      <c r="Q126" s="221">
        <v>0.0099000000000000008</v>
      </c>
      <c r="R126" s="221">
        <f>Q126*H126</f>
        <v>0.0010395000000000001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169</v>
      </c>
      <c r="AT126" s="223" t="s">
        <v>164</v>
      </c>
      <c r="AU126" s="223" t="s">
        <v>83</v>
      </c>
      <c r="AY126" s="17" t="s">
        <v>162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83</v>
      </c>
      <c r="BK126" s="224">
        <f>ROUND(I126*H126,2)</f>
        <v>0</v>
      </c>
      <c r="BL126" s="17" t="s">
        <v>169</v>
      </c>
      <c r="BM126" s="223" t="s">
        <v>1423</v>
      </c>
    </row>
    <row r="127" s="2" customFormat="1">
      <c r="A127" s="38"/>
      <c r="B127" s="39"/>
      <c r="C127" s="40"/>
      <c r="D127" s="225" t="s">
        <v>171</v>
      </c>
      <c r="E127" s="40"/>
      <c r="F127" s="226" t="s">
        <v>1235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171</v>
      </c>
      <c r="AU127" s="17" t="s">
        <v>83</v>
      </c>
    </row>
    <row r="128" s="14" customFormat="1">
      <c r="A128" s="14"/>
      <c r="B128" s="242"/>
      <c r="C128" s="243"/>
      <c r="D128" s="232" t="s">
        <v>173</v>
      </c>
      <c r="E128" s="244" t="s">
        <v>19</v>
      </c>
      <c r="F128" s="245" t="s">
        <v>1424</v>
      </c>
      <c r="G128" s="243"/>
      <c r="H128" s="244" t="s">
        <v>19</v>
      </c>
      <c r="I128" s="246"/>
      <c r="J128" s="243"/>
      <c r="K128" s="243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173</v>
      </c>
      <c r="AU128" s="251" t="s">
        <v>83</v>
      </c>
      <c r="AV128" s="14" t="s">
        <v>83</v>
      </c>
      <c r="AW128" s="14" t="s">
        <v>36</v>
      </c>
      <c r="AX128" s="14" t="s">
        <v>75</v>
      </c>
      <c r="AY128" s="251" t="s">
        <v>162</v>
      </c>
    </row>
    <row r="129" s="13" customFormat="1">
      <c r="A129" s="13"/>
      <c r="B129" s="230"/>
      <c r="C129" s="231"/>
      <c r="D129" s="232" t="s">
        <v>173</v>
      </c>
      <c r="E129" s="233" t="s">
        <v>19</v>
      </c>
      <c r="F129" s="234" t="s">
        <v>1425</v>
      </c>
      <c r="G129" s="231"/>
      <c r="H129" s="235">
        <v>0.105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173</v>
      </c>
      <c r="AU129" s="241" t="s">
        <v>83</v>
      </c>
      <c r="AV129" s="13" t="s">
        <v>85</v>
      </c>
      <c r="AW129" s="13" t="s">
        <v>36</v>
      </c>
      <c r="AX129" s="13" t="s">
        <v>83</v>
      </c>
      <c r="AY129" s="241" t="s">
        <v>162</v>
      </c>
    </row>
    <row r="130" s="2" customFormat="1" ht="24.15" customHeight="1">
      <c r="A130" s="38"/>
      <c r="B130" s="39"/>
      <c r="C130" s="212" t="s">
        <v>335</v>
      </c>
      <c r="D130" s="212" t="s">
        <v>164</v>
      </c>
      <c r="E130" s="213" t="s">
        <v>1426</v>
      </c>
      <c r="F130" s="214" t="s">
        <v>1427</v>
      </c>
      <c r="G130" s="215" t="s">
        <v>177</v>
      </c>
      <c r="H130" s="216">
        <v>50.399999999999999</v>
      </c>
      <c r="I130" s="217"/>
      <c r="J130" s="218">
        <f>ROUND(I130*H130,2)</f>
        <v>0</v>
      </c>
      <c r="K130" s="214" t="s">
        <v>168</v>
      </c>
      <c r="L130" s="44"/>
      <c r="M130" s="219" t="s">
        <v>19</v>
      </c>
      <c r="N130" s="220" t="s">
        <v>46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169</v>
      </c>
      <c r="AT130" s="223" t="s">
        <v>164</v>
      </c>
      <c r="AU130" s="223" t="s">
        <v>83</v>
      </c>
      <c r="AY130" s="17" t="s">
        <v>162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83</v>
      </c>
      <c r="BK130" s="224">
        <f>ROUND(I130*H130,2)</f>
        <v>0</v>
      </c>
      <c r="BL130" s="17" t="s">
        <v>169</v>
      </c>
      <c r="BM130" s="223" t="s">
        <v>1428</v>
      </c>
    </row>
    <row r="131" s="2" customFormat="1">
      <c r="A131" s="38"/>
      <c r="B131" s="39"/>
      <c r="C131" s="40"/>
      <c r="D131" s="225" t="s">
        <v>171</v>
      </c>
      <c r="E131" s="40"/>
      <c r="F131" s="226" t="s">
        <v>1429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171</v>
      </c>
      <c r="AU131" s="17" t="s">
        <v>83</v>
      </c>
    </row>
    <row r="132" s="14" customFormat="1">
      <c r="A132" s="14"/>
      <c r="B132" s="242"/>
      <c r="C132" s="243"/>
      <c r="D132" s="232" t="s">
        <v>173</v>
      </c>
      <c r="E132" s="244" t="s">
        <v>19</v>
      </c>
      <c r="F132" s="245" t="s">
        <v>1430</v>
      </c>
      <c r="G132" s="243"/>
      <c r="H132" s="244" t="s">
        <v>19</v>
      </c>
      <c r="I132" s="246"/>
      <c r="J132" s="243"/>
      <c r="K132" s="243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173</v>
      </c>
      <c r="AU132" s="251" t="s">
        <v>83</v>
      </c>
      <c r="AV132" s="14" t="s">
        <v>83</v>
      </c>
      <c r="AW132" s="14" t="s">
        <v>36</v>
      </c>
      <c r="AX132" s="14" t="s">
        <v>75</v>
      </c>
      <c r="AY132" s="251" t="s">
        <v>162</v>
      </c>
    </row>
    <row r="133" s="13" customFormat="1">
      <c r="A133" s="13"/>
      <c r="B133" s="230"/>
      <c r="C133" s="231"/>
      <c r="D133" s="232" t="s">
        <v>173</v>
      </c>
      <c r="E133" s="233" t="s">
        <v>19</v>
      </c>
      <c r="F133" s="234" t="s">
        <v>1431</v>
      </c>
      <c r="G133" s="231"/>
      <c r="H133" s="235">
        <v>50.399999999999999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173</v>
      </c>
      <c r="AU133" s="241" t="s">
        <v>83</v>
      </c>
      <c r="AV133" s="13" t="s">
        <v>85</v>
      </c>
      <c r="AW133" s="13" t="s">
        <v>36</v>
      </c>
      <c r="AX133" s="13" t="s">
        <v>83</v>
      </c>
      <c r="AY133" s="241" t="s">
        <v>162</v>
      </c>
    </row>
    <row r="134" s="2" customFormat="1" ht="24.15" customHeight="1">
      <c r="A134" s="38"/>
      <c r="B134" s="39"/>
      <c r="C134" s="212" t="s">
        <v>340</v>
      </c>
      <c r="D134" s="212" t="s">
        <v>164</v>
      </c>
      <c r="E134" s="213" t="s">
        <v>1432</v>
      </c>
      <c r="F134" s="214" t="s">
        <v>1433</v>
      </c>
      <c r="G134" s="215" t="s">
        <v>177</v>
      </c>
      <c r="H134" s="216">
        <v>50.399999999999999</v>
      </c>
      <c r="I134" s="217"/>
      <c r="J134" s="218">
        <f>ROUND(I134*H134,2)</f>
        <v>0</v>
      </c>
      <c r="K134" s="214" t="s">
        <v>168</v>
      </c>
      <c r="L134" s="44"/>
      <c r="M134" s="219" t="s">
        <v>19</v>
      </c>
      <c r="N134" s="220" t="s">
        <v>46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169</v>
      </c>
      <c r="AT134" s="223" t="s">
        <v>164</v>
      </c>
      <c r="AU134" s="223" t="s">
        <v>83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1434</v>
      </c>
    </row>
    <row r="135" s="2" customFormat="1">
      <c r="A135" s="38"/>
      <c r="B135" s="39"/>
      <c r="C135" s="40"/>
      <c r="D135" s="225" t="s">
        <v>171</v>
      </c>
      <c r="E135" s="40"/>
      <c r="F135" s="226" t="s">
        <v>1435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171</v>
      </c>
      <c r="AU135" s="17" t="s">
        <v>83</v>
      </c>
    </row>
    <row r="136" s="14" customFormat="1">
      <c r="A136" s="14"/>
      <c r="B136" s="242"/>
      <c r="C136" s="243"/>
      <c r="D136" s="232" t="s">
        <v>173</v>
      </c>
      <c r="E136" s="244" t="s">
        <v>19</v>
      </c>
      <c r="F136" s="245" t="s">
        <v>1430</v>
      </c>
      <c r="G136" s="243"/>
      <c r="H136" s="244" t="s">
        <v>19</v>
      </c>
      <c r="I136" s="246"/>
      <c r="J136" s="243"/>
      <c r="K136" s="243"/>
      <c r="L136" s="247"/>
      <c r="M136" s="248"/>
      <c r="N136" s="249"/>
      <c r="O136" s="249"/>
      <c r="P136" s="249"/>
      <c r="Q136" s="249"/>
      <c r="R136" s="249"/>
      <c r="S136" s="249"/>
      <c r="T136" s="25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1" t="s">
        <v>173</v>
      </c>
      <c r="AU136" s="251" t="s">
        <v>83</v>
      </c>
      <c r="AV136" s="14" t="s">
        <v>83</v>
      </c>
      <c r="AW136" s="14" t="s">
        <v>36</v>
      </c>
      <c r="AX136" s="14" t="s">
        <v>75</v>
      </c>
      <c r="AY136" s="251" t="s">
        <v>162</v>
      </c>
    </row>
    <row r="137" s="13" customFormat="1">
      <c r="A137" s="13"/>
      <c r="B137" s="230"/>
      <c r="C137" s="231"/>
      <c r="D137" s="232" t="s">
        <v>173</v>
      </c>
      <c r="E137" s="233" t="s">
        <v>19</v>
      </c>
      <c r="F137" s="234" t="s">
        <v>1431</v>
      </c>
      <c r="G137" s="231"/>
      <c r="H137" s="235">
        <v>50.399999999999999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173</v>
      </c>
      <c r="AU137" s="241" t="s">
        <v>83</v>
      </c>
      <c r="AV137" s="13" t="s">
        <v>85</v>
      </c>
      <c r="AW137" s="13" t="s">
        <v>36</v>
      </c>
      <c r="AX137" s="13" t="s">
        <v>83</v>
      </c>
      <c r="AY137" s="241" t="s">
        <v>162</v>
      </c>
    </row>
    <row r="138" s="2" customFormat="1" ht="16.5" customHeight="1">
      <c r="A138" s="38"/>
      <c r="B138" s="39"/>
      <c r="C138" s="212" t="s">
        <v>344</v>
      </c>
      <c r="D138" s="212" t="s">
        <v>164</v>
      </c>
      <c r="E138" s="213" t="s">
        <v>1436</v>
      </c>
      <c r="F138" s="214" t="s">
        <v>1437</v>
      </c>
      <c r="G138" s="215" t="s">
        <v>167</v>
      </c>
      <c r="H138" s="216">
        <v>63</v>
      </c>
      <c r="I138" s="217"/>
      <c r="J138" s="218">
        <f>ROUND(I138*H138,2)</f>
        <v>0</v>
      </c>
      <c r="K138" s="214" t="s">
        <v>168</v>
      </c>
      <c r="L138" s="44"/>
      <c r="M138" s="219" t="s">
        <v>19</v>
      </c>
      <c r="N138" s="220" t="s">
        <v>46</v>
      </c>
      <c r="O138" s="84"/>
      <c r="P138" s="221">
        <f>O138*H138</f>
        <v>0</v>
      </c>
      <c r="Q138" s="221">
        <v>3.0000000000000001E-05</v>
      </c>
      <c r="R138" s="221">
        <f>Q138*H138</f>
        <v>0.00189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169</v>
      </c>
      <c r="AT138" s="223" t="s">
        <v>164</v>
      </c>
      <c r="AU138" s="223" t="s">
        <v>83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1438</v>
      </c>
    </row>
    <row r="139" s="2" customFormat="1">
      <c r="A139" s="38"/>
      <c r="B139" s="39"/>
      <c r="C139" s="40"/>
      <c r="D139" s="225" t="s">
        <v>171</v>
      </c>
      <c r="E139" s="40"/>
      <c r="F139" s="226" t="s">
        <v>1439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171</v>
      </c>
      <c r="AU139" s="17" t="s">
        <v>83</v>
      </c>
    </row>
    <row r="140" s="14" customFormat="1">
      <c r="A140" s="14"/>
      <c r="B140" s="242"/>
      <c r="C140" s="243"/>
      <c r="D140" s="232" t="s">
        <v>173</v>
      </c>
      <c r="E140" s="244" t="s">
        <v>19</v>
      </c>
      <c r="F140" s="245" t="s">
        <v>1440</v>
      </c>
      <c r="G140" s="243"/>
      <c r="H140" s="244" t="s">
        <v>19</v>
      </c>
      <c r="I140" s="246"/>
      <c r="J140" s="243"/>
      <c r="K140" s="243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173</v>
      </c>
      <c r="AU140" s="251" t="s">
        <v>83</v>
      </c>
      <c r="AV140" s="14" t="s">
        <v>83</v>
      </c>
      <c r="AW140" s="14" t="s">
        <v>36</v>
      </c>
      <c r="AX140" s="14" t="s">
        <v>75</v>
      </c>
      <c r="AY140" s="251" t="s">
        <v>162</v>
      </c>
    </row>
    <row r="141" s="13" customFormat="1">
      <c r="A141" s="13"/>
      <c r="B141" s="230"/>
      <c r="C141" s="231"/>
      <c r="D141" s="232" t="s">
        <v>173</v>
      </c>
      <c r="E141" s="233" t="s">
        <v>19</v>
      </c>
      <c r="F141" s="234" t="s">
        <v>1441</v>
      </c>
      <c r="G141" s="231"/>
      <c r="H141" s="235">
        <v>63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173</v>
      </c>
      <c r="AU141" s="241" t="s">
        <v>83</v>
      </c>
      <c r="AV141" s="13" t="s">
        <v>85</v>
      </c>
      <c r="AW141" s="13" t="s">
        <v>36</v>
      </c>
      <c r="AX141" s="13" t="s">
        <v>83</v>
      </c>
      <c r="AY141" s="241" t="s">
        <v>162</v>
      </c>
    </row>
    <row r="142" s="2" customFormat="1" ht="24.15" customHeight="1">
      <c r="A142" s="38"/>
      <c r="B142" s="39"/>
      <c r="C142" s="212" t="s">
        <v>348</v>
      </c>
      <c r="D142" s="212" t="s">
        <v>164</v>
      </c>
      <c r="E142" s="213" t="s">
        <v>1442</v>
      </c>
      <c r="F142" s="214" t="s">
        <v>1443</v>
      </c>
      <c r="G142" s="215" t="s">
        <v>269</v>
      </c>
      <c r="H142" s="216">
        <v>105</v>
      </c>
      <c r="I142" s="217"/>
      <c r="J142" s="218">
        <f>ROUND(I142*H142,2)</f>
        <v>0</v>
      </c>
      <c r="K142" s="214" t="s">
        <v>168</v>
      </c>
      <c r="L142" s="44"/>
      <c r="M142" s="219" t="s">
        <v>19</v>
      </c>
      <c r="N142" s="220" t="s">
        <v>46</v>
      </c>
      <c r="O142" s="84"/>
      <c r="P142" s="221">
        <f>O142*H142</f>
        <v>0</v>
      </c>
      <c r="Q142" s="221">
        <v>0.26000000000000001</v>
      </c>
      <c r="R142" s="221">
        <f>Q142*H142</f>
        <v>27.300000000000001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169</v>
      </c>
      <c r="AT142" s="223" t="s">
        <v>164</v>
      </c>
      <c r="AU142" s="223" t="s">
        <v>83</v>
      </c>
      <c r="AY142" s="17" t="s">
        <v>162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83</v>
      </c>
      <c r="BK142" s="224">
        <f>ROUND(I142*H142,2)</f>
        <v>0</v>
      </c>
      <c r="BL142" s="17" t="s">
        <v>169</v>
      </c>
      <c r="BM142" s="223" t="s">
        <v>1444</v>
      </c>
    </row>
    <row r="143" s="2" customFormat="1">
      <c r="A143" s="38"/>
      <c r="B143" s="39"/>
      <c r="C143" s="40"/>
      <c r="D143" s="225" t="s">
        <v>171</v>
      </c>
      <c r="E143" s="40"/>
      <c r="F143" s="226" t="s">
        <v>1445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171</v>
      </c>
      <c r="AU143" s="17" t="s">
        <v>83</v>
      </c>
    </row>
    <row r="144" s="14" customFormat="1">
      <c r="A144" s="14"/>
      <c r="B144" s="242"/>
      <c r="C144" s="243"/>
      <c r="D144" s="232" t="s">
        <v>173</v>
      </c>
      <c r="E144" s="244" t="s">
        <v>19</v>
      </c>
      <c r="F144" s="245" t="s">
        <v>1446</v>
      </c>
      <c r="G144" s="243"/>
      <c r="H144" s="244" t="s">
        <v>19</v>
      </c>
      <c r="I144" s="246"/>
      <c r="J144" s="243"/>
      <c r="K144" s="243"/>
      <c r="L144" s="247"/>
      <c r="M144" s="248"/>
      <c r="N144" s="249"/>
      <c r="O144" s="249"/>
      <c r="P144" s="249"/>
      <c r="Q144" s="249"/>
      <c r="R144" s="249"/>
      <c r="S144" s="249"/>
      <c r="T144" s="25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1" t="s">
        <v>173</v>
      </c>
      <c r="AU144" s="251" t="s">
        <v>83</v>
      </c>
      <c r="AV144" s="14" t="s">
        <v>83</v>
      </c>
      <c r="AW144" s="14" t="s">
        <v>36</v>
      </c>
      <c r="AX144" s="14" t="s">
        <v>75</v>
      </c>
      <c r="AY144" s="251" t="s">
        <v>162</v>
      </c>
    </row>
    <row r="145" s="13" customFormat="1">
      <c r="A145" s="13"/>
      <c r="B145" s="230"/>
      <c r="C145" s="231"/>
      <c r="D145" s="232" t="s">
        <v>173</v>
      </c>
      <c r="E145" s="233" t="s">
        <v>19</v>
      </c>
      <c r="F145" s="234" t="s">
        <v>1447</v>
      </c>
      <c r="G145" s="231"/>
      <c r="H145" s="235">
        <v>105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173</v>
      </c>
      <c r="AU145" s="241" t="s">
        <v>83</v>
      </c>
      <c r="AV145" s="13" t="s">
        <v>85</v>
      </c>
      <c r="AW145" s="13" t="s">
        <v>36</v>
      </c>
      <c r="AX145" s="13" t="s">
        <v>83</v>
      </c>
      <c r="AY145" s="241" t="s">
        <v>162</v>
      </c>
    </row>
    <row r="146" s="2" customFormat="1" ht="21.75" customHeight="1">
      <c r="A146" s="38"/>
      <c r="B146" s="39"/>
      <c r="C146" s="212" t="s">
        <v>353</v>
      </c>
      <c r="D146" s="212" t="s">
        <v>164</v>
      </c>
      <c r="E146" s="213" t="s">
        <v>1286</v>
      </c>
      <c r="F146" s="214" t="s">
        <v>1448</v>
      </c>
      <c r="G146" s="215" t="s">
        <v>269</v>
      </c>
      <c r="H146" s="216">
        <v>105</v>
      </c>
      <c r="I146" s="217"/>
      <c r="J146" s="218">
        <f>ROUND(I146*H146,2)</f>
        <v>0</v>
      </c>
      <c r="K146" s="214" t="s">
        <v>168</v>
      </c>
      <c r="L146" s="44"/>
      <c r="M146" s="219" t="s">
        <v>19</v>
      </c>
      <c r="N146" s="220" t="s">
        <v>46</v>
      </c>
      <c r="O146" s="84"/>
      <c r="P146" s="221">
        <f>O146*H146</f>
        <v>0</v>
      </c>
      <c r="Q146" s="221">
        <v>6.9999999999999994E-05</v>
      </c>
      <c r="R146" s="221">
        <f>Q146*H146</f>
        <v>0.0073499999999999998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169</v>
      </c>
      <c r="AT146" s="223" t="s">
        <v>164</v>
      </c>
      <c r="AU146" s="223" t="s">
        <v>83</v>
      </c>
      <c r="AY146" s="17" t="s">
        <v>162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83</v>
      </c>
      <c r="BK146" s="224">
        <f>ROUND(I146*H146,2)</f>
        <v>0</v>
      </c>
      <c r="BL146" s="17" t="s">
        <v>169</v>
      </c>
      <c r="BM146" s="223" t="s">
        <v>1449</v>
      </c>
    </row>
    <row r="147" s="2" customFormat="1">
      <c r="A147" s="38"/>
      <c r="B147" s="39"/>
      <c r="C147" s="40"/>
      <c r="D147" s="225" t="s">
        <v>171</v>
      </c>
      <c r="E147" s="40"/>
      <c r="F147" s="226" t="s">
        <v>1289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171</v>
      </c>
      <c r="AU147" s="17" t="s">
        <v>83</v>
      </c>
    </row>
    <row r="148" s="14" customFormat="1">
      <c r="A148" s="14"/>
      <c r="B148" s="242"/>
      <c r="C148" s="243"/>
      <c r="D148" s="232" t="s">
        <v>173</v>
      </c>
      <c r="E148" s="244" t="s">
        <v>19</v>
      </c>
      <c r="F148" s="245" t="s">
        <v>1446</v>
      </c>
      <c r="G148" s="243"/>
      <c r="H148" s="244" t="s">
        <v>19</v>
      </c>
      <c r="I148" s="246"/>
      <c r="J148" s="243"/>
      <c r="K148" s="243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173</v>
      </c>
      <c r="AU148" s="251" t="s">
        <v>83</v>
      </c>
      <c r="AV148" s="14" t="s">
        <v>83</v>
      </c>
      <c r="AW148" s="14" t="s">
        <v>36</v>
      </c>
      <c r="AX148" s="14" t="s">
        <v>75</v>
      </c>
      <c r="AY148" s="251" t="s">
        <v>162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1447</v>
      </c>
      <c r="G149" s="231"/>
      <c r="H149" s="235">
        <v>105</v>
      </c>
      <c r="I149" s="236"/>
      <c r="J149" s="231"/>
      <c r="K149" s="231"/>
      <c r="L149" s="237"/>
      <c r="M149" s="284"/>
      <c r="N149" s="285"/>
      <c r="O149" s="285"/>
      <c r="P149" s="285"/>
      <c r="Q149" s="285"/>
      <c r="R149" s="285"/>
      <c r="S149" s="285"/>
      <c r="T149" s="28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83</v>
      </c>
      <c r="AV149" s="13" t="s">
        <v>85</v>
      </c>
      <c r="AW149" s="13" t="s">
        <v>36</v>
      </c>
      <c r="AX149" s="13" t="s">
        <v>83</v>
      </c>
      <c r="AY149" s="241" t="s">
        <v>162</v>
      </c>
    </row>
    <row r="150" s="2" customFormat="1" ht="6.96" customHeight="1">
      <c r="A150" s="38"/>
      <c r="B150" s="59"/>
      <c r="C150" s="60"/>
      <c r="D150" s="60"/>
      <c r="E150" s="60"/>
      <c r="F150" s="60"/>
      <c r="G150" s="60"/>
      <c r="H150" s="60"/>
      <c r="I150" s="60"/>
      <c r="J150" s="60"/>
      <c r="K150" s="60"/>
      <c r="L150" s="44"/>
      <c r="M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</sheetData>
  <sheetProtection sheet="1" autoFilter="0" formatColumns="0" formatRows="0" objects="1" scenarios="1" spinCount="100000" saltValue="LCkTaBYiYwTgNBdg6yb1GYk97WpbIwFVpV1RMle3A8zNwBIN9cQdKLHlHEWz62RTFcd9VdG4BKtyEC4UtQVNZA==" hashValue="7IKjuqFsopnrUkQ9kX2L/zkF/5kXR7sylHtu1YY+IGFo8j76WNVbsYSlDkOGBIumeXg8qSfy6sqjuv9wKfXHBA==" algorithmName="SHA-512" password="CC35"/>
  <autoFilter ref="C84:K14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113" r:id="rId1" display="https://podminky.urs.cz/item/CS_URS_2025_01/741210002"/>
    <hyperlink ref="F118" r:id="rId2" display="https://podminky.urs.cz/item/CS_URS_2025_01/460905251"/>
    <hyperlink ref="F122" r:id="rId3" display="https://podminky.urs.cz/item/CS_URS_2025_01/210812037"/>
    <hyperlink ref="F127" r:id="rId4" display="https://podminky.urs.cz/item/CS_URS_2025_01/460010025"/>
    <hyperlink ref="F131" r:id="rId5" display="https://podminky.urs.cz/item/CS_URS_2025_01/460172112"/>
    <hyperlink ref="F135" r:id="rId6" display="https://podminky.urs.cz/item/CS_URS_2025_01/460462112"/>
    <hyperlink ref="F139" r:id="rId7" display="https://podminky.urs.cz/item/CS_URS_2025_01/460581121"/>
    <hyperlink ref="F143" r:id="rId8" display="https://podminky.urs.cz/item/CS_URS_2025_01/460661113"/>
    <hyperlink ref="F147" r:id="rId9" display="https://podminky.urs.cz/item/CS_URS_2025_01/460671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1" customFormat="1" ht="12" customHeight="1">
      <c r="B8" s="20"/>
      <c r="D8" s="142" t="s">
        <v>131</v>
      </c>
      <c r="L8" s="20"/>
    </row>
    <row r="9" s="2" customFormat="1" ht="16.5" customHeight="1">
      <c r="A9" s="38"/>
      <c r="B9" s="44"/>
      <c r="C9" s="38"/>
      <c r="D9" s="38"/>
      <c r="E9" s="143" t="s">
        <v>1322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902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1450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26. 5. 2025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37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38</v>
      </c>
      <c r="F26" s="38"/>
      <c r="G26" s="38"/>
      <c r="H26" s="38"/>
      <c r="I26" s="142" t="s">
        <v>29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39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40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41</v>
      </c>
      <c r="E32" s="38"/>
      <c r="F32" s="38"/>
      <c r="G32" s="38"/>
      <c r="H32" s="38"/>
      <c r="I32" s="38"/>
      <c r="J32" s="153">
        <f>ROUND(J101,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43</v>
      </c>
      <c r="G34" s="38"/>
      <c r="H34" s="38"/>
      <c r="I34" s="154" t="s">
        <v>42</v>
      </c>
      <c r="J34" s="154" t="s">
        <v>44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45</v>
      </c>
      <c r="E35" s="142" t="s">
        <v>46</v>
      </c>
      <c r="F35" s="156">
        <f>ROUND((SUM(BE101:BE254)),  2)</f>
        <v>0</v>
      </c>
      <c r="G35" s="38"/>
      <c r="H35" s="38"/>
      <c r="I35" s="157">
        <v>0.20999999999999999</v>
      </c>
      <c r="J35" s="156">
        <f>ROUND(((SUM(BE101:BE254))*I35),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47</v>
      </c>
      <c r="F36" s="156">
        <f>ROUND((SUM(BF101:BF254)),  2)</f>
        <v>0</v>
      </c>
      <c r="G36" s="38"/>
      <c r="H36" s="38"/>
      <c r="I36" s="157">
        <v>0.12</v>
      </c>
      <c r="J36" s="156">
        <f>ROUND(((SUM(BF101:BF254))*I36),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ROUND((SUM(BG101:BG254)),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49</v>
      </c>
      <c r="F38" s="156">
        <f>ROUND((SUM(BH101:BH254)),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50</v>
      </c>
      <c r="F39" s="156">
        <f>ROUND((SUM(BI101:BI254)),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51</v>
      </c>
      <c r="E41" s="160"/>
      <c r="F41" s="160"/>
      <c r="G41" s="161" t="s">
        <v>52</v>
      </c>
      <c r="H41" s="162" t="s">
        <v>53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133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Hřiště u ZŠ - Habartov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131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1322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902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D10.1 - FVE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č.p.561/28,99/226</v>
      </c>
      <c r="G56" s="40"/>
      <c r="H56" s="40"/>
      <c r="I56" s="32" t="s">
        <v>23</v>
      </c>
      <c r="J56" s="72" t="str">
        <f>IF(J14="","",J14)</f>
        <v>26. 5. 2025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25.65" customHeight="1">
      <c r="A58" s="38"/>
      <c r="B58" s="39"/>
      <c r="C58" s="32" t="s">
        <v>25</v>
      </c>
      <c r="D58" s="40"/>
      <c r="E58" s="40"/>
      <c r="F58" s="27" t="str">
        <f>E17</f>
        <v>Město Habartov</v>
      </c>
      <c r="G58" s="40"/>
      <c r="H58" s="40"/>
      <c r="I58" s="32" t="s">
        <v>33</v>
      </c>
      <c r="J58" s="36" t="str">
        <f>E23</f>
        <v>Ing.Arch Lubomír Korřák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37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134</v>
      </c>
      <c r="D61" s="171"/>
      <c r="E61" s="171"/>
      <c r="F61" s="171"/>
      <c r="G61" s="171"/>
      <c r="H61" s="171"/>
      <c r="I61" s="171"/>
      <c r="J61" s="172" t="s">
        <v>135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73</v>
      </c>
      <c r="D63" s="40"/>
      <c r="E63" s="40"/>
      <c r="F63" s="40"/>
      <c r="G63" s="40"/>
      <c r="H63" s="40"/>
      <c r="I63" s="40"/>
      <c r="J63" s="102">
        <f>J101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136</v>
      </c>
    </row>
    <row r="64" hidden="1" s="9" customFormat="1" ht="24.96" customHeight="1">
      <c r="A64" s="9"/>
      <c r="B64" s="174"/>
      <c r="C64" s="175"/>
      <c r="D64" s="176" t="s">
        <v>145</v>
      </c>
      <c r="E64" s="177"/>
      <c r="F64" s="177"/>
      <c r="G64" s="177"/>
      <c r="H64" s="177"/>
      <c r="I64" s="177"/>
      <c r="J64" s="178">
        <f>J102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1135</v>
      </c>
      <c r="E65" s="182"/>
      <c r="F65" s="182"/>
      <c r="G65" s="182"/>
      <c r="H65" s="182"/>
      <c r="I65" s="182"/>
      <c r="J65" s="183">
        <f>J103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4.88" customHeight="1">
      <c r="A66" s="10"/>
      <c r="B66" s="180"/>
      <c r="C66" s="125"/>
      <c r="D66" s="181" t="s">
        <v>1451</v>
      </c>
      <c r="E66" s="182"/>
      <c r="F66" s="182"/>
      <c r="G66" s="182"/>
      <c r="H66" s="182"/>
      <c r="I66" s="182"/>
      <c r="J66" s="183">
        <f>J108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4.88" customHeight="1">
      <c r="A67" s="10"/>
      <c r="B67" s="180"/>
      <c r="C67" s="125"/>
      <c r="D67" s="181" t="s">
        <v>1452</v>
      </c>
      <c r="E67" s="182"/>
      <c r="F67" s="182"/>
      <c r="G67" s="182"/>
      <c r="H67" s="182"/>
      <c r="I67" s="182"/>
      <c r="J67" s="183">
        <f>J116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4.88" customHeight="1">
      <c r="A68" s="10"/>
      <c r="B68" s="180"/>
      <c r="C68" s="125"/>
      <c r="D68" s="181" t="s">
        <v>1453</v>
      </c>
      <c r="E68" s="182"/>
      <c r="F68" s="182"/>
      <c r="G68" s="182"/>
      <c r="H68" s="182"/>
      <c r="I68" s="182"/>
      <c r="J68" s="183">
        <f>J126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4.88" customHeight="1">
      <c r="A69" s="10"/>
      <c r="B69" s="180"/>
      <c r="C69" s="125"/>
      <c r="D69" s="181" t="s">
        <v>1454</v>
      </c>
      <c r="E69" s="182"/>
      <c r="F69" s="182"/>
      <c r="G69" s="182"/>
      <c r="H69" s="182"/>
      <c r="I69" s="182"/>
      <c r="J69" s="183">
        <f>J148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4.88" customHeight="1">
      <c r="A70" s="10"/>
      <c r="B70" s="180"/>
      <c r="C70" s="125"/>
      <c r="D70" s="181" t="s">
        <v>1455</v>
      </c>
      <c r="E70" s="182"/>
      <c r="F70" s="182"/>
      <c r="G70" s="182"/>
      <c r="H70" s="182"/>
      <c r="I70" s="182"/>
      <c r="J70" s="183">
        <f>J162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4.88" customHeight="1">
      <c r="A71" s="10"/>
      <c r="B71" s="180"/>
      <c r="C71" s="125"/>
      <c r="D71" s="181" t="s">
        <v>1456</v>
      </c>
      <c r="E71" s="182"/>
      <c r="F71" s="182"/>
      <c r="G71" s="182"/>
      <c r="H71" s="182"/>
      <c r="I71" s="182"/>
      <c r="J71" s="183">
        <f>J178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4.88" customHeight="1">
      <c r="A72" s="10"/>
      <c r="B72" s="180"/>
      <c r="C72" s="125"/>
      <c r="D72" s="181" t="s">
        <v>1457</v>
      </c>
      <c r="E72" s="182"/>
      <c r="F72" s="182"/>
      <c r="G72" s="182"/>
      <c r="H72" s="182"/>
      <c r="I72" s="182"/>
      <c r="J72" s="183">
        <f>J227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4.88" customHeight="1">
      <c r="A73" s="10"/>
      <c r="B73" s="180"/>
      <c r="C73" s="125"/>
      <c r="D73" s="181" t="s">
        <v>1458</v>
      </c>
      <c r="E73" s="182"/>
      <c r="F73" s="182"/>
      <c r="G73" s="182"/>
      <c r="H73" s="182"/>
      <c r="I73" s="182"/>
      <c r="J73" s="183">
        <f>J237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0"/>
      <c r="C74" s="125"/>
      <c r="D74" s="181" t="s">
        <v>1459</v>
      </c>
      <c r="E74" s="182"/>
      <c r="F74" s="182"/>
      <c r="G74" s="182"/>
      <c r="H74" s="182"/>
      <c r="I74" s="182"/>
      <c r="J74" s="183">
        <f>J239</f>
        <v>0</v>
      </c>
      <c r="K74" s="125"/>
      <c r="L74" s="18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4.88" customHeight="1">
      <c r="A75" s="10"/>
      <c r="B75" s="180"/>
      <c r="C75" s="125"/>
      <c r="D75" s="181" t="s">
        <v>1460</v>
      </c>
      <c r="E75" s="182"/>
      <c r="F75" s="182"/>
      <c r="G75" s="182"/>
      <c r="H75" s="182"/>
      <c r="I75" s="182"/>
      <c r="J75" s="183">
        <f>J242</f>
        <v>0</v>
      </c>
      <c r="K75" s="125"/>
      <c r="L75" s="18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80"/>
      <c r="C76" s="125"/>
      <c r="D76" s="181" t="s">
        <v>1461</v>
      </c>
      <c r="E76" s="182"/>
      <c r="F76" s="182"/>
      <c r="G76" s="182"/>
      <c r="H76" s="182"/>
      <c r="I76" s="182"/>
      <c r="J76" s="183">
        <f>J243</f>
        <v>0</v>
      </c>
      <c r="K76" s="125"/>
      <c r="L76" s="18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80"/>
      <c r="C77" s="125"/>
      <c r="D77" s="181" t="s">
        <v>1462</v>
      </c>
      <c r="E77" s="182"/>
      <c r="F77" s="182"/>
      <c r="G77" s="182"/>
      <c r="H77" s="182"/>
      <c r="I77" s="182"/>
      <c r="J77" s="183">
        <f>J244</f>
        <v>0</v>
      </c>
      <c r="K77" s="125"/>
      <c r="L77" s="18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80"/>
      <c r="C78" s="125"/>
      <c r="D78" s="181" t="s">
        <v>1463</v>
      </c>
      <c r="E78" s="182"/>
      <c r="F78" s="182"/>
      <c r="G78" s="182"/>
      <c r="H78" s="182"/>
      <c r="I78" s="182"/>
      <c r="J78" s="183">
        <f>J246</f>
        <v>0</v>
      </c>
      <c r="K78" s="125"/>
      <c r="L78" s="18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80"/>
      <c r="C79" s="125"/>
      <c r="D79" s="181" t="s">
        <v>1464</v>
      </c>
      <c r="E79" s="182"/>
      <c r="F79" s="182"/>
      <c r="G79" s="182"/>
      <c r="H79" s="182"/>
      <c r="I79" s="182"/>
      <c r="J79" s="183">
        <f>J248</f>
        <v>0</v>
      </c>
      <c r="K79" s="125"/>
      <c r="L79" s="18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2" customFormat="1" ht="21.84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hidden="1" s="2" customFormat="1" ht="6.96" customHeight="1">
      <c r="A81" s="38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/>
    <row r="83" hidden="1"/>
    <row r="84" hidden="1"/>
    <row r="85" s="2" customFormat="1" ht="6.96" customHeight="1">
      <c r="A85" s="38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4.96" customHeight="1">
      <c r="A86" s="38"/>
      <c r="B86" s="39"/>
      <c r="C86" s="23" t="s">
        <v>147</v>
      </c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16</v>
      </c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169" t="str">
        <f>E7</f>
        <v>Hřiště u ZŠ - Habartov</v>
      </c>
      <c r="F89" s="32"/>
      <c r="G89" s="32"/>
      <c r="H89" s="32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" customFormat="1" ht="12" customHeight="1">
      <c r="B90" s="21"/>
      <c r="C90" s="32" t="s">
        <v>131</v>
      </c>
      <c r="D90" s="22"/>
      <c r="E90" s="22"/>
      <c r="F90" s="22"/>
      <c r="G90" s="22"/>
      <c r="H90" s="22"/>
      <c r="I90" s="22"/>
      <c r="J90" s="22"/>
      <c r="K90" s="22"/>
      <c r="L90" s="20"/>
    </row>
    <row r="91" s="2" customFormat="1" ht="16.5" customHeight="1">
      <c r="A91" s="38"/>
      <c r="B91" s="39"/>
      <c r="C91" s="40"/>
      <c r="D91" s="40"/>
      <c r="E91" s="169" t="s">
        <v>1322</v>
      </c>
      <c r="F91" s="40"/>
      <c r="G91" s="40"/>
      <c r="H91" s="40"/>
      <c r="I91" s="40"/>
      <c r="J91" s="40"/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2" customHeight="1">
      <c r="A92" s="38"/>
      <c r="B92" s="39"/>
      <c r="C92" s="32" t="s">
        <v>902</v>
      </c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6.5" customHeight="1">
      <c r="A93" s="38"/>
      <c r="B93" s="39"/>
      <c r="C93" s="40"/>
      <c r="D93" s="40"/>
      <c r="E93" s="69" t="str">
        <f>E11</f>
        <v>D10.1 - FVE</v>
      </c>
      <c r="F93" s="40"/>
      <c r="G93" s="40"/>
      <c r="H93" s="40"/>
      <c r="I93" s="40"/>
      <c r="J93" s="40"/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4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2" customHeight="1">
      <c r="A95" s="38"/>
      <c r="B95" s="39"/>
      <c r="C95" s="32" t="s">
        <v>21</v>
      </c>
      <c r="D95" s="40"/>
      <c r="E95" s="40"/>
      <c r="F95" s="27" t="str">
        <f>F14</f>
        <v>č.p.561/28,99/226</v>
      </c>
      <c r="G95" s="40"/>
      <c r="H95" s="40"/>
      <c r="I95" s="32" t="s">
        <v>23</v>
      </c>
      <c r="J95" s="72" t="str">
        <f>IF(J14="","",J14)</f>
        <v>26. 5. 2025</v>
      </c>
      <c r="K95" s="40"/>
      <c r="L95" s="14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6.96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14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25.65" customHeight="1">
      <c r="A97" s="38"/>
      <c r="B97" s="39"/>
      <c r="C97" s="32" t="s">
        <v>25</v>
      </c>
      <c r="D97" s="40"/>
      <c r="E97" s="40"/>
      <c r="F97" s="27" t="str">
        <f>E17</f>
        <v>Město Habartov</v>
      </c>
      <c r="G97" s="40"/>
      <c r="H97" s="40"/>
      <c r="I97" s="32" t="s">
        <v>33</v>
      </c>
      <c r="J97" s="36" t="str">
        <f>E23</f>
        <v>Ing.Arch Lubomír Korřák</v>
      </c>
      <c r="K97" s="40"/>
      <c r="L97" s="14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5.15" customHeight="1">
      <c r="A98" s="38"/>
      <c r="B98" s="39"/>
      <c r="C98" s="32" t="s">
        <v>31</v>
      </c>
      <c r="D98" s="40"/>
      <c r="E98" s="40"/>
      <c r="F98" s="27" t="str">
        <f>IF(E20="","",E20)</f>
        <v>Vyplň údaj</v>
      </c>
      <c r="G98" s="40"/>
      <c r="H98" s="40"/>
      <c r="I98" s="32" t="s">
        <v>37</v>
      </c>
      <c r="J98" s="36" t="str">
        <f>E26</f>
        <v xml:space="preserve"> </v>
      </c>
      <c r="K98" s="40"/>
      <c r="L98" s="14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14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11" customFormat="1" ht="29.28" customHeight="1">
      <c r="A100" s="185"/>
      <c r="B100" s="186"/>
      <c r="C100" s="187" t="s">
        <v>148</v>
      </c>
      <c r="D100" s="188" t="s">
        <v>60</v>
      </c>
      <c r="E100" s="188" t="s">
        <v>56</v>
      </c>
      <c r="F100" s="188" t="s">
        <v>57</v>
      </c>
      <c r="G100" s="188" t="s">
        <v>149</v>
      </c>
      <c r="H100" s="188" t="s">
        <v>150</v>
      </c>
      <c r="I100" s="188" t="s">
        <v>151</v>
      </c>
      <c r="J100" s="188" t="s">
        <v>135</v>
      </c>
      <c r="K100" s="189" t="s">
        <v>152</v>
      </c>
      <c r="L100" s="190"/>
      <c r="M100" s="92" t="s">
        <v>19</v>
      </c>
      <c r="N100" s="93" t="s">
        <v>45</v>
      </c>
      <c r="O100" s="93" t="s">
        <v>153</v>
      </c>
      <c r="P100" s="93" t="s">
        <v>154</v>
      </c>
      <c r="Q100" s="93" t="s">
        <v>155</v>
      </c>
      <c r="R100" s="93" t="s">
        <v>156</v>
      </c>
      <c r="S100" s="93" t="s">
        <v>157</v>
      </c>
      <c r="T100" s="94" t="s">
        <v>158</v>
      </c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</row>
    <row r="101" s="2" customFormat="1" ht="22.8" customHeight="1">
      <c r="A101" s="38"/>
      <c r="B101" s="39"/>
      <c r="C101" s="99" t="s">
        <v>159</v>
      </c>
      <c r="D101" s="40"/>
      <c r="E101" s="40"/>
      <c r="F101" s="40"/>
      <c r="G101" s="40"/>
      <c r="H101" s="40"/>
      <c r="I101" s="40"/>
      <c r="J101" s="191">
        <f>BK101</f>
        <v>0</v>
      </c>
      <c r="K101" s="40"/>
      <c r="L101" s="44"/>
      <c r="M101" s="95"/>
      <c r="N101" s="192"/>
      <c r="O101" s="96"/>
      <c r="P101" s="193">
        <f>P102</f>
        <v>0</v>
      </c>
      <c r="Q101" s="96"/>
      <c r="R101" s="193">
        <f>R102</f>
        <v>1.2192000000000001</v>
      </c>
      <c r="S101" s="96"/>
      <c r="T101" s="194">
        <f>T102</f>
        <v>0.34996666666666665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74</v>
      </c>
      <c r="AU101" s="17" t="s">
        <v>136</v>
      </c>
      <c r="BK101" s="195">
        <f>BK102</f>
        <v>0</v>
      </c>
    </row>
    <row r="102" s="12" customFormat="1" ht="25.92" customHeight="1">
      <c r="A102" s="12"/>
      <c r="B102" s="196"/>
      <c r="C102" s="197"/>
      <c r="D102" s="198" t="s">
        <v>74</v>
      </c>
      <c r="E102" s="199" t="s">
        <v>316</v>
      </c>
      <c r="F102" s="199" t="s">
        <v>317</v>
      </c>
      <c r="G102" s="197"/>
      <c r="H102" s="197"/>
      <c r="I102" s="200"/>
      <c r="J102" s="201">
        <f>BK102</f>
        <v>0</v>
      </c>
      <c r="K102" s="197"/>
      <c r="L102" s="202"/>
      <c r="M102" s="203"/>
      <c r="N102" s="204"/>
      <c r="O102" s="204"/>
      <c r="P102" s="205">
        <f>P103+P239+P243+P244+P246+P248</f>
        <v>0</v>
      </c>
      <c r="Q102" s="204"/>
      <c r="R102" s="205">
        <f>R103+R239+R243+R244+R246+R248</f>
        <v>1.2192000000000001</v>
      </c>
      <c r="S102" s="204"/>
      <c r="T102" s="206">
        <f>T103+T239+T243+T244+T246+T248</f>
        <v>0.34996666666666665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7" t="s">
        <v>85</v>
      </c>
      <c r="AT102" s="208" t="s">
        <v>74</v>
      </c>
      <c r="AU102" s="208" t="s">
        <v>75</v>
      </c>
      <c r="AY102" s="207" t="s">
        <v>162</v>
      </c>
      <c r="BK102" s="209">
        <f>BK103+BK239+BK243+BK244+BK246+BK248</f>
        <v>0</v>
      </c>
    </row>
    <row r="103" s="12" customFormat="1" ht="22.8" customHeight="1">
      <c r="A103" s="12"/>
      <c r="B103" s="196"/>
      <c r="C103" s="197"/>
      <c r="D103" s="198" t="s">
        <v>74</v>
      </c>
      <c r="E103" s="210" t="s">
        <v>1138</v>
      </c>
      <c r="F103" s="210" t="s">
        <v>1139</v>
      </c>
      <c r="G103" s="197"/>
      <c r="H103" s="197"/>
      <c r="I103" s="200"/>
      <c r="J103" s="211">
        <f>BK103</f>
        <v>0</v>
      </c>
      <c r="K103" s="197"/>
      <c r="L103" s="202"/>
      <c r="M103" s="203"/>
      <c r="N103" s="204"/>
      <c r="O103" s="204"/>
      <c r="P103" s="205">
        <f>P104+SUM(P105:P108)+P116+P126+P148+P162+P178+P227+P237</f>
        <v>0</v>
      </c>
      <c r="Q103" s="204"/>
      <c r="R103" s="205">
        <f>R104+SUM(R105:R108)+R116+R126+R148+R162+R178+R227+R237</f>
        <v>1.2192000000000001</v>
      </c>
      <c r="S103" s="204"/>
      <c r="T103" s="206">
        <f>T104+SUM(T105:T108)+T116+T126+T148+T162+T178+T227+T237</f>
        <v>0.33996666666666664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7" t="s">
        <v>85</v>
      </c>
      <c r="AT103" s="208" t="s">
        <v>74</v>
      </c>
      <c r="AU103" s="208" t="s">
        <v>83</v>
      </c>
      <c r="AY103" s="207" t="s">
        <v>162</v>
      </c>
      <c r="BK103" s="209">
        <f>BK104+SUM(BK105:BK108)+BK116+BK126+BK148+BK162+BK178+BK227+BK237</f>
        <v>0</v>
      </c>
    </row>
    <row r="104" s="2" customFormat="1" ht="24.15" customHeight="1">
      <c r="A104" s="38"/>
      <c r="B104" s="39"/>
      <c r="C104" s="212" t="s">
        <v>83</v>
      </c>
      <c r="D104" s="212" t="s">
        <v>164</v>
      </c>
      <c r="E104" s="213" t="s">
        <v>1465</v>
      </c>
      <c r="F104" s="214" t="s">
        <v>1466</v>
      </c>
      <c r="G104" s="215" t="s">
        <v>220</v>
      </c>
      <c r="H104" s="216">
        <v>0.246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46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262</v>
      </c>
      <c r="AT104" s="223" t="s">
        <v>164</v>
      </c>
      <c r="AU104" s="223" t="s">
        <v>85</v>
      </c>
      <c r="AY104" s="17" t="s">
        <v>162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83</v>
      </c>
      <c r="BK104" s="224">
        <f>ROUND(I104*H104,2)</f>
        <v>0</v>
      </c>
      <c r="BL104" s="17" t="s">
        <v>262</v>
      </c>
      <c r="BM104" s="223" t="s">
        <v>1467</v>
      </c>
    </row>
    <row r="105" s="2" customFormat="1" ht="33" customHeight="1">
      <c r="A105" s="38"/>
      <c r="B105" s="39"/>
      <c r="C105" s="212" t="s">
        <v>85</v>
      </c>
      <c r="D105" s="212" t="s">
        <v>164</v>
      </c>
      <c r="E105" s="213" t="s">
        <v>1468</v>
      </c>
      <c r="F105" s="214" t="s">
        <v>1469</v>
      </c>
      <c r="G105" s="215" t="s">
        <v>220</v>
      </c>
      <c r="H105" s="216">
        <v>0.97399999999999998</v>
      </c>
      <c r="I105" s="217"/>
      <c r="J105" s="218">
        <f>ROUND(I105*H105,2)</f>
        <v>0</v>
      </c>
      <c r="K105" s="214" t="s">
        <v>19</v>
      </c>
      <c r="L105" s="44"/>
      <c r="M105" s="219" t="s">
        <v>19</v>
      </c>
      <c r="N105" s="220" t="s">
        <v>46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262</v>
      </c>
      <c r="AT105" s="223" t="s">
        <v>164</v>
      </c>
      <c r="AU105" s="223" t="s">
        <v>85</v>
      </c>
      <c r="AY105" s="17" t="s">
        <v>162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83</v>
      </c>
      <c r="BK105" s="224">
        <f>ROUND(I105*H105,2)</f>
        <v>0</v>
      </c>
      <c r="BL105" s="17" t="s">
        <v>262</v>
      </c>
      <c r="BM105" s="223" t="s">
        <v>1470</v>
      </c>
    </row>
    <row r="106" s="2" customFormat="1" ht="24.15" customHeight="1">
      <c r="A106" s="38"/>
      <c r="B106" s="39"/>
      <c r="C106" s="212" t="s">
        <v>185</v>
      </c>
      <c r="D106" s="212" t="s">
        <v>164</v>
      </c>
      <c r="E106" s="213" t="s">
        <v>1471</v>
      </c>
      <c r="F106" s="214" t="s">
        <v>1472</v>
      </c>
      <c r="G106" s="215" t="s">
        <v>220</v>
      </c>
      <c r="H106" s="216">
        <v>0.97399999999999998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262</v>
      </c>
      <c r="AT106" s="223" t="s">
        <v>164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262</v>
      </c>
      <c r="BM106" s="223" t="s">
        <v>1473</v>
      </c>
    </row>
    <row r="107" s="2" customFormat="1" ht="24.15" customHeight="1">
      <c r="A107" s="38"/>
      <c r="B107" s="39"/>
      <c r="C107" s="212" t="s">
        <v>169</v>
      </c>
      <c r="D107" s="212" t="s">
        <v>164</v>
      </c>
      <c r="E107" s="213" t="s">
        <v>1474</v>
      </c>
      <c r="F107" s="214" t="s">
        <v>1475</v>
      </c>
      <c r="G107" s="215" t="s">
        <v>220</v>
      </c>
      <c r="H107" s="216">
        <v>0.35699999999999998</v>
      </c>
      <c r="I107" s="217"/>
      <c r="J107" s="218">
        <f>ROUND(I107*H107,2)</f>
        <v>0</v>
      </c>
      <c r="K107" s="214" t="s">
        <v>19</v>
      </c>
      <c r="L107" s="44"/>
      <c r="M107" s="219" t="s">
        <v>19</v>
      </c>
      <c r="N107" s="220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262</v>
      </c>
      <c r="AT107" s="223" t="s">
        <v>164</v>
      </c>
      <c r="AU107" s="223" t="s">
        <v>85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262</v>
      </c>
      <c r="BM107" s="223" t="s">
        <v>1476</v>
      </c>
    </row>
    <row r="108" s="12" customFormat="1" ht="20.88" customHeight="1">
      <c r="A108" s="12"/>
      <c r="B108" s="196"/>
      <c r="C108" s="197"/>
      <c r="D108" s="198" t="s">
        <v>74</v>
      </c>
      <c r="E108" s="210" t="s">
        <v>1325</v>
      </c>
      <c r="F108" s="210" t="s">
        <v>1477</v>
      </c>
      <c r="G108" s="197"/>
      <c r="H108" s="197"/>
      <c r="I108" s="200"/>
      <c r="J108" s="211">
        <f>BK108</f>
        <v>0</v>
      </c>
      <c r="K108" s="197"/>
      <c r="L108" s="202"/>
      <c r="M108" s="203"/>
      <c r="N108" s="204"/>
      <c r="O108" s="204"/>
      <c r="P108" s="205">
        <f>SUM(P109:P115)</f>
        <v>0</v>
      </c>
      <c r="Q108" s="204"/>
      <c r="R108" s="205">
        <f>SUM(R109:R115)</f>
        <v>0.00033</v>
      </c>
      <c r="S108" s="204"/>
      <c r="T108" s="206">
        <f>SUM(T109:T115)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7" t="s">
        <v>83</v>
      </c>
      <c r="AT108" s="208" t="s">
        <v>74</v>
      </c>
      <c r="AU108" s="208" t="s">
        <v>85</v>
      </c>
      <c r="AY108" s="207" t="s">
        <v>162</v>
      </c>
      <c r="BK108" s="209">
        <f>SUM(BK109:BK115)</f>
        <v>0</v>
      </c>
    </row>
    <row r="109" s="2" customFormat="1" ht="37.8" customHeight="1">
      <c r="A109" s="38"/>
      <c r="B109" s="39"/>
      <c r="C109" s="212" t="s">
        <v>198</v>
      </c>
      <c r="D109" s="212" t="s">
        <v>164</v>
      </c>
      <c r="E109" s="213" t="s">
        <v>1478</v>
      </c>
      <c r="F109" s="214" t="s">
        <v>1479</v>
      </c>
      <c r="G109" s="215" t="s">
        <v>542</v>
      </c>
      <c r="H109" s="216">
        <v>1</v>
      </c>
      <c r="I109" s="217"/>
      <c r="J109" s="218">
        <f>ROUND(I109*H109,2)</f>
        <v>0</v>
      </c>
      <c r="K109" s="214" t="s">
        <v>19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169</v>
      </c>
      <c r="AT109" s="223" t="s">
        <v>164</v>
      </c>
      <c r="AU109" s="223" t="s">
        <v>185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1480</v>
      </c>
    </row>
    <row r="110" s="2" customFormat="1" ht="16.5" customHeight="1">
      <c r="A110" s="38"/>
      <c r="B110" s="39"/>
      <c r="C110" s="212" t="s">
        <v>205</v>
      </c>
      <c r="D110" s="212" t="s">
        <v>164</v>
      </c>
      <c r="E110" s="213" t="s">
        <v>1481</v>
      </c>
      <c r="F110" s="214" t="s">
        <v>1482</v>
      </c>
      <c r="G110" s="215" t="s">
        <v>542</v>
      </c>
      <c r="H110" s="216">
        <v>1</v>
      </c>
      <c r="I110" s="217"/>
      <c r="J110" s="218">
        <f>ROUND(I110*H110,2)</f>
        <v>0</v>
      </c>
      <c r="K110" s="214" t="s">
        <v>19</v>
      </c>
      <c r="L110" s="44"/>
      <c r="M110" s="219" t="s">
        <v>19</v>
      </c>
      <c r="N110" s="220" t="s">
        <v>46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169</v>
      </c>
      <c r="AT110" s="223" t="s">
        <v>164</v>
      </c>
      <c r="AU110" s="223" t="s">
        <v>185</v>
      </c>
      <c r="AY110" s="17" t="s">
        <v>162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83</v>
      </c>
      <c r="BK110" s="224">
        <f>ROUND(I110*H110,2)</f>
        <v>0</v>
      </c>
      <c r="BL110" s="17" t="s">
        <v>169</v>
      </c>
      <c r="BM110" s="223" t="s">
        <v>1483</v>
      </c>
    </row>
    <row r="111" s="2" customFormat="1" ht="24.15" customHeight="1">
      <c r="A111" s="38"/>
      <c r="B111" s="39"/>
      <c r="C111" s="212" t="s">
        <v>211</v>
      </c>
      <c r="D111" s="212" t="s">
        <v>164</v>
      </c>
      <c r="E111" s="213" t="s">
        <v>1484</v>
      </c>
      <c r="F111" s="214" t="s">
        <v>1485</v>
      </c>
      <c r="G111" s="215" t="s">
        <v>542</v>
      </c>
      <c r="H111" s="216">
        <v>1</v>
      </c>
      <c r="I111" s="217"/>
      <c r="J111" s="218">
        <f>ROUND(I111*H111,2)</f>
        <v>0</v>
      </c>
      <c r="K111" s="214" t="s">
        <v>19</v>
      </c>
      <c r="L111" s="44"/>
      <c r="M111" s="219" t="s">
        <v>19</v>
      </c>
      <c r="N111" s="220" t="s">
        <v>46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169</v>
      </c>
      <c r="AT111" s="223" t="s">
        <v>164</v>
      </c>
      <c r="AU111" s="223" t="s">
        <v>185</v>
      </c>
      <c r="AY111" s="17" t="s">
        <v>162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83</v>
      </c>
      <c r="BK111" s="224">
        <f>ROUND(I111*H111,2)</f>
        <v>0</v>
      </c>
      <c r="BL111" s="17" t="s">
        <v>169</v>
      </c>
      <c r="BM111" s="223" t="s">
        <v>1486</v>
      </c>
    </row>
    <row r="112" s="2" customFormat="1" ht="16.5" customHeight="1">
      <c r="A112" s="38"/>
      <c r="B112" s="39"/>
      <c r="C112" s="212" t="s">
        <v>217</v>
      </c>
      <c r="D112" s="212" t="s">
        <v>164</v>
      </c>
      <c r="E112" s="213" t="s">
        <v>1487</v>
      </c>
      <c r="F112" s="214" t="s">
        <v>1488</v>
      </c>
      <c r="G112" s="215" t="s">
        <v>542</v>
      </c>
      <c r="H112" s="216">
        <v>2</v>
      </c>
      <c r="I112" s="217"/>
      <c r="J112" s="218">
        <f>ROUND(I112*H112,2)</f>
        <v>0</v>
      </c>
      <c r="K112" s="214" t="s">
        <v>19</v>
      </c>
      <c r="L112" s="44"/>
      <c r="M112" s="219" t="s">
        <v>19</v>
      </c>
      <c r="N112" s="220" t="s">
        <v>46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169</v>
      </c>
      <c r="AT112" s="223" t="s">
        <v>164</v>
      </c>
      <c r="AU112" s="223" t="s">
        <v>185</v>
      </c>
      <c r="AY112" s="17" t="s">
        <v>162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83</v>
      </c>
      <c r="BK112" s="224">
        <f>ROUND(I112*H112,2)</f>
        <v>0</v>
      </c>
      <c r="BL112" s="17" t="s">
        <v>169</v>
      </c>
      <c r="BM112" s="223" t="s">
        <v>1489</v>
      </c>
    </row>
    <row r="113" s="2" customFormat="1" ht="16.5" customHeight="1">
      <c r="A113" s="38"/>
      <c r="B113" s="39"/>
      <c r="C113" s="264" t="s">
        <v>224</v>
      </c>
      <c r="D113" s="264" t="s">
        <v>280</v>
      </c>
      <c r="E113" s="265" t="s">
        <v>1490</v>
      </c>
      <c r="F113" s="266" t="s">
        <v>1491</v>
      </c>
      <c r="G113" s="267" t="s">
        <v>542</v>
      </c>
      <c r="H113" s="268">
        <v>1</v>
      </c>
      <c r="I113" s="269"/>
      <c r="J113" s="270">
        <f>ROUND(I113*H113,2)</f>
        <v>0</v>
      </c>
      <c r="K113" s="266" t="s">
        <v>19</v>
      </c>
      <c r="L113" s="271"/>
      <c r="M113" s="272" t="s">
        <v>19</v>
      </c>
      <c r="N113" s="273" t="s">
        <v>46</v>
      </c>
      <c r="O113" s="84"/>
      <c r="P113" s="221">
        <f>O113*H113</f>
        <v>0</v>
      </c>
      <c r="Q113" s="221">
        <v>0.00023000000000000001</v>
      </c>
      <c r="R113" s="221">
        <f>Q113*H113</f>
        <v>0.00023000000000000001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217</v>
      </c>
      <c r="AT113" s="223" t="s">
        <v>280</v>
      </c>
      <c r="AU113" s="223" t="s">
        <v>185</v>
      </c>
      <c r="AY113" s="17" t="s">
        <v>162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83</v>
      </c>
      <c r="BK113" s="224">
        <f>ROUND(I113*H113,2)</f>
        <v>0</v>
      </c>
      <c r="BL113" s="17" t="s">
        <v>169</v>
      </c>
      <c r="BM113" s="223" t="s">
        <v>1492</v>
      </c>
    </row>
    <row r="114" s="2" customFormat="1" ht="24.15" customHeight="1">
      <c r="A114" s="38"/>
      <c r="B114" s="39"/>
      <c r="C114" s="212" t="s">
        <v>230</v>
      </c>
      <c r="D114" s="212" t="s">
        <v>164</v>
      </c>
      <c r="E114" s="213" t="s">
        <v>1493</v>
      </c>
      <c r="F114" s="214" t="s">
        <v>1494</v>
      </c>
      <c r="G114" s="215" t="s">
        <v>542</v>
      </c>
      <c r="H114" s="216">
        <v>1</v>
      </c>
      <c r="I114" s="217"/>
      <c r="J114" s="218">
        <f>ROUND(I114*H114,2)</f>
        <v>0</v>
      </c>
      <c r="K114" s="214" t="s">
        <v>19</v>
      </c>
      <c r="L114" s="44"/>
      <c r="M114" s="219" t="s">
        <v>19</v>
      </c>
      <c r="N114" s="220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169</v>
      </c>
      <c r="AT114" s="223" t="s">
        <v>164</v>
      </c>
      <c r="AU114" s="223" t="s">
        <v>185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1495</v>
      </c>
    </row>
    <row r="115" s="2" customFormat="1" ht="16.5" customHeight="1">
      <c r="A115" s="38"/>
      <c r="B115" s="39"/>
      <c r="C115" s="264" t="s">
        <v>236</v>
      </c>
      <c r="D115" s="264" t="s">
        <v>280</v>
      </c>
      <c r="E115" s="265" t="s">
        <v>1496</v>
      </c>
      <c r="F115" s="266" t="s">
        <v>1497</v>
      </c>
      <c r="G115" s="267" t="s">
        <v>542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46</v>
      </c>
      <c r="O115" s="84"/>
      <c r="P115" s="221">
        <f>O115*H115</f>
        <v>0</v>
      </c>
      <c r="Q115" s="221">
        <v>0.00010000000000000001</v>
      </c>
      <c r="R115" s="221">
        <f>Q115*H115</f>
        <v>0.00010000000000000001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217</v>
      </c>
      <c r="AT115" s="223" t="s">
        <v>280</v>
      </c>
      <c r="AU115" s="223" t="s">
        <v>185</v>
      </c>
      <c r="AY115" s="17" t="s">
        <v>162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83</v>
      </c>
      <c r="BK115" s="224">
        <f>ROUND(I115*H115,2)</f>
        <v>0</v>
      </c>
      <c r="BL115" s="17" t="s">
        <v>169</v>
      </c>
      <c r="BM115" s="223" t="s">
        <v>1498</v>
      </c>
    </row>
    <row r="116" s="12" customFormat="1" ht="20.88" customHeight="1">
      <c r="A116" s="12"/>
      <c r="B116" s="196"/>
      <c r="C116" s="197"/>
      <c r="D116" s="198" t="s">
        <v>74</v>
      </c>
      <c r="E116" s="210" t="s">
        <v>1412</v>
      </c>
      <c r="F116" s="210" t="s">
        <v>1499</v>
      </c>
      <c r="G116" s="197"/>
      <c r="H116" s="197"/>
      <c r="I116" s="200"/>
      <c r="J116" s="211">
        <f>BK116</f>
        <v>0</v>
      </c>
      <c r="K116" s="197"/>
      <c r="L116" s="202"/>
      <c r="M116" s="203"/>
      <c r="N116" s="204"/>
      <c r="O116" s="204"/>
      <c r="P116" s="205">
        <f>SUM(P117:P125)</f>
        <v>0</v>
      </c>
      <c r="Q116" s="204"/>
      <c r="R116" s="205">
        <f>SUM(R117:R125)</f>
        <v>0.0050699999999999999</v>
      </c>
      <c r="S116" s="204"/>
      <c r="T116" s="206">
        <f>SUM(T117:T125)</f>
        <v>0.016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7" t="s">
        <v>83</v>
      </c>
      <c r="AT116" s="208" t="s">
        <v>74</v>
      </c>
      <c r="AU116" s="208" t="s">
        <v>85</v>
      </c>
      <c r="AY116" s="207" t="s">
        <v>162</v>
      </c>
      <c r="BK116" s="209">
        <f>SUM(BK117:BK125)</f>
        <v>0</v>
      </c>
    </row>
    <row r="117" s="2" customFormat="1" ht="24.15" customHeight="1">
      <c r="A117" s="38"/>
      <c r="B117" s="39"/>
      <c r="C117" s="212" t="s">
        <v>8</v>
      </c>
      <c r="D117" s="212" t="s">
        <v>164</v>
      </c>
      <c r="E117" s="213" t="s">
        <v>1493</v>
      </c>
      <c r="F117" s="214" t="s">
        <v>1494</v>
      </c>
      <c r="G117" s="215" t="s">
        <v>542</v>
      </c>
      <c r="H117" s="216">
        <v>4</v>
      </c>
      <c r="I117" s="217"/>
      <c r="J117" s="218">
        <f>ROUND(I117*H117,2)</f>
        <v>0</v>
      </c>
      <c r="K117" s="214" t="s">
        <v>19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169</v>
      </c>
      <c r="AT117" s="223" t="s">
        <v>164</v>
      </c>
      <c r="AU117" s="223" t="s">
        <v>185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1500</v>
      </c>
    </row>
    <row r="118" s="2" customFormat="1" ht="16.5" customHeight="1">
      <c r="A118" s="38"/>
      <c r="B118" s="39"/>
      <c r="C118" s="264" t="s">
        <v>246</v>
      </c>
      <c r="D118" s="264" t="s">
        <v>280</v>
      </c>
      <c r="E118" s="265" t="s">
        <v>1496</v>
      </c>
      <c r="F118" s="266" t="s">
        <v>1497</v>
      </c>
      <c r="G118" s="267" t="s">
        <v>542</v>
      </c>
      <c r="H118" s="268">
        <v>3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46</v>
      </c>
      <c r="O118" s="84"/>
      <c r="P118" s="221">
        <f>O118*H118</f>
        <v>0</v>
      </c>
      <c r="Q118" s="221">
        <v>0.00010000000000000001</v>
      </c>
      <c r="R118" s="221">
        <f>Q118*H118</f>
        <v>0.00030000000000000003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217</v>
      </c>
      <c r="AT118" s="223" t="s">
        <v>280</v>
      </c>
      <c r="AU118" s="223" t="s">
        <v>185</v>
      </c>
      <c r="AY118" s="17" t="s">
        <v>162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83</v>
      </c>
      <c r="BK118" s="224">
        <f>ROUND(I118*H118,2)</f>
        <v>0</v>
      </c>
      <c r="BL118" s="17" t="s">
        <v>169</v>
      </c>
      <c r="BM118" s="223" t="s">
        <v>1501</v>
      </c>
    </row>
    <row r="119" s="2" customFormat="1" ht="21.75" customHeight="1">
      <c r="A119" s="38"/>
      <c r="B119" s="39"/>
      <c r="C119" s="212" t="s">
        <v>251</v>
      </c>
      <c r="D119" s="212" t="s">
        <v>164</v>
      </c>
      <c r="E119" s="213" t="s">
        <v>1502</v>
      </c>
      <c r="F119" s="214" t="s">
        <v>1503</v>
      </c>
      <c r="G119" s="215" t="s">
        <v>269</v>
      </c>
      <c r="H119" s="216">
        <v>15</v>
      </c>
      <c r="I119" s="217"/>
      <c r="J119" s="218">
        <f>ROUND(I119*H119,2)</f>
        <v>0</v>
      </c>
      <c r="K119" s="214" t="s">
        <v>19</v>
      </c>
      <c r="L119" s="44"/>
      <c r="M119" s="219" t="s">
        <v>19</v>
      </c>
      <c r="N119" s="220" t="s">
        <v>46</v>
      </c>
      <c r="O119" s="84"/>
      <c r="P119" s="221">
        <f>O119*H119</f>
        <v>0</v>
      </c>
      <c r="Q119" s="221">
        <v>1.9999999999999999E-06</v>
      </c>
      <c r="R119" s="221">
        <f>Q119*H119</f>
        <v>2.9999999999999997E-05</v>
      </c>
      <c r="S119" s="221">
        <v>0.001</v>
      </c>
      <c r="T119" s="222">
        <f>S119*H119</f>
        <v>0.014999999999999999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169</v>
      </c>
      <c r="AT119" s="223" t="s">
        <v>164</v>
      </c>
      <c r="AU119" s="223" t="s">
        <v>185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169</v>
      </c>
      <c r="BM119" s="223" t="s">
        <v>1504</v>
      </c>
    </row>
    <row r="120" s="2" customFormat="1" ht="24.15" customHeight="1">
      <c r="A120" s="38"/>
      <c r="B120" s="39"/>
      <c r="C120" s="212" t="s">
        <v>256</v>
      </c>
      <c r="D120" s="212" t="s">
        <v>164</v>
      </c>
      <c r="E120" s="213" t="s">
        <v>1505</v>
      </c>
      <c r="F120" s="214" t="s">
        <v>1506</v>
      </c>
      <c r="G120" s="215" t="s">
        <v>269</v>
      </c>
      <c r="H120" s="216">
        <v>15</v>
      </c>
      <c r="I120" s="217"/>
      <c r="J120" s="218">
        <f>ROUND(I120*H120,2)</f>
        <v>0</v>
      </c>
      <c r="K120" s="214" t="s">
        <v>19</v>
      </c>
      <c r="L120" s="44"/>
      <c r="M120" s="219" t="s">
        <v>19</v>
      </c>
      <c r="N120" s="220" t="s">
        <v>46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169</v>
      </c>
      <c r="AT120" s="223" t="s">
        <v>164</v>
      </c>
      <c r="AU120" s="223" t="s">
        <v>185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1507</v>
      </c>
    </row>
    <row r="121" s="2" customFormat="1" ht="24.15" customHeight="1">
      <c r="A121" s="38"/>
      <c r="B121" s="39"/>
      <c r="C121" s="212" t="s">
        <v>262</v>
      </c>
      <c r="D121" s="212" t="s">
        <v>164</v>
      </c>
      <c r="E121" s="213" t="s">
        <v>1508</v>
      </c>
      <c r="F121" s="214" t="s">
        <v>1509</v>
      </c>
      <c r="G121" s="215" t="s">
        <v>269</v>
      </c>
      <c r="H121" s="216">
        <v>15</v>
      </c>
      <c r="I121" s="217"/>
      <c r="J121" s="218">
        <f>ROUND(I121*H121,2)</f>
        <v>0</v>
      </c>
      <c r="K121" s="214" t="s">
        <v>19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6.6666666666666697E-05</v>
      </c>
      <c r="T121" s="222">
        <f>S121*H121</f>
        <v>0.0010000000000000005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185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1510</v>
      </c>
    </row>
    <row r="122" s="2" customFormat="1" ht="16.5" customHeight="1">
      <c r="A122" s="38"/>
      <c r="B122" s="39"/>
      <c r="C122" s="264" t="s">
        <v>266</v>
      </c>
      <c r="D122" s="264" t="s">
        <v>280</v>
      </c>
      <c r="E122" s="265" t="s">
        <v>1511</v>
      </c>
      <c r="F122" s="266" t="s">
        <v>1512</v>
      </c>
      <c r="G122" s="267" t="s">
        <v>269</v>
      </c>
      <c r="H122" s="268">
        <v>15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46</v>
      </c>
      <c r="O122" s="84"/>
      <c r="P122" s="221">
        <f>O122*H122</f>
        <v>0</v>
      </c>
      <c r="Q122" s="221">
        <v>0.00012999999999999999</v>
      </c>
      <c r="R122" s="221">
        <f>Q122*H122</f>
        <v>0.0019499999999999999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217</v>
      </c>
      <c r="AT122" s="223" t="s">
        <v>280</v>
      </c>
      <c r="AU122" s="223" t="s">
        <v>185</v>
      </c>
      <c r="AY122" s="17" t="s">
        <v>162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83</v>
      </c>
      <c r="BK122" s="224">
        <f>ROUND(I122*H122,2)</f>
        <v>0</v>
      </c>
      <c r="BL122" s="17" t="s">
        <v>169</v>
      </c>
      <c r="BM122" s="223" t="s">
        <v>1513</v>
      </c>
    </row>
    <row r="123" s="2" customFormat="1" ht="44.25" customHeight="1">
      <c r="A123" s="38"/>
      <c r="B123" s="39"/>
      <c r="C123" s="264" t="s">
        <v>273</v>
      </c>
      <c r="D123" s="264" t="s">
        <v>280</v>
      </c>
      <c r="E123" s="265" t="s">
        <v>1514</v>
      </c>
      <c r="F123" s="266" t="s">
        <v>1515</v>
      </c>
      <c r="G123" s="267" t="s">
        <v>269</v>
      </c>
      <c r="H123" s="268">
        <v>15</v>
      </c>
      <c r="I123" s="269"/>
      <c r="J123" s="270">
        <f>ROUND(I123*H123,2)</f>
        <v>0</v>
      </c>
      <c r="K123" s="266" t="s">
        <v>19</v>
      </c>
      <c r="L123" s="271"/>
      <c r="M123" s="272" t="s">
        <v>19</v>
      </c>
      <c r="N123" s="273" t="s">
        <v>46</v>
      </c>
      <c r="O123" s="84"/>
      <c r="P123" s="221">
        <f>O123*H123</f>
        <v>0</v>
      </c>
      <c r="Q123" s="221">
        <v>0.00016000000000000001</v>
      </c>
      <c r="R123" s="221">
        <f>Q123*H123</f>
        <v>0.0024000000000000002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217</v>
      </c>
      <c r="AT123" s="223" t="s">
        <v>280</v>
      </c>
      <c r="AU123" s="223" t="s">
        <v>185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1516</v>
      </c>
    </row>
    <row r="124" s="2" customFormat="1" ht="16.5" customHeight="1">
      <c r="A124" s="38"/>
      <c r="B124" s="39"/>
      <c r="C124" s="212" t="s">
        <v>279</v>
      </c>
      <c r="D124" s="212" t="s">
        <v>164</v>
      </c>
      <c r="E124" s="213" t="s">
        <v>1517</v>
      </c>
      <c r="F124" s="214" t="s">
        <v>1518</v>
      </c>
      <c r="G124" s="215" t="s">
        <v>542</v>
      </c>
      <c r="H124" s="216">
        <v>1</v>
      </c>
      <c r="I124" s="217"/>
      <c r="J124" s="218">
        <f>ROUND(I124*H124,2)</f>
        <v>0</v>
      </c>
      <c r="K124" s="214" t="s">
        <v>19</v>
      </c>
      <c r="L124" s="44"/>
      <c r="M124" s="219" t="s">
        <v>19</v>
      </c>
      <c r="N124" s="220" t="s">
        <v>46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169</v>
      </c>
      <c r="AT124" s="223" t="s">
        <v>164</v>
      </c>
      <c r="AU124" s="223" t="s">
        <v>185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169</v>
      </c>
      <c r="BM124" s="223" t="s">
        <v>1519</v>
      </c>
    </row>
    <row r="125" s="2" customFormat="1" ht="24.15" customHeight="1">
      <c r="A125" s="38"/>
      <c r="B125" s="39"/>
      <c r="C125" s="264" t="s">
        <v>285</v>
      </c>
      <c r="D125" s="264" t="s">
        <v>280</v>
      </c>
      <c r="E125" s="265" t="s">
        <v>1520</v>
      </c>
      <c r="F125" s="266" t="s">
        <v>1521</v>
      </c>
      <c r="G125" s="267" t="s">
        <v>542</v>
      </c>
      <c r="H125" s="268">
        <v>1</v>
      </c>
      <c r="I125" s="269"/>
      <c r="J125" s="270">
        <f>ROUND(I125*H125,2)</f>
        <v>0</v>
      </c>
      <c r="K125" s="266" t="s">
        <v>19</v>
      </c>
      <c r="L125" s="271"/>
      <c r="M125" s="272" t="s">
        <v>19</v>
      </c>
      <c r="N125" s="273" t="s">
        <v>46</v>
      </c>
      <c r="O125" s="84"/>
      <c r="P125" s="221">
        <f>O125*H125</f>
        <v>0</v>
      </c>
      <c r="Q125" s="221">
        <v>0.00038999999999999999</v>
      </c>
      <c r="R125" s="221">
        <f>Q125*H125</f>
        <v>0.00038999999999999999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217</v>
      </c>
      <c r="AT125" s="223" t="s">
        <v>280</v>
      </c>
      <c r="AU125" s="223" t="s">
        <v>185</v>
      </c>
      <c r="AY125" s="17" t="s">
        <v>162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83</v>
      </c>
      <c r="BK125" s="224">
        <f>ROUND(I125*H125,2)</f>
        <v>0</v>
      </c>
      <c r="BL125" s="17" t="s">
        <v>169</v>
      </c>
      <c r="BM125" s="223" t="s">
        <v>1522</v>
      </c>
    </row>
    <row r="126" s="12" customFormat="1" ht="20.88" customHeight="1">
      <c r="A126" s="12"/>
      <c r="B126" s="196"/>
      <c r="C126" s="197"/>
      <c r="D126" s="198" t="s">
        <v>74</v>
      </c>
      <c r="E126" s="210" t="s">
        <v>1523</v>
      </c>
      <c r="F126" s="210" t="s">
        <v>1524</v>
      </c>
      <c r="G126" s="197"/>
      <c r="H126" s="197"/>
      <c r="I126" s="200"/>
      <c r="J126" s="211">
        <f>BK126</f>
        <v>0</v>
      </c>
      <c r="K126" s="197"/>
      <c r="L126" s="202"/>
      <c r="M126" s="203"/>
      <c r="N126" s="204"/>
      <c r="O126" s="204"/>
      <c r="P126" s="205">
        <f>SUM(P127:P147)</f>
        <v>0</v>
      </c>
      <c r="Q126" s="204"/>
      <c r="R126" s="205">
        <f>SUM(R127:R147)</f>
        <v>0.0027699999999999999</v>
      </c>
      <c r="S126" s="204"/>
      <c r="T126" s="206">
        <f>SUM(T127:T147)</f>
        <v>0.00059999999999999995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83</v>
      </c>
      <c r="AT126" s="208" t="s">
        <v>74</v>
      </c>
      <c r="AU126" s="208" t="s">
        <v>85</v>
      </c>
      <c r="AY126" s="207" t="s">
        <v>162</v>
      </c>
      <c r="BK126" s="209">
        <f>SUM(BK127:BK147)</f>
        <v>0</v>
      </c>
    </row>
    <row r="127" s="2" customFormat="1" ht="37.8" customHeight="1">
      <c r="A127" s="38"/>
      <c r="B127" s="39"/>
      <c r="C127" s="212" t="s">
        <v>7</v>
      </c>
      <c r="D127" s="212" t="s">
        <v>164</v>
      </c>
      <c r="E127" s="213" t="s">
        <v>1478</v>
      </c>
      <c r="F127" s="214" t="s">
        <v>1479</v>
      </c>
      <c r="G127" s="215" t="s">
        <v>542</v>
      </c>
      <c r="H127" s="216">
        <v>1</v>
      </c>
      <c r="I127" s="217"/>
      <c r="J127" s="218">
        <f>ROUND(I127*H127,2)</f>
        <v>0</v>
      </c>
      <c r="K127" s="214" t="s">
        <v>19</v>
      </c>
      <c r="L127" s="44"/>
      <c r="M127" s="219" t="s">
        <v>19</v>
      </c>
      <c r="N127" s="220" t="s">
        <v>46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169</v>
      </c>
      <c r="AT127" s="223" t="s">
        <v>164</v>
      </c>
      <c r="AU127" s="223" t="s">
        <v>185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1525</v>
      </c>
    </row>
    <row r="128" s="2" customFormat="1" ht="24.15" customHeight="1">
      <c r="A128" s="38"/>
      <c r="B128" s="39"/>
      <c r="C128" s="212" t="s">
        <v>298</v>
      </c>
      <c r="D128" s="212" t="s">
        <v>164</v>
      </c>
      <c r="E128" s="213" t="s">
        <v>1526</v>
      </c>
      <c r="F128" s="214" t="s">
        <v>1527</v>
      </c>
      <c r="G128" s="215" t="s">
        <v>542</v>
      </c>
      <c r="H128" s="216">
        <v>1</v>
      </c>
      <c r="I128" s="217"/>
      <c r="J128" s="218">
        <f>ROUND(I128*H128,2)</f>
        <v>0</v>
      </c>
      <c r="K128" s="214" t="s">
        <v>19</v>
      </c>
      <c r="L128" s="44"/>
      <c r="M128" s="219" t="s">
        <v>19</v>
      </c>
      <c r="N128" s="220" t="s">
        <v>46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0.00010000000000000001</v>
      </c>
      <c r="T128" s="222">
        <f>S128*H128</f>
        <v>0.00010000000000000001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169</v>
      </c>
      <c r="AT128" s="223" t="s">
        <v>164</v>
      </c>
      <c r="AU128" s="223" t="s">
        <v>185</v>
      </c>
      <c r="AY128" s="17" t="s">
        <v>162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83</v>
      </c>
      <c r="BK128" s="224">
        <f>ROUND(I128*H128,2)</f>
        <v>0</v>
      </c>
      <c r="BL128" s="17" t="s">
        <v>169</v>
      </c>
      <c r="BM128" s="223" t="s">
        <v>1528</v>
      </c>
    </row>
    <row r="129" s="2" customFormat="1" ht="24.15" customHeight="1">
      <c r="A129" s="38"/>
      <c r="B129" s="39"/>
      <c r="C129" s="264" t="s">
        <v>304</v>
      </c>
      <c r="D129" s="264" t="s">
        <v>280</v>
      </c>
      <c r="E129" s="265" t="s">
        <v>1529</v>
      </c>
      <c r="F129" s="266" t="s">
        <v>1530</v>
      </c>
      <c r="G129" s="267" t="s">
        <v>542</v>
      </c>
      <c r="H129" s="268">
        <v>1</v>
      </c>
      <c r="I129" s="269"/>
      <c r="J129" s="270">
        <f>ROUND(I129*H129,2)</f>
        <v>0</v>
      </c>
      <c r="K129" s="266" t="s">
        <v>19</v>
      </c>
      <c r="L129" s="271"/>
      <c r="M129" s="272" t="s">
        <v>19</v>
      </c>
      <c r="N129" s="273" t="s">
        <v>46</v>
      </c>
      <c r="O129" s="84"/>
      <c r="P129" s="221">
        <f>O129*H129</f>
        <v>0</v>
      </c>
      <c r="Q129" s="221">
        <v>0.00010000000000000001</v>
      </c>
      <c r="R129" s="221">
        <f>Q129*H129</f>
        <v>0.00010000000000000001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217</v>
      </c>
      <c r="AT129" s="223" t="s">
        <v>280</v>
      </c>
      <c r="AU129" s="223" t="s">
        <v>185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1531</v>
      </c>
    </row>
    <row r="130" s="2" customFormat="1" ht="16.5" customHeight="1">
      <c r="A130" s="38"/>
      <c r="B130" s="39"/>
      <c r="C130" s="264" t="s">
        <v>311</v>
      </c>
      <c r="D130" s="264" t="s">
        <v>280</v>
      </c>
      <c r="E130" s="265" t="s">
        <v>1532</v>
      </c>
      <c r="F130" s="266" t="s">
        <v>1533</v>
      </c>
      <c r="G130" s="267" t="s">
        <v>542</v>
      </c>
      <c r="H130" s="268">
        <v>1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46</v>
      </c>
      <c r="O130" s="84"/>
      <c r="P130" s="221">
        <f>O130*H130</f>
        <v>0</v>
      </c>
      <c r="Q130" s="221">
        <v>0.00010000000000000001</v>
      </c>
      <c r="R130" s="221">
        <f>Q130*H130</f>
        <v>0.00010000000000000001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217</v>
      </c>
      <c r="AT130" s="223" t="s">
        <v>280</v>
      </c>
      <c r="AU130" s="223" t="s">
        <v>185</v>
      </c>
      <c r="AY130" s="17" t="s">
        <v>162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83</v>
      </c>
      <c r="BK130" s="224">
        <f>ROUND(I130*H130,2)</f>
        <v>0</v>
      </c>
      <c r="BL130" s="17" t="s">
        <v>169</v>
      </c>
      <c r="BM130" s="223" t="s">
        <v>1534</v>
      </c>
    </row>
    <row r="131" s="2" customFormat="1" ht="24.15" customHeight="1">
      <c r="A131" s="38"/>
      <c r="B131" s="39"/>
      <c r="C131" s="212" t="s">
        <v>320</v>
      </c>
      <c r="D131" s="212" t="s">
        <v>164</v>
      </c>
      <c r="E131" s="213" t="s">
        <v>1535</v>
      </c>
      <c r="F131" s="214" t="s">
        <v>1536</v>
      </c>
      <c r="G131" s="215" t="s">
        <v>542</v>
      </c>
      <c r="H131" s="216">
        <v>1</v>
      </c>
      <c r="I131" s="217"/>
      <c r="J131" s="218">
        <f>ROUND(I131*H131,2)</f>
        <v>0</v>
      </c>
      <c r="K131" s="214" t="s">
        <v>19</v>
      </c>
      <c r="L131" s="44"/>
      <c r="M131" s="219" t="s">
        <v>19</v>
      </c>
      <c r="N131" s="220" t="s">
        <v>46</v>
      </c>
      <c r="O131" s="84"/>
      <c r="P131" s="221">
        <f>O131*H131</f>
        <v>0</v>
      </c>
      <c r="Q131" s="221">
        <v>0</v>
      </c>
      <c r="R131" s="221">
        <f>Q131*H131</f>
        <v>0</v>
      </c>
      <c r="S131" s="221">
        <v>0.00010000000000000001</v>
      </c>
      <c r="T131" s="222">
        <f>S131*H131</f>
        <v>0.00010000000000000001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169</v>
      </c>
      <c r="AT131" s="223" t="s">
        <v>164</v>
      </c>
      <c r="AU131" s="223" t="s">
        <v>185</v>
      </c>
      <c r="AY131" s="17" t="s">
        <v>162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83</v>
      </c>
      <c r="BK131" s="224">
        <f>ROUND(I131*H131,2)</f>
        <v>0</v>
      </c>
      <c r="BL131" s="17" t="s">
        <v>169</v>
      </c>
      <c r="BM131" s="223" t="s">
        <v>1537</v>
      </c>
    </row>
    <row r="132" s="2" customFormat="1" ht="24.15" customHeight="1">
      <c r="A132" s="38"/>
      <c r="B132" s="39"/>
      <c r="C132" s="264" t="s">
        <v>327</v>
      </c>
      <c r="D132" s="264" t="s">
        <v>280</v>
      </c>
      <c r="E132" s="265" t="s">
        <v>1538</v>
      </c>
      <c r="F132" s="266" t="s">
        <v>1539</v>
      </c>
      <c r="G132" s="267" t="s">
        <v>542</v>
      </c>
      <c r="H132" s="268">
        <v>1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46</v>
      </c>
      <c r="O132" s="84"/>
      <c r="P132" s="221">
        <f>O132*H132</f>
        <v>0</v>
      </c>
      <c r="Q132" s="221">
        <v>0.00010000000000000001</v>
      </c>
      <c r="R132" s="221">
        <f>Q132*H132</f>
        <v>0.00010000000000000001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217</v>
      </c>
      <c r="AT132" s="223" t="s">
        <v>280</v>
      </c>
      <c r="AU132" s="223" t="s">
        <v>185</v>
      </c>
      <c r="AY132" s="17" t="s">
        <v>162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83</v>
      </c>
      <c r="BK132" s="224">
        <f>ROUND(I132*H132,2)</f>
        <v>0</v>
      </c>
      <c r="BL132" s="17" t="s">
        <v>169</v>
      </c>
      <c r="BM132" s="223" t="s">
        <v>1540</v>
      </c>
    </row>
    <row r="133" s="2" customFormat="1" ht="24.15" customHeight="1">
      <c r="A133" s="38"/>
      <c r="B133" s="39"/>
      <c r="C133" s="212" t="s">
        <v>335</v>
      </c>
      <c r="D133" s="212" t="s">
        <v>164</v>
      </c>
      <c r="E133" s="213" t="s">
        <v>1541</v>
      </c>
      <c r="F133" s="214" t="s">
        <v>1542</v>
      </c>
      <c r="G133" s="215" t="s">
        <v>542</v>
      </c>
      <c r="H133" s="216">
        <v>3</v>
      </c>
      <c r="I133" s="217"/>
      <c r="J133" s="218">
        <f>ROUND(I133*H133,2)</f>
        <v>0</v>
      </c>
      <c r="K133" s="214" t="s">
        <v>19</v>
      </c>
      <c r="L133" s="44"/>
      <c r="M133" s="219" t="s">
        <v>19</v>
      </c>
      <c r="N133" s="220" t="s">
        <v>46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3.3333333333333301E-05</v>
      </c>
      <c r="T133" s="222">
        <f>S133*H133</f>
        <v>9.999999999999991E-05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169</v>
      </c>
      <c r="AT133" s="223" t="s">
        <v>164</v>
      </c>
      <c r="AU133" s="223" t="s">
        <v>185</v>
      </c>
      <c r="AY133" s="17" t="s">
        <v>162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83</v>
      </c>
      <c r="BK133" s="224">
        <f>ROUND(I133*H133,2)</f>
        <v>0</v>
      </c>
      <c r="BL133" s="17" t="s">
        <v>169</v>
      </c>
      <c r="BM133" s="223" t="s">
        <v>1543</v>
      </c>
    </row>
    <row r="134" s="2" customFormat="1" ht="24.15" customHeight="1">
      <c r="A134" s="38"/>
      <c r="B134" s="39"/>
      <c r="C134" s="264" t="s">
        <v>340</v>
      </c>
      <c r="D134" s="264" t="s">
        <v>280</v>
      </c>
      <c r="E134" s="265" t="s">
        <v>1544</v>
      </c>
      <c r="F134" s="266" t="s">
        <v>1545</v>
      </c>
      <c r="G134" s="267" t="s">
        <v>542</v>
      </c>
      <c r="H134" s="268">
        <v>3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46</v>
      </c>
      <c r="O134" s="84"/>
      <c r="P134" s="221">
        <f>O134*H134</f>
        <v>0</v>
      </c>
      <c r="Q134" s="221">
        <v>0.00059999999999999995</v>
      </c>
      <c r="R134" s="221">
        <f>Q134*H134</f>
        <v>0.0018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217</v>
      </c>
      <c r="AT134" s="223" t="s">
        <v>280</v>
      </c>
      <c r="AU134" s="223" t="s">
        <v>185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1546</v>
      </c>
    </row>
    <row r="135" s="2" customFormat="1" ht="21.75" customHeight="1">
      <c r="A135" s="38"/>
      <c r="B135" s="39"/>
      <c r="C135" s="212" t="s">
        <v>344</v>
      </c>
      <c r="D135" s="212" t="s">
        <v>164</v>
      </c>
      <c r="E135" s="213" t="s">
        <v>1547</v>
      </c>
      <c r="F135" s="214" t="s">
        <v>1548</v>
      </c>
      <c r="G135" s="215" t="s">
        <v>542</v>
      </c>
      <c r="H135" s="216">
        <v>1</v>
      </c>
      <c r="I135" s="217"/>
      <c r="J135" s="218">
        <f>ROUND(I135*H135,2)</f>
        <v>0</v>
      </c>
      <c r="K135" s="214" t="s">
        <v>19</v>
      </c>
      <c r="L135" s="44"/>
      <c r="M135" s="219" t="s">
        <v>19</v>
      </c>
      <c r="N135" s="220" t="s">
        <v>46</v>
      </c>
      <c r="O135" s="84"/>
      <c r="P135" s="221">
        <f>O135*H135</f>
        <v>0</v>
      </c>
      <c r="Q135" s="221">
        <v>0</v>
      </c>
      <c r="R135" s="221">
        <f>Q135*H135</f>
        <v>0</v>
      </c>
      <c r="S135" s="221">
        <v>0.00010000000000000001</v>
      </c>
      <c r="T135" s="222">
        <f>S135*H135</f>
        <v>0.00010000000000000001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169</v>
      </c>
      <c r="AT135" s="223" t="s">
        <v>164</v>
      </c>
      <c r="AU135" s="223" t="s">
        <v>185</v>
      </c>
      <c r="AY135" s="17" t="s">
        <v>162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83</v>
      </c>
      <c r="BK135" s="224">
        <f>ROUND(I135*H135,2)</f>
        <v>0</v>
      </c>
      <c r="BL135" s="17" t="s">
        <v>169</v>
      </c>
      <c r="BM135" s="223" t="s">
        <v>1549</v>
      </c>
    </row>
    <row r="136" s="2" customFormat="1" ht="16.5" customHeight="1">
      <c r="A136" s="38"/>
      <c r="B136" s="39"/>
      <c r="C136" s="212" t="s">
        <v>348</v>
      </c>
      <c r="D136" s="212" t="s">
        <v>164</v>
      </c>
      <c r="E136" s="213" t="s">
        <v>1481</v>
      </c>
      <c r="F136" s="214" t="s">
        <v>1482</v>
      </c>
      <c r="G136" s="215" t="s">
        <v>542</v>
      </c>
      <c r="H136" s="216">
        <v>2</v>
      </c>
      <c r="I136" s="217"/>
      <c r="J136" s="218">
        <f>ROUND(I136*H136,2)</f>
        <v>0</v>
      </c>
      <c r="K136" s="214" t="s">
        <v>19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185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1550</v>
      </c>
    </row>
    <row r="137" s="2" customFormat="1" ht="24.15" customHeight="1">
      <c r="A137" s="38"/>
      <c r="B137" s="39"/>
      <c r="C137" s="264" t="s">
        <v>353</v>
      </c>
      <c r="D137" s="264" t="s">
        <v>280</v>
      </c>
      <c r="E137" s="265" t="s">
        <v>1551</v>
      </c>
      <c r="F137" s="266" t="s">
        <v>1552</v>
      </c>
      <c r="G137" s="267" t="s">
        <v>542</v>
      </c>
      <c r="H137" s="268">
        <v>1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46</v>
      </c>
      <c r="O137" s="84"/>
      <c r="P137" s="221">
        <f>O137*H137</f>
        <v>0</v>
      </c>
      <c r="Q137" s="221">
        <v>2.0000000000000002E-05</v>
      </c>
      <c r="R137" s="221">
        <f>Q137*H137</f>
        <v>2.0000000000000002E-05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217</v>
      </c>
      <c r="AT137" s="223" t="s">
        <v>280</v>
      </c>
      <c r="AU137" s="223" t="s">
        <v>185</v>
      </c>
      <c r="AY137" s="17" t="s">
        <v>162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83</v>
      </c>
      <c r="BK137" s="224">
        <f>ROUND(I137*H137,2)</f>
        <v>0</v>
      </c>
      <c r="BL137" s="17" t="s">
        <v>169</v>
      </c>
      <c r="BM137" s="223" t="s">
        <v>1553</v>
      </c>
    </row>
    <row r="138" s="2" customFormat="1" ht="24.15" customHeight="1">
      <c r="A138" s="38"/>
      <c r="B138" s="39"/>
      <c r="C138" s="212" t="s">
        <v>357</v>
      </c>
      <c r="D138" s="212" t="s">
        <v>164</v>
      </c>
      <c r="E138" s="213" t="s">
        <v>1526</v>
      </c>
      <c r="F138" s="214" t="s">
        <v>1527</v>
      </c>
      <c r="G138" s="215" t="s">
        <v>542</v>
      </c>
      <c r="H138" s="216">
        <v>1</v>
      </c>
      <c r="I138" s="217"/>
      <c r="J138" s="218">
        <f>ROUND(I138*H138,2)</f>
        <v>0</v>
      </c>
      <c r="K138" s="214" t="s">
        <v>19</v>
      </c>
      <c r="L138" s="44"/>
      <c r="M138" s="219" t="s">
        <v>19</v>
      </c>
      <c r="N138" s="220" t="s">
        <v>46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0.00010000000000000001</v>
      </c>
      <c r="T138" s="222">
        <f>S138*H138</f>
        <v>0.00010000000000000001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169</v>
      </c>
      <c r="AT138" s="223" t="s">
        <v>164</v>
      </c>
      <c r="AU138" s="223" t="s">
        <v>185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1554</v>
      </c>
    </row>
    <row r="139" s="2" customFormat="1" ht="24.15" customHeight="1">
      <c r="A139" s="38"/>
      <c r="B139" s="39"/>
      <c r="C139" s="264" t="s">
        <v>361</v>
      </c>
      <c r="D139" s="264" t="s">
        <v>280</v>
      </c>
      <c r="E139" s="265" t="s">
        <v>1529</v>
      </c>
      <c r="F139" s="266" t="s">
        <v>1530</v>
      </c>
      <c r="G139" s="267" t="s">
        <v>542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46</v>
      </c>
      <c r="O139" s="84"/>
      <c r="P139" s="221">
        <f>O139*H139</f>
        <v>0</v>
      </c>
      <c r="Q139" s="221">
        <v>0.00010000000000000001</v>
      </c>
      <c r="R139" s="221">
        <f>Q139*H139</f>
        <v>0.00010000000000000001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217</v>
      </c>
      <c r="AT139" s="223" t="s">
        <v>280</v>
      </c>
      <c r="AU139" s="223" t="s">
        <v>185</v>
      </c>
      <c r="AY139" s="17" t="s">
        <v>162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83</v>
      </c>
      <c r="BK139" s="224">
        <f>ROUND(I139*H139,2)</f>
        <v>0</v>
      </c>
      <c r="BL139" s="17" t="s">
        <v>169</v>
      </c>
      <c r="BM139" s="223" t="s">
        <v>1555</v>
      </c>
    </row>
    <row r="140" s="2" customFormat="1" ht="16.5" customHeight="1">
      <c r="A140" s="38"/>
      <c r="B140" s="39"/>
      <c r="C140" s="264" t="s">
        <v>857</v>
      </c>
      <c r="D140" s="264" t="s">
        <v>280</v>
      </c>
      <c r="E140" s="265" t="s">
        <v>1532</v>
      </c>
      <c r="F140" s="266" t="s">
        <v>1533</v>
      </c>
      <c r="G140" s="267" t="s">
        <v>542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46</v>
      </c>
      <c r="O140" s="84"/>
      <c r="P140" s="221">
        <f>O140*H140</f>
        <v>0</v>
      </c>
      <c r="Q140" s="221">
        <v>0.00010000000000000001</v>
      </c>
      <c r="R140" s="221">
        <f>Q140*H140</f>
        <v>0.00010000000000000001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217</v>
      </c>
      <c r="AT140" s="223" t="s">
        <v>280</v>
      </c>
      <c r="AU140" s="223" t="s">
        <v>185</v>
      </c>
      <c r="AY140" s="17" t="s">
        <v>162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83</v>
      </c>
      <c r="BK140" s="224">
        <f>ROUND(I140*H140,2)</f>
        <v>0</v>
      </c>
      <c r="BL140" s="17" t="s">
        <v>169</v>
      </c>
      <c r="BM140" s="223" t="s">
        <v>1556</v>
      </c>
    </row>
    <row r="141" s="2" customFormat="1" ht="24.15" customHeight="1">
      <c r="A141" s="38"/>
      <c r="B141" s="39"/>
      <c r="C141" s="212" t="s">
        <v>862</v>
      </c>
      <c r="D141" s="212" t="s">
        <v>164</v>
      </c>
      <c r="E141" s="213" t="s">
        <v>1557</v>
      </c>
      <c r="F141" s="214" t="s">
        <v>1558</v>
      </c>
      <c r="G141" s="215" t="s">
        <v>542</v>
      </c>
      <c r="H141" s="216">
        <v>2</v>
      </c>
      <c r="I141" s="217"/>
      <c r="J141" s="218">
        <f>ROUND(I141*H141,2)</f>
        <v>0</v>
      </c>
      <c r="K141" s="214" t="s">
        <v>19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5.0000000000000002E-05</v>
      </c>
      <c r="T141" s="222">
        <f>S141*H141</f>
        <v>0.00010000000000000001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185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1559</v>
      </c>
    </row>
    <row r="142" s="2" customFormat="1" ht="24.15" customHeight="1">
      <c r="A142" s="38"/>
      <c r="B142" s="39"/>
      <c r="C142" s="264" t="s">
        <v>885</v>
      </c>
      <c r="D142" s="264" t="s">
        <v>280</v>
      </c>
      <c r="E142" s="265" t="s">
        <v>1560</v>
      </c>
      <c r="F142" s="266" t="s">
        <v>1561</v>
      </c>
      <c r="G142" s="267" t="s">
        <v>542</v>
      </c>
      <c r="H142" s="268">
        <v>2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46</v>
      </c>
      <c r="O142" s="84"/>
      <c r="P142" s="221">
        <f>O142*H142</f>
        <v>0</v>
      </c>
      <c r="Q142" s="221">
        <v>0.000105</v>
      </c>
      <c r="R142" s="221">
        <f>Q142*H142</f>
        <v>0.00021000000000000001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217</v>
      </c>
      <c r="AT142" s="223" t="s">
        <v>280</v>
      </c>
      <c r="AU142" s="223" t="s">
        <v>185</v>
      </c>
      <c r="AY142" s="17" t="s">
        <v>162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83</v>
      </c>
      <c r="BK142" s="224">
        <f>ROUND(I142*H142,2)</f>
        <v>0</v>
      </c>
      <c r="BL142" s="17" t="s">
        <v>169</v>
      </c>
      <c r="BM142" s="223" t="s">
        <v>1562</v>
      </c>
    </row>
    <row r="143" s="2" customFormat="1" ht="24.15" customHeight="1">
      <c r="A143" s="38"/>
      <c r="B143" s="39"/>
      <c r="C143" s="212" t="s">
        <v>848</v>
      </c>
      <c r="D143" s="212" t="s">
        <v>164</v>
      </c>
      <c r="E143" s="213" t="s">
        <v>1563</v>
      </c>
      <c r="F143" s="214" t="s">
        <v>1564</v>
      </c>
      <c r="G143" s="215" t="s">
        <v>542</v>
      </c>
      <c r="H143" s="216">
        <v>1</v>
      </c>
      <c r="I143" s="217"/>
      <c r="J143" s="218">
        <f>ROUND(I143*H143,2)</f>
        <v>0</v>
      </c>
      <c r="K143" s="214" t="s">
        <v>19</v>
      </c>
      <c r="L143" s="44"/>
      <c r="M143" s="219" t="s">
        <v>19</v>
      </c>
      <c r="N143" s="220" t="s">
        <v>46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169</v>
      </c>
      <c r="AT143" s="223" t="s">
        <v>164</v>
      </c>
      <c r="AU143" s="223" t="s">
        <v>185</v>
      </c>
      <c r="AY143" s="17" t="s">
        <v>162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83</v>
      </c>
      <c r="BK143" s="224">
        <f>ROUND(I143*H143,2)</f>
        <v>0</v>
      </c>
      <c r="BL143" s="17" t="s">
        <v>169</v>
      </c>
      <c r="BM143" s="223" t="s">
        <v>1565</v>
      </c>
    </row>
    <row r="144" s="2" customFormat="1" ht="24.15" customHeight="1">
      <c r="A144" s="38"/>
      <c r="B144" s="39"/>
      <c r="C144" s="264" t="s">
        <v>853</v>
      </c>
      <c r="D144" s="264" t="s">
        <v>280</v>
      </c>
      <c r="E144" s="265" t="s">
        <v>1566</v>
      </c>
      <c r="F144" s="266" t="s">
        <v>1567</v>
      </c>
      <c r="G144" s="267" t="s">
        <v>542</v>
      </c>
      <c r="H144" s="268">
        <v>1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46</v>
      </c>
      <c r="O144" s="84"/>
      <c r="P144" s="221">
        <f>O144*H144</f>
        <v>0</v>
      </c>
      <c r="Q144" s="221">
        <v>0.00024000000000000001</v>
      </c>
      <c r="R144" s="221">
        <f>Q144*H144</f>
        <v>0.00024000000000000001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217</v>
      </c>
      <c r="AT144" s="223" t="s">
        <v>280</v>
      </c>
      <c r="AU144" s="223" t="s">
        <v>185</v>
      </c>
      <c r="AY144" s="17" t="s">
        <v>162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83</v>
      </c>
      <c r="BK144" s="224">
        <f>ROUND(I144*H144,2)</f>
        <v>0</v>
      </c>
      <c r="BL144" s="17" t="s">
        <v>169</v>
      </c>
      <c r="BM144" s="223" t="s">
        <v>1568</v>
      </c>
    </row>
    <row r="145" s="2" customFormat="1" ht="24.15" customHeight="1">
      <c r="A145" s="38"/>
      <c r="B145" s="39"/>
      <c r="C145" s="212" t="s">
        <v>839</v>
      </c>
      <c r="D145" s="212" t="s">
        <v>164</v>
      </c>
      <c r="E145" s="213" t="s">
        <v>1569</v>
      </c>
      <c r="F145" s="214" t="s">
        <v>1570</v>
      </c>
      <c r="G145" s="215" t="s">
        <v>542</v>
      </c>
      <c r="H145" s="216">
        <v>12</v>
      </c>
      <c r="I145" s="217"/>
      <c r="J145" s="218">
        <f>ROUND(I145*H145,2)</f>
        <v>0</v>
      </c>
      <c r="K145" s="214" t="s">
        <v>19</v>
      </c>
      <c r="L145" s="44"/>
      <c r="M145" s="219" t="s">
        <v>19</v>
      </c>
      <c r="N145" s="220" t="s">
        <v>46</v>
      </c>
      <c r="O145" s="84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169</v>
      </c>
      <c r="AT145" s="223" t="s">
        <v>164</v>
      </c>
      <c r="AU145" s="223" t="s">
        <v>185</v>
      </c>
      <c r="AY145" s="17" t="s">
        <v>162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83</v>
      </c>
      <c r="BK145" s="224">
        <f>ROUND(I145*H145,2)</f>
        <v>0</v>
      </c>
      <c r="BL145" s="17" t="s">
        <v>169</v>
      </c>
      <c r="BM145" s="223" t="s">
        <v>1571</v>
      </c>
    </row>
    <row r="146" s="2" customFormat="1" ht="24.15" customHeight="1">
      <c r="A146" s="38"/>
      <c r="B146" s="39"/>
      <c r="C146" s="212" t="s">
        <v>844</v>
      </c>
      <c r="D146" s="212" t="s">
        <v>164</v>
      </c>
      <c r="E146" s="213" t="s">
        <v>1572</v>
      </c>
      <c r="F146" s="214" t="s">
        <v>1573</v>
      </c>
      <c r="G146" s="215" t="s">
        <v>542</v>
      </c>
      <c r="H146" s="216">
        <v>12</v>
      </c>
      <c r="I146" s="217"/>
      <c r="J146" s="218">
        <f>ROUND(I146*H146,2)</f>
        <v>0</v>
      </c>
      <c r="K146" s="214" t="s">
        <v>19</v>
      </c>
      <c r="L146" s="44"/>
      <c r="M146" s="219" t="s">
        <v>19</v>
      </c>
      <c r="N146" s="220" t="s">
        <v>46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169</v>
      </c>
      <c r="AT146" s="223" t="s">
        <v>164</v>
      </c>
      <c r="AU146" s="223" t="s">
        <v>185</v>
      </c>
      <c r="AY146" s="17" t="s">
        <v>162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83</v>
      </c>
      <c r="BK146" s="224">
        <f>ROUND(I146*H146,2)</f>
        <v>0</v>
      </c>
      <c r="BL146" s="17" t="s">
        <v>169</v>
      </c>
      <c r="BM146" s="223" t="s">
        <v>1574</v>
      </c>
    </row>
    <row r="147" s="2" customFormat="1" ht="24.15" customHeight="1">
      <c r="A147" s="38"/>
      <c r="B147" s="39"/>
      <c r="C147" s="212" t="s">
        <v>813</v>
      </c>
      <c r="D147" s="212" t="s">
        <v>164</v>
      </c>
      <c r="E147" s="213" t="s">
        <v>1493</v>
      </c>
      <c r="F147" s="214" t="s">
        <v>1494</v>
      </c>
      <c r="G147" s="215" t="s">
        <v>542</v>
      </c>
      <c r="H147" s="216">
        <v>2</v>
      </c>
      <c r="I147" s="217"/>
      <c r="J147" s="218">
        <f>ROUND(I147*H147,2)</f>
        <v>0</v>
      </c>
      <c r="K147" s="214" t="s">
        <v>19</v>
      </c>
      <c r="L147" s="44"/>
      <c r="M147" s="219" t="s">
        <v>19</v>
      </c>
      <c r="N147" s="220" t="s">
        <v>46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169</v>
      </c>
      <c r="AT147" s="223" t="s">
        <v>164</v>
      </c>
      <c r="AU147" s="223" t="s">
        <v>185</v>
      </c>
      <c r="AY147" s="17" t="s">
        <v>162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83</v>
      </c>
      <c r="BK147" s="224">
        <f>ROUND(I147*H147,2)</f>
        <v>0</v>
      </c>
      <c r="BL147" s="17" t="s">
        <v>169</v>
      </c>
      <c r="BM147" s="223" t="s">
        <v>1575</v>
      </c>
    </row>
    <row r="148" s="12" customFormat="1" ht="20.88" customHeight="1">
      <c r="A148" s="12"/>
      <c r="B148" s="196"/>
      <c r="C148" s="197"/>
      <c r="D148" s="198" t="s">
        <v>74</v>
      </c>
      <c r="E148" s="210" t="s">
        <v>1576</v>
      </c>
      <c r="F148" s="210" t="s">
        <v>1577</v>
      </c>
      <c r="G148" s="197"/>
      <c r="H148" s="197"/>
      <c r="I148" s="200"/>
      <c r="J148" s="211">
        <f>BK148</f>
        <v>0</v>
      </c>
      <c r="K148" s="197"/>
      <c r="L148" s="202"/>
      <c r="M148" s="203"/>
      <c r="N148" s="204"/>
      <c r="O148" s="204"/>
      <c r="P148" s="205">
        <f>SUM(P149:P161)</f>
        <v>0</v>
      </c>
      <c r="Q148" s="204"/>
      <c r="R148" s="205">
        <f>SUM(R149:R161)</f>
        <v>0.17931000000000003</v>
      </c>
      <c r="S148" s="204"/>
      <c r="T148" s="206">
        <f>SUM(T149:T161)</f>
        <v>0.00099999999999999894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7" t="s">
        <v>83</v>
      </c>
      <c r="AT148" s="208" t="s">
        <v>74</v>
      </c>
      <c r="AU148" s="208" t="s">
        <v>85</v>
      </c>
      <c r="AY148" s="207" t="s">
        <v>162</v>
      </c>
      <c r="BK148" s="209">
        <f>SUM(BK149:BK161)</f>
        <v>0</v>
      </c>
    </row>
    <row r="149" s="2" customFormat="1" ht="21.75" customHeight="1">
      <c r="A149" s="38"/>
      <c r="B149" s="39"/>
      <c r="C149" s="212" t="s">
        <v>818</v>
      </c>
      <c r="D149" s="212" t="s">
        <v>164</v>
      </c>
      <c r="E149" s="213" t="s">
        <v>1578</v>
      </c>
      <c r="F149" s="214" t="s">
        <v>1579</v>
      </c>
      <c r="G149" s="215" t="s">
        <v>542</v>
      </c>
      <c r="H149" s="216">
        <v>1</v>
      </c>
      <c r="I149" s="217"/>
      <c r="J149" s="218">
        <f>ROUND(I149*H149,2)</f>
        <v>0</v>
      </c>
      <c r="K149" s="214" t="s">
        <v>19</v>
      </c>
      <c r="L149" s="44"/>
      <c r="M149" s="219" t="s">
        <v>19</v>
      </c>
      <c r="N149" s="220" t="s">
        <v>46</v>
      </c>
      <c r="O149" s="84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169</v>
      </c>
      <c r="AT149" s="223" t="s">
        <v>164</v>
      </c>
      <c r="AU149" s="223" t="s">
        <v>185</v>
      </c>
      <c r="AY149" s="17" t="s">
        <v>162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83</v>
      </c>
      <c r="BK149" s="224">
        <f>ROUND(I149*H149,2)</f>
        <v>0</v>
      </c>
      <c r="BL149" s="17" t="s">
        <v>169</v>
      </c>
      <c r="BM149" s="223" t="s">
        <v>1580</v>
      </c>
    </row>
    <row r="150" s="2" customFormat="1" ht="37.8" customHeight="1">
      <c r="A150" s="38"/>
      <c r="B150" s="39"/>
      <c r="C150" s="212" t="s">
        <v>834</v>
      </c>
      <c r="D150" s="212" t="s">
        <v>164</v>
      </c>
      <c r="E150" s="213" t="s">
        <v>1581</v>
      </c>
      <c r="F150" s="214" t="s">
        <v>1582</v>
      </c>
      <c r="G150" s="215" t="s">
        <v>542</v>
      </c>
      <c r="H150" s="216">
        <v>4</v>
      </c>
      <c r="I150" s="217"/>
      <c r="J150" s="218">
        <f>ROUND(I150*H150,2)</f>
        <v>0</v>
      </c>
      <c r="K150" s="214" t="s">
        <v>19</v>
      </c>
      <c r="L150" s="44"/>
      <c r="M150" s="219" t="s">
        <v>19</v>
      </c>
      <c r="N150" s="220" t="s">
        <v>46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169</v>
      </c>
      <c r="AT150" s="223" t="s">
        <v>164</v>
      </c>
      <c r="AU150" s="223" t="s">
        <v>185</v>
      </c>
      <c r="AY150" s="17" t="s">
        <v>162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83</v>
      </c>
      <c r="BK150" s="224">
        <f>ROUND(I150*H150,2)</f>
        <v>0</v>
      </c>
      <c r="BL150" s="17" t="s">
        <v>169</v>
      </c>
      <c r="BM150" s="223" t="s">
        <v>1583</v>
      </c>
    </row>
    <row r="151" s="2" customFormat="1" ht="37.8" customHeight="1">
      <c r="A151" s="38"/>
      <c r="B151" s="39"/>
      <c r="C151" s="264" t="s">
        <v>1314</v>
      </c>
      <c r="D151" s="264" t="s">
        <v>280</v>
      </c>
      <c r="E151" s="265" t="s">
        <v>1584</v>
      </c>
      <c r="F151" s="266" t="s">
        <v>1585</v>
      </c>
      <c r="G151" s="267" t="s">
        <v>542</v>
      </c>
      <c r="H151" s="268">
        <v>4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46</v>
      </c>
      <c r="O151" s="84"/>
      <c r="P151" s="221">
        <f>O151*H151</f>
        <v>0</v>
      </c>
      <c r="Q151" s="221">
        <v>0.042000000000000003</v>
      </c>
      <c r="R151" s="221">
        <f>Q151*H151</f>
        <v>0.16800000000000001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217</v>
      </c>
      <c r="AT151" s="223" t="s">
        <v>280</v>
      </c>
      <c r="AU151" s="223" t="s">
        <v>185</v>
      </c>
      <c r="AY151" s="17" t="s">
        <v>162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83</v>
      </c>
      <c r="BK151" s="224">
        <f>ROUND(I151*H151,2)</f>
        <v>0</v>
      </c>
      <c r="BL151" s="17" t="s">
        <v>169</v>
      </c>
      <c r="BM151" s="223" t="s">
        <v>1586</v>
      </c>
    </row>
    <row r="152" s="2" customFormat="1" ht="21.75" customHeight="1">
      <c r="A152" s="38"/>
      <c r="B152" s="39"/>
      <c r="C152" s="264" t="s">
        <v>823</v>
      </c>
      <c r="D152" s="264" t="s">
        <v>280</v>
      </c>
      <c r="E152" s="265" t="s">
        <v>1587</v>
      </c>
      <c r="F152" s="266" t="s">
        <v>1588</v>
      </c>
      <c r="G152" s="267" t="s">
        <v>542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46</v>
      </c>
      <c r="O152" s="84"/>
      <c r="P152" s="221">
        <f>O152*H152</f>
        <v>0</v>
      </c>
      <c r="Q152" s="221">
        <v>0.0050000000000000001</v>
      </c>
      <c r="R152" s="221">
        <f>Q152*H152</f>
        <v>0.0050000000000000001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217</v>
      </c>
      <c r="AT152" s="223" t="s">
        <v>280</v>
      </c>
      <c r="AU152" s="223" t="s">
        <v>185</v>
      </c>
      <c r="AY152" s="17" t="s">
        <v>162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83</v>
      </c>
      <c r="BK152" s="224">
        <f>ROUND(I152*H152,2)</f>
        <v>0</v>
      </c>
      <c r="BL152" s="17" t="s">
        <v>169</v>
      </c>
      <c r="BM152" s="223" t="s">
        <v>1589</v>
      </c>
    </row>
    <row r="153" s="2" customFormat="1" ht="33" customHeight="1">
      <c r="A153" s="38"/>
      <c r="B153" s="39"/>
      <c r="C153" s="212" t="s">
        <v>829</v>
      </c>
      <c r="D153" s="212" t="s">
        <v>164</v>
      </c>
      <c r="E153" s="213" t="s">
        <v>1590</v>
      </c>
      <c r="F153" s="214" t="s">
        <v>1591</v>
      </c>
      <c r="G153" s="215" t="s">
        <v>269</v>
      </c>
      <c r="H153" s="216">
        <v>3</v>
      </c>
      <c r="I153" s="217"/>
      <c r="J153" s="218">
        <f>ROUND(I153*H153,2)</f>
        <v>0</v>
      </c>
      <c r="K153" s="214" t="s">
        <v>19</v>
      </c>
      <c r="L153" s="44"/>
      <c r="M153" s="219" t="s">
        <v>19</v>
      </c>
      <c r="N153" s="220" t="s">
        <v>46</v>
      </c>
      <c r="O153" s="84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169</v>
      </c>
      <c r="AT153" s="223" t="s">
        <v>164</v>
      </c>
      <c r="AU153" s="223" t="s">
        <v>185</v>
      </c>
      <c r="AY153" s="17" t="s">
        <v>162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83</v>
      </c>
      <c r="BK153" s="224">
        <f>ROUND(I153*H153,2)</f>
        <v>0</v>
      </c>
      <c r="BL153" s="17" t="s">
        <v>169</v>
      </c>
      <c r="BM153" s="223" t="s">
        <v>1592</v>
      </c>
    </row>
    <row r="154" s="2" customFormat="1" ht="24.15" customHeight="1">
      <c r="A154" s="38"/>
      <c r="B154" s="39"/>
      <c r="C154" s="264" t="s">
        <v>1593</v>
      </c>
      <c r="D154" s="264" t="s">
        <v>280</v>
      </c>
      <c r="E154" s="265" t="s">
        <v>1594</v>
      </c>
      <c r="F154" s="266" t="s">
        <v>1595</v>
      </c>
      <c r="G154" s="267" t="s">
        <v>269</v>
      </c>
      <c r="H154" s="268">
        <v>3</v>
      </c>
      <c r="I154" s="269"/>
      <c r="J154" s="270">
        <f>ROUND(I154*H154,2)</f>
        <v>0</v>
      </c>
      <c r="K154" s="266" t="s">
        <v>19</v>
      </c>
      <c r="L154" s="271"/>
      <c r="M154" s="272" t="s">
        <v>19</v>
      </c>
      <c r="N154" s="273" t="s">
        <v>46</v>
      </c>
      <c r="O154" s="84"/>
      <c r="P154" s="221">
        <f>O154*H154</f>
        <v>0</v>
      </c>
      <c r="Q154" s="221">
        <v>0.00017000000000000001</v>
      </c>
      <c r="R154" s="221">
        <f>Q154*H154</f>
        <v>0.00051000000000000004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217</v>
      </c>
      <c r="AT154" s="223" t="s">
        <v>280</v>
      </c>
      <c r="AU154" s="223" t="s">
        <v>185</v>
      </c>
      <c r="AY154" s="17" t="s">
        <v>162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83</v>
      </c>
      <c r="BK154" s="224">
        <f>ROUND(I154*H154,2)</f>
        <v>0</v>
      </c>
      <c r="BL154" s="17" t="s">
        <v>169</v>
      </c>
      <c r="BM154" s="223" t="s">
        <v>1596</v>
      </c>
    </row>
    <row r="155" s="2" customFormat="1" ht="16.5" customHeight="1">
      <c r="A155" s="38"/>
      <c r="B155" s="39"/>
      <c r="C155" s="264" t="s">
        <v>1597</v>
      </c>
      <c r="D155" s="264" t="s">
        <v>280</v>
      </c>
      <c r="E155" s="265" t="s">
        <v>1598</v>
      </c>
      <c r="F155" s="266" t="s">
        <v>1599</v>
      </c>
      <c r="G155" s="267" t="s">
        <v>542</v>
      </c>
      <c r="H155" s="268">
        <v>2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46</v>
      </c>
      <c r="O155" s="84"/>
      <c r="P155" s="221">
        <f>O155*H155</f>
        <v>0</v>
      </c>
      <c r="Q155" s="221">
        <v>0.001</v>
      </c>
      <c r="R155" s="221">
        <f>Q155*H155</f>
        <v>0.002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217</v>
      </c>
      <c r="AT155" s="223" t="s">
        <v>280</v>
      </c>
      <c r="AU155" s="223" t="s">
        <v>185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1600</v>
      </c>
    </row>
    <row r="156" s="2" customFormat="1" ht="33" customHeight="1">
      <c r="A156" s="38"/>
      <c r="B156" s="39"/>
      <c r="C156" s="212" t="s">
        <v>1601</v>
      </c>
      <c r="D156" s="212" t="s">
        <v>164</v>
      </c>
      <c r="E156" s="213" t="s">
        <v>1602</v>
      </c>
      <c r="F156" s="214" t="s">
        <v>1603</v>
      </c>
      <c r="G156" s="215" t="s">
        <v>269</v>
      </c>
      <c r="H156" s="216">
        <v>19</v>
      </c>
      <c r="I156" s="217"/>
      <c r="J156" s="218">
        <f>ROUND(I156*H156,2)</f>
        <v>0</v>
      </c>
      <c r="K156" s="214" t="s">
        <v>19</v>
      </c>
      <c r="L156" s="44"/>
      <c r="M156" s="219" t="s">
        <v>19</v>
      </c>
      <c r="N156" s="220" t="s">
        <v>46</v>
      </c>
      <c r="O156" s="84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169</v>
      </c>
      <c r="AT156" s="223" t="s">
        <v>164</v>
      </c>
      <c r="AU156" s="223" t="s">
        <v>185</v>
      </c>
      <c r="AY156" s="17" t="s">
        <v>162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83</v>
      </c>
      <c r="BK156" s="224">
        <f>ROUND(I156*H156,2)</f>
        <v>0</v>
      </c>
      <c r="BL156" s="17" t="s">
        <v>169</v>
      </c>
      <c r="BM156" s="223" t="s">
        <v>1604</v>
      </c>
    </row>
    <row r="157" s="2" customFormat="1" ht="21.75" customHeight="1">
      <c r="A157" s="38"/>
      <c r="B157" s="39"/>
      <c r="C157" s="264" t="s">
        <v>1605</v>
      </c>
      <c r="D157" s="264" t="s">
        <v>280</v>
      </c>
      <c r="E157" s="265" t="s">
        <v>1606</v>
      </c>
      <c r="F157" s="266" t="s">
        <v>1607</v>
      </c>
      <c r="G157" s="267" t="s">
        <v>269</v>
      </c>
      <c r="H157" s="268">
        <v>6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46</v>
      </c>
      <c r="O157" s="84"/>
      <c r="P157" s="221">
        <f>O157*H157</f>
        <v>0</v>
      </c>
      <c r="Q157" s="221">
        <v>0.00059999999999999995</v>
      </c>
      <c r="R157" s="221">
        <f>Q157*H157</f>
        <v>0.0035999999999999999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217</v>
      </c>
      <c r="AT157" s="223" t="s">
        <v>280</v>
      </c>
      <c r="AU157" s="223" t="s">
        <v>185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1608</v>
      </c>
    </row>
    <row r="158" s="2" customFormat="1" ht="16.5" customHeight="1">
      <c r="A158" s="38"/>
      <c r="B158" s="39"/>
      <c r="C158" s="212" t="s">
        <v>1609</v>
      </c>
      <c r="D158" s="212" t="s">
        <v>164</v>
      </c>
      <c r="E158" s="213" t="s">
        <v>1610</v>
      </c>
      <c r="F158" s="214" t="s">
        <v>1611</v>
      </c>
      <c r="G158" s="215" t="s">
        <v>542</v>
      </c>
      <c r="H158" s="216">
        <v>2</v>
      </c>
      <c r="I158" s="217"/>
      <c r="J158" s="218">
        <f>ROUND(I158*H158,2)</f>
        <v>0</v>
      </c>
      <c r="K158" s="214" t="s">
        <v>19</v>
      </c>
      <c r="L158" s="44"/>
      <c r="M158" s="219" t="s">
        <v>19</v>
      </c>
      <c r="N158" s="220" t="s">
        <v>46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169</v>
      </c>
      <c r="AT158" s="223" t="s">
        <v>164</v>
      </c>
      <c r="AU158" s="223" t="s">
        <v>185</v>
      </c>
      <c r="AY158" s="17" t="s">
        <v>162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83</v>
      </c>
      <c r="BK158" s="224">
        <f>ROUND(I158*H158,2)</f>
        <v>0</v>
      </c>
      <c r="BL158" s="17" t="s">
        <v>169</v>
      </c>
      <c r="BM158" s="223" t="s">
        <v>1612</v>
      </c>
    </row>
    <row r="159" s="2" customFormat="1" ht="21.75" customHeight="1">
      <c r="A159" s="38"/>
      <c r="B159" s="39"/>
      <c r="C159" s="264" t="s">
        <v>893</v>
      </c>
      <c r="D159" s="264" t="s">
        <v>280</v>
      </c>
      <c r="E159" s="265" t="s">
        <v>1613</v>
      </c>
      <c r="F159" s="266" t="s">
        <v>1614</v>
      </c>
      <c r="G159" s="267" t="s">
        <v>542</v>
      </c>
      <c r="H159" s="268">
        <v>2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46</v>
      </c>
      <c r="O159" s="84"/>
      <c r="P159" s="221">
        <f>O159*H159</f>
        <v>0</v>
      </c>
      <c r="Q159" s="221">
        <v>0.00010000000000000001</v>
      </c>
      <c r="R159" s="221">
        <f>Q159*H159</f>
        <v>0.00020000000000000001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217</v>
      </c>
      <c r="AT159" s="223" t="s">
        <v>280</v>
      </c>
      <c r="AU159" s="223" t="s">
        <v>185</v>
      </c>
      <c r="AY159" s="17" t="s">
        <v>162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83</v>
      </c>
      <c r="BK159" s="224">
        <f>ROUND(I159*H159,2)</f>
        <v>0</v>
      </c>
      <c r="BL159" s="17" t="s">
        <v>169</v>
      </c>
      <c r="BM159" s="223" t="s">
        <v>1615</v>
      </c>
    </row>
    <row r="160" s="2" customFormat="1" ht="24.15" customHeight="1">
      <c r="A160" s="38"/>
      <c r="B160" s="39"/>
      <c r="C160" s="212" t="s">
        <v>900</v>
      </c>
      <c r="D160" s="212" t="s">
        <v>164</v>
      </c>
      <c r="E160" s="213" t="s">
        <v>1616</v>
      </c>
      <c r="F160" s="214" t="s">
        <v>1617</v>
      </c>
      <c r="G160" s="215" t="s">
        <v>542</v>
      </c>
      <c r="H160" s="216">
        <v>9</v>
      </c>
      <c r="I160" s="217"/>
      <c r="J160" s="218">
        <f>ROUND(I160*H160,2)</f>
        <v>0</v>
      </c>
      <c r="K160" s="214" t="s">
        <v>19</v>
      </c>
      <c r="L160" s="44"/>
      <c r="M160" s="219" t="s">
        <v>19</v>
      </c>
      <c r="N160" s="220" t="s">
        <v>46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0.00011111111111111099</v>
      </c>
      <c r="T160" s="222">
        <f>S160*H160</f>
        <v>0.00099999999999999894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169</v>
      </c>
      <c r="AT160" s="223" t="s">
        <v>164</v>
      </c>
      <c r="AU160" s="223" t="s">
        <v>185</v>
      </c>
      <c r="AY160" s="17" t="s">
        <v>162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83</v>
      </c>
      <c r="BK160" s="224">
        <f>ROUND(I160*H160,2)</f>
        <v>0</v>
      </c>
      <c r="BL160" s="17" t="s">
        <v>169</v>
      </c>
      <c r="BM160" s="223" t="s">
        <v>1618</v>
      </c>
    </row>
    <row r="161" s="2" customFormat="1" ht="24.15" customHeight="1">
      <c r="A161" s="38"/>
      <c r="B161" s="39"/>
      <c r="C161" s="212" t="s">
        <v>1619</v>
      </c>
      <c r="D161" s="212" t="s">
        <v>164</v>
      </c>
      <c r="E161" s="213" t="s">
        <v>1493</v>
      </c>
      <c r="F161" s="214" t="s">
        <v>1494</v>
      </c>
      <c r="G161" s="215" t="s">
        <v>542</v>
      </c>
      <c r="H161" s="216">
        <v>2</v>
      </c>
      <c r="I161" s="217"/>
      <c r="J161" s="218">
        <f>ROUND(I161*H161,2)</f>
        <v>0</v>
      </c>
      <c r="K161" s="214" t="s">
        <v>19</v>
      </c>
      <c r="L161" s="44"/>
      <c r="M161" s="219" t="s">
        <v>19</v>
      </c>
      <c r="N161" s="220" t="s">
        <v>46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169</v>
      </c>
      <c r="AT161" s="223" t="s">
        <v>164</v>
      </c>
      <c r="AU161" s="223" t="s">
        <v>185</v>
      </c>
      <c r="AY161" s="17" t="s">
        <v>162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83</v>
      </c>
      <c r="BK161" s="224">
        <f>ROUND(I161*H161,2)</f>
        <v>0</v>
      </c>
      <c r="BL161" s="17" t="s">
        <v>169</v>
      </c>
      <c r="BM161" s="223" t="s">
        <v>1620</v>
      </c>
    </row>
    <row r="162" s="12" customFormat="1" ht="20.88" customHeight="1">
      <c r="A162" s="12"/>
      <c r="B162" s="196"/>
      <c r="C162" s="197"/>
      <c r="D162" s="198" t="s">
        <v>74</v>
      </c>
      <c r="E162" s="210" t="s">
        <v>1621</v>
      </c>
      <c r="F162" s="210" t="s">
        <v>1622</v>
      </c>
      <c r="G162" s="197"/>
      <c r="H162" s="197"/>
      <c r="I162" s="200"/>
      <c r="J162" s="211">
        <f>BK162</f>
        <v>0</v>
      </c>
      <c r="K162" s="197"/>
      <c r="L162" s="202"/>
      <c r="M162" s="203"/>
      <c r="N162" s="204"/>
      <c r="O162" s="204"/>
      <c r="P162" s="205">
        <f>SUM(P163:P177)</f>
        <v>0</v>
      </c>
      <c r="Q162" s="204"/>
      <c r="R162" s="205">
        <f>SUM(R163:R177)</f>
        <v>0.058700000000000002</v>
      </c>
      <c r="S162" s="204"/>
      <c r="T162" s="206">
        <f>SUM(T163:T177)</f>
        <v>0.0035000000000000001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83</v>
      </c>
      <c r="AT162" s="208" t="s">
        <v>74</v>
      </c>
      <c r="AU162" s="208" t="s">
        <v>85</v>
      </c>
      <c r="AY162" s="207" t="s">
        <v>162</v>
      </c>
      <c r="BK162" s="209">
        <f>SUM(BK163:BK177)</f>
        <v>0</v>
      </c>
    </row>
    <row r="163" s="2" customFormat="1" ht="37.8" customHeight="1">
      <c r="A163" s="38"/>
      <c r="B163" s="39"/>
      <c r="C163" s="212" t="s">
        <v>1623</v>
      </c>
      <c r="D163" s="212" t="s">
        <v>164</v>
      </c>
      <c r="E163" s="213" t="s">
        <v>1624</v>
      </c>
      <c r="F163" s="214" t="s">
        <v>1625</v>
      </c>
      <c r="G163" s="215" t="s">
        <v>542</v>
      </c>
      <c r="H163" s="216">
        <v>1</v>
      </c>
      <c r="I163" s="217"/>
      <c r="J163" s="218">
        <f>ROUND(I163*H163,2)</f>
        <v>0</v>
      </c>
      <c r="K163" s="214" t="s">
        <v>19</v>
      </c>
      <c r="L163" s="44"/>
      <c r="M163" s="219" t="s">
        <v>19</v>
      </c>
      <c r="N163" s="220" t="s">
        <v>46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0.0030000000000000001</v>
      </c>
      <c r="T163" s="222">
        <f>S163*H163</f>
        <v>0.0030000000000000001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169</v>
      </c>
      <c r="AT163" s="223" t="s">
        <v>164</v>
      </c>
      <c r="AU163" s="223" t="s">
        <v>185</v>
      </c>
      <c r="AY163" s="17" t="s">
        <v>162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83</v>
      </c>
      <c r="BK163" s="224">
        <f>ROUND(I163*H163,2)</f>
        <v>0</v>
      </c>
      <c r="BL163" s="17" t="s">
        <v>169</v>
      </c>
      <c r="BM163" s="223" t="s">
        <v>1626</v>
      </c>
    </row>
    <row r="164" s="2" customFormat="1" ht="37.8" customHeight="1">
      <c r="A164" s="38"/>
      <c r="B164" s="39"/>
      <c r="C164" s="264" t="s">
        <v>1627</v>
      </c>
      <c r="D164" s="264" t="s">
        <v>280</v>
      </c>
      <c r="E164" s="265" t="s">
        <v>1628</v>
      </c>
      <c r="F164" s="266" t="s">
        <v>1629</v>
      </c>
      <c r="G164" s="267" t="s">
        <v>542</v>
      </c>
      <c r="H164" s="268">
        <v>1</v>
      </c>
      <c r="I164" s="269"/>
      <c r="J164" s="270">
        <f>ROUND(I164*H164,2)</f>
        <v>0</v>
      </c>
      <c r="K164" s="266" t="s">
        <v>19</v>
      </c>
      <c r="L164" s="271"/>
      <c r="M164" s="272" t="s">
        <v>19</v>
      </c>
      <c r="N164" s="273" t="s">
        <v>46</v>
      </c>
      <c r="O164" s="84"/>
      <c r="P164" s="221">
        <f>O164*H164</f>
        <v>0</v>
      </c>
      <c r="Q164" s="221">
        <v>0.040000000000000001</v>
      </c>
      <c r="R164" s="221">
        <f>Q164*H164</f>
        <v>0.040000000000000001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217</v>
      </c>
      <c r="AT164" s="223" t="s">
        <v>280</v>
      </c>
      <c r="AU164" s="223" t="s">
        <v>185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1630</v>
      </c>
    </row>
    <row r="165" s="2" customFormat="1" ht="16.5" customHeight="1">
      <c r="A165" s="38"/>
      <c r="B165" s="39"/>
      <c r="C165" s="264" t="s">
        <v>1631</v>
      </c>
      <c r="D165" s="264" t="s">
        <v>280</v>
      </c>
      <c r="E165" s="265" t="s">
        <v>1632</v>
      </c>
      <c r="F165" s="266" t="s">
        <v>1633</v>
      </c>
      <c r="G165" s="267" t="s">
        <v>542</v>
      </c>
      <c r="H165" s="268">
        <v>1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46</v>
      </c>
      <c r="O165" s="84"/>
      <c r="P165" s="221">
        <f>O165*H165</f>
        <v>0</v>
      </c>
      <c r="Q165" s="221">
        <v>0.00020000000000000001</v>
      </c>
      <c r="R165" s="221">
        <f>Q165*H165</f>
        <v>0.00020000000000000001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217</v>
      </c>
      <c r="AT165" s="223" t="s">
        <v>280</v>
      </c>
      <c r="AU165" s="223" t="s">
        <v>185</v>
      </c>
      <c r="AY165" s="17" t="s">
        <v>162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83</v>
      </c>
      <c r="BK165" s="224">
        <f>ROUND(I165*H165,2)</f>
        <v>0</v>
      </c>
      <c r="BL165" s="17" t="s">
        <v>169</v>
      </c>
      <c r="BM165" s="223" t="s">
        <v>1634</v>
      </c>
    </row>
    <row r="166" s="2" customFormat="1" ht="24.15" customHeight="1">
      <c r="A166" s="38"/>
      <c r="B166" s="39"/>
      <c r="C166" s="212" t="s">
        <v>1635</v>
      </c>
      <c r="D166" s="212" t="s">
        <v>164</v>
      </c>
      <c r="E166" s="213" t="s">
        <v>1636</v>
      </c>
      <c r="F166" s="214" t="s">
        <v>1637</v>
      </c>
      <c r="G166" s="215" t="s">
        <v>269</v>
      </c>
      <c r="H166" s="216">
        <v>8</v>
      </c>
      <c r="I166" s="217"/>
      <c r="J166" s="218">
        <f>ROUND(I166*H166,2)</f>
        <v>0</v>
      </c>
      <c r="K166" s="214" t="s">
        <v>19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169</v>
      </c>
      <c r="AT166" s="223" t="s">
        <v>164</v>
      </c>
      <c r="AU166" s="223" t="s">
        <v>185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169</v>
      </c>
      <c r="BM166" s="223" t="s">
        <v>1638</v>
      </c>
    </row>
    <row r="167" s="2" customFormat="1" ht="16.5" customHeight="1">
      <c r="A167" s="38"/>
      <c r="B167" s="39"/>
      <c r="C167" s="264" t="s">
        <v>1639</v>
      </c>
      <c r="D167" s="264" t="s">
        <v>280</v>
      </c>
      <c r="E167" s="265" t="s">
        <v>1640</v>
      </c>
      <c r="F167" s="266" t="s">
        <v>1641</v>
      </c>
      <c r="G167" s="267" t="s">
        <v>269</v>
      </c>
      <c r="H167" s="268">
        <v>8</v>
      </c>
      <c r="I167" s="269"/>
      <c r="J167" s="270">
        <f>ROUND(I167*H167,2)</f>
        <v>0</v>
      </c>
      <c r="K167" s="266" t="s">
        <v>19</v>
      </c>
      <c r="L167" s="271"/>
      <c r="M167" s="272" t="s">
        <v>19</v>
      </c>
      <c r="N167" s="273" t="s">
        <v>46</v>
      </c>
      <c r="O167" s="84"/>
      <c r="P167" s="221">
        <f>O167*H167</f>
        <v>0</v>
      </c>
      <c r="Q167" s="221">
        <v>0.001</v>
      </c>
      <c r="R167" s="221">
        <f>Q167*H167</f>
        <v>0.0080000000000000002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217</v>
      </c>
      <c r="AT167" s="223" t="s">
        <v>280</v>
      </c>
      <c r="AU167" s="223" t="s">
        <v>185</v>
      </c>
      <c r="AY167" s="17" t="s">
        <v>162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83</v>
      </c>
      <c r="BK167" s="224">
        <f>ROUND(I167*H167,2)</f>
        <v>0</v>
      </c>
      <c r="BL167" s="17" t="s">
        <v>169</v>
      </c>
      <c r="BM167" s="223" t="s">
        <v>1642</v>
      </c>
    </row>
    <row r="168" s="2" customFormat="1" ht="24.15" customHeight="1">
      <c r="A168" s="38"/>
      <c r="B168" s="39"/>
      <c r="C168" s="264" t="s">
        <v>1643</v>
      </c>
      <c r="D168" s="264" t="s">
        <v>280</v>
      </c>
      <c r="E168" s="265" t="s">
        <v>1644</v>
      </c>
      <c r="F168" s="266" t="s">
        <v>1645</v>
      </c>
      <c r="G168" s="267" t="s">
        <v>338</v>
      </c>
      <c r="H168" s="268">
        <v>2</v>
      </c>
      <c r="I168" s="269"/>
      <c r="J168" s="270">
        <f>ROUND(I168*H168,2)</f>
        <v>0</v>
      </c>
      <c r="K168" s="266" t="s">
        <v>19</v>
      </c>
      <c r="L168" s="271"/>
      <c r="M168" s="272" t="s">
        <v>19</v>
      </c>
      <c r="N168" s="273" t="s">
        <v>46</v>
      </c>
      <c r="O168" s="84"/>
      <c r="P168" s="221">
        <f>O168*H168</f>
        <v>0</v>
      </c>
      <c r="Q168" s="221">
        <v>0.001</v>
      </c>
      <c r="R168" s="221">
        <f>Q168*H168</f>
        <v>0.002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217</v>
      </c>
      <c r="AT168" s="223" t="s">
        <v>280</v>
      </c>
      <c r="AU168" s="223" t="s">
        <v>185</v>
      </c>
      <c r="AY168" s="17" t="s">
        <v>162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83</v>
      </c>
      <c r="BK168" s="224">
        <f>ROUND(I168*H168,2)</f>
        <v>0</v>
      </c>
      <c r="BL168" s="17" t="s">
        <v>169</v>
      </c>
      <c r="BM168" s="223" t="s">
        <v>1646</v>
      </c>
    </row>
    <row r="169" s="2" customFormat="1" ht="24.15" customHeight="1">
      <c r="A169" s="38"/>
      <c r="B169" s="39"/>
      <c r="C169" s="212" t="s">
        <v>1647</v>
      </c>
      <c r="D169" s="212" t="s">
        <v>164</v>
      </c>
      <c r="E169" s="213" t="s">
        <v>1648</v>
      </c>
      <c r="F169" s="214" t="s">
        <v>1649</v>
      </c>
      <c r="G169" s="215" t="s">
        <v>269</v>
      </c>
      <c r="H169" s="216">
        <v>10</v>
      </c>
      <c r="I169" s="217"/>
      <c r="J169" s="218">
        <f>ROUND(I169*H169,2)</f>
        <v>0</v>
      </c>
      <c r="K169" s="214" t="s">
        <v>19</v>
      </c>
      <c r="L169" s="44"/>
      <c r="M169" s="219" t="s">
        <v>19</v>
      </c>
      <c r="N169" s="220" t="s">
        <v>46</v>
      </c>
      <c r="O169" s="84"/>
      <c r="P169" s="221">
        <f>O169*H169</f>
        <v>0</v>
      </c>
      <c r="Q169" s="221">
        <v>0</v>
      </c>
      <c r="R169" s="221">
        <f>Q169*H169</f>
        <v>0</v>
      </c>
      <c r="S169" s="221">
        <v>5.0000000000000002E-05</v>
      </c>
      <c r="T169" s="222">
        <f>S169*H169</f>
        <v>0.00050000000000000001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169</v>
      </c>
      <c r="AT169" s="223" t="s">
        <v>164</v>
      </c>
      <c r="AU169" s="223" t="s">
        <v>185</v>
      </c>
      <c r="AY169" s="17" t="s">
        <v>162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83</v>
      </c>
      <c r="BK169" s="224">
        <f>ROUND(I169*H169,2)</f>
        <v>0</v>
      </c>
      <c r="BL169" s="17" t="s">
        <v>169</v>
      </c>
      <c r="BM169" s="223" t="s">
        <v>1650</v>
      </c>
    </row>
    <row r="170" s="2" customFormat="1" ht="44.25" customHeight="1">
      <c r="A170" s="38"/>
      <c r="B170" s="39"/>
      <c r="C170" s="264" t="s">
        <v>1651</v>
      </c>
      <c r="D170" s="264" t="s">
        <v>280</v>
      </c>
      <c r="E170" s="265" t="s">
        <v>1652</v>
      </c>
      <c r="F170" s="266" t="s">
        <v>1653</v>
      </c>
      <c r="G170" s="267" t="s">
        <v>269</v>
      </c>
      <c r="H170" s="268">
        <v>10</v>
      </c>
      <c r="I170" s="269"/>
      <c r="J170" s="270">
        <f>ROUND(I170*H170,2)</f>
        <v>0</v>
      </c>
      <c r="K170" s="266" t="s">
        <v>19</v>
      </c>
      <c r="L170" s="271"/>
      <c r="M170" s="272" t="s">
        <v>19</v>
      </c>
      <c r="N170" s="273" t="s">
        <v>46</v>
      </c>
      <c r="O170" s="84"/>
      <c r="P170" s="221">
        <f>O170*H170</f>
        <v>0</v>
      </c>
      <c r="Q170" s="221">
        <v>0.00046000000000000001</v>
      </c>
      <c r="R170" s="221">
        <f>Q170*H170</f>
        <v>0.0045999999999999999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217</v>
      </c>
      <c r="AT170" s="223" t="s">
        <v>280</v>
      </c>
      <c r="AU170" s="223" t="s">
        <v>185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169</v>
      </c>
      <c r="BM170" s="223" t="s">
        <v>1654</v>
      </c>
    </row>
    <row r="171" s="2" customFormat="1" ht="33" customHeight="1">
      <c r="A171" s="38"/>
      <c r="B171" s="39"/>
      <c r="C171" s="212" t="s">
        <v>1655</v>
      </c>
      <c r="D171" s="212" t="s">
        <v>164</v>
      </c>
      <c r="E171" s="213" t="s">
        <v>1656</v>
      </c>
      <c r="F171" s="214" t="s">
        <v>1591</v>
      </c>
      <c r="G171" s="215" t="s">
        <v>269</v>
      </c>
      <c r="H171" s="216">
        <v>10</v>
      </c>
      <c r="I171" s="217"/>
      <c r="J171" s="218">
        <f>ROUND(I171*H171,2)</f>
        <v>0</v>
      </c>
      <c r="K171" s="214" t="s">
        <v>19</v>
      </c>
      <c r="L171" s="44"/>
      <c r="M171" s="219" t="s">
        <v>19</v>
      </c>
      <c r="N171" s="220" t="s">
        <v>46</v>
      </c>
      <c r="O171" s="84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169</v>
      </c>
      <c r="AT171" s="223" t="s">
        <v>164</v>
      </c>
      <c r="AU171" s="223" t="s">
        <v>185</v>
      </c>
      <c r="AY171" s="17" t="s">
        <v>162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83</v>
      </c>
      <c r="BK171" s="224">
        <f>ROUND(I171*H171,2)</f>
        <v>0</v>
      </c>
      <c r="BL171" s="17" t="s">
        <v>169</v>
      </c>
      <c r="BM171" s="223" t="s">
        <v>1657</v>
      </c>
    </row>
    <row r="172" s="2" customFormat="1" ht="24.15" customHeight="1">
      <c r="A172" s="38"/>
      <c r="B172" s="39"/>
      <c r="C172" s="264" t="s">
        <v>1115</v>
      </c>
      <c r="D172" s="264" t="s">
        <v>280</v>
      </c>
      <c r="E172" s="265" t="s">
        <v>1658</v>
      </c>
      <c r="F172" s="266" t="s">
        <v>1659</v>
      </c>
      <c r="G172" s="267" t="s">
        <v>269</v>
      </c>
      <c r="H172" s="268">
        <v>10</v>
      </c>
      <c r="I172" s="269"/>
      <c r="J172" s="270">
        <f>ROUND(I172*H172,2)</f>
        <v>0</v>
      </c>
      <c r="K172" s="266" t="s">
        <v>19</v>
      </c>
      <c r="L172" s="271"/>
      <c r="M172" s="272" t="s">
        <v>19</v>
      </c>
      <c r="N172" s="273" t="s">
        <v>46</v>
      </c>
      <c r="O172" s="84"/>
      <c r="P172" s="221">
        <f>O172*H172</f>
        <v>0</v>
      </c>
      <c r="Q172" s="221">
        <v>0.00017000000000000001</v>
      </c>
      <c r="R172" s="221">
        <f>Q172*H172</f>
        <v>0.0017000000000000001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217</v>
      </c>
      <c r="AT172" s="223" t="s">
        <v>280</v>
      </c>
      <c r="AU172" s="223" t="s">
        <v>185</v>
      </c>
      <c r="AY172" s="17" t="s">
        <v>162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83</v>
      </c>
      <c r="BK172" s="224">
        <f>ROUND(I172*H172,2)</f>
        <v>0</v>
      </c>
      <c r="BL172" s="17" t="s">
        <v>169</v>
      </c>
      <c r="BM172" s="223" t="s">
        <v>1660</v>
      </c>
    </row>
    <row r="173" s="2" customFormat="1" ht="21.75" customHeight="1">
      <c r="A173" s="38"/>
      <c r="B173" s="39"/>
      <c r="C173" s="212" t="s">
        <v>426</v>
      </c>
      <c r="D173" s="212" t="s">
        <v>164</v>
      </c>
      <c r="E173" s="213" t="s">
        <v>1661</v>
      </c>
      <c r="F173" s="214" t="s">
        <v>1662</v>
      </c>
      <c r="G173" s="215" t="s">
        <v>269</v>
      </c>
      <c r="H173" s="216">
        <v>20</v>
      </c>
      <c r="I173" s="217"/>
      <c r="J173" s="218">
        <f>ROUND(I173*H173,2)</f>
        <v>0</v>
      </c>
      <c r="K173" s="214" t="s">
        <v>19</v>
      </c>
      <c r="L173" s="44"/>
      <c r="M173" s="219" t="s">
        <v>19</v>
      </c>
      <c r="N173" s="220" t="s">
        <v>46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169</v>
      </c>
      <c r="AT173" s="223" t="s">
        <v>164</v>
      </c>
      <c r="AU173" s="223" t="s">
        <v>185</v>
      </c>
      <c r="AY173" s="17" t="s">
        <v>162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83</v>
      </c>
      <c r="BK173" s="224">
        <f>ROUND(I173*H173,2)</f>
        <v>0</v>
      </c>
      <c r="BL173" s="17" t="s">
        <v>169</v>
      </c>
      <c r="BM173" s="223" t="s">
        <v>1663</v>
      </c>
    </row>
    <row r="174" s="2" customFormat="1" ht="37.8" customHeight="1">
      <c r="A174" s="38"/>
      <c r="B174" s="39"/>
      <c r="C174" s="264" t="s">
        <v>1664</v>
      </c>
      <c r="D174" s="264" t="s">
        <v>280</v>
      </c>
      <c r="E174" s="265" t="s">
        <v>1665</v>
      </c>
      <c r="F174" s="266" t="s">
        <v>1666</v>
      </c>
      <c r="G174" s="267" t="s">
        <v>269</v>
      </c>
      <c r="H174" s="268">
        <v>20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46</v>
      </c>
      <c r="O174" s="84"/>
      <c r="P174" s="221">
        <f>O174*H174</f>
        <v>0</v>
      </c>
      <c r="Q174" s="221">
        <v>5.0000000000000002E-05</v>
      </c>
      <c r="R174" s="221">
        <f>Q174*H174</f>
        <v>0.001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217</v>
      </c>
      <c r="AT174" s="223" t="s">
        <v>280</v>
      </c>
      <c r="AU174" s="223" t="s">
        <v>185</v>
      </c>
      <c r="AY174" s="17" t="s">
        <v>162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83</v>
      </c>
      <c r="BK174" s="224">
        <f>ROUND(I174*H174,2)</f>
        <v>0</v>
      </c>
      <c r="BL174" s="17" t="s">
        <v>169</v>
      </c>
      <c r="BM174" s="223" t="s">
        <v>1667</v>
      </c>
    </row>
    <row r="175" s="2" customFormat="1" ht="24.15" customHeight="1">
      <c r="A175" s="38"/>
      <c r="B175" s="39"/>
      <c r="C175" s="212" t="s">
        <v>1668</v>
      </c>
      <c r="D175" s="212" t="s">
        <v>164</v>
      </c>
      <c r="E175" s="213" t="s">
        <v>1669</v>
      </c>
      <c r="F175" s="214" t="s">
        <v>1670</v>
      </c>
      <c r="G175" s="215" t="s">
        <v>269</v>
      </c>
      <c r="H175" s="216">
        <v>10</v>
      </c>
      <c r="I175" s="217"/>
      <c r="J175" s="218">
        <f>ROUND(I175*H175,2)</f>
        <v>0</v>
      </c>
      <c r="K175" s="214" t="s">
        <v>19</v>
      </c>
      <c r="L175" s="44"/>
      <c r="M175" s="219" t="s">
        <v>19</v>
      </c>
      <c r="N175" s="220" t="s">
        <v>46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169</v>
      </c>
      <c r="AT175" s="223" t="s">
        <v>164</v>
      </c>
      <c r="AU175" s="223" t="s">
        <v>185</v>
      </c>
      <c r="AY175" s="17" t="s">
        <v>162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83</v>
      </c>
      <c r="BK175" s="224">
        <f>ROUND(I175*H175,2)</f>
        <v>0</v>
      </c>
      <c r="BL175" s="17" t="s">
        <v>169</v>
      </c>
      <c r="BM175" s="223" t="s">
        <v>1671</v>
      </c>
    </row>
    <row r="176" s="2" customFormat="1" ht="55.5" customHeight="1">
      <c r="A176" s="38"/>
      <c r="B176" s="39"/>
      <c r="C176" s="264" t="s">
        <v>1672</v>
      </c>
      <c r="D176" s="264" t="s">
        <v>280</v>
      </c>
      <c r="E176" s="265" t="s">
        <v>1673</v>
      </c>
      <c r="F176" s="266" t="s">
        <v>1674</v>
      </c>
      <c r="G176" s="267" t="s">
        <v>269</v>
      </c>
      <c r="H176" s="268">
        <v>10</v>
      </c>
      <c r="I176" s="269"/>
      <c r="J176" s="270">
        <f>ROUND(I176*H176,2)</f>
        <v>0</v>
      </c>
      <c r="K176" s="266" t="s">
        <v>19</v>
      </c>
      <c r="L176" s="271"/>
      <c r="M176" s="272" t="s">
        <v>19</v>
      </c>
      <c r="N176" s="273" t="s">
        <v>46</v>
      </c>
      <c r="O176" s="84"/>
      <c r="P176" s="221">
        <f>O176*H176</f>
        <v>0</v>
      </c>
      <c r="Q176" s="221">
        <v>0.00012</v>
      </c>
      <c r="R176" s="221">
        <f>Q176*H176</f>
        <v>0.0012000000000000001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217</v>
      </c>
      <c r="AT176" s="223" t="s">
        <v>280</v>
      </c>
      <c r="AU176" s="223" t="s">
        <v>185</v>
      </c>
      <c r="AY176" s="17" t="s">
        <v>162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83</v>
      </c>
      <c r="BK176" s="224">
        <f>ROUND(I176*H176,2)</f>
        <v>0</v>
      </c>
      <c r="BL176" s="17" t="s">
        <v>169</v>
      </c>
      <c r="BM176" s="223" t="s">
        <v>1675</v>
      </c>
    </row>
    <row r="177" s="2" customFormat="1" ht="37.8" customHeight="1">
      <c r="A177" s="38"/>
      <c r="B177" s="39"/>
      <c r="C177" s="212" t="s">
        <v>1676</v>
      </c>
      <c r="D177" s="212" t="s">
        <v>164</v>
      </c>
      <c r="E177" s="213" t="s">
        <v>1677</v>
      </c>
      <c r="F177" s="214" t="s">
        <v>1678</v>
      </c>
      <c r="G177" s="215" t="s">
        <v>542</v>
      </c>
      <c r="H177" s="216">
        <v>2</v>
      </c>
      <c r="I177" s="217"/>
      <c r="J177" s="218">
        <f>ROUND(I177*H177,2)</f>
        <v>0</v>
      </c>
      <c r="K177" s="214" t="s">
        <v>19</v>
      </c>
      <c r="L177" s="44"/>
      <c r="M177" s="219" t="s">
        <v>19</v>
      </c>
      <c r="N177" s="220" t="s">
        <v>46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169</v>
      </c>
      <c r="AT177" s="223" t="s">
        <v>164</v>
      </c>
      <c r="AU177" s="223" t="s">
        <v>185</v>
      </c>
      <c r="AY177" s="17" t="s">
        <v>162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83</v>
      </c>
      <c r="BK177" s="224">
        <f>ROUND(I177*H177,2)</f>
        <v>0</v>
      </c>
      <c r="BL177" s="17" t="s">
        <v>169</v>
      </c>
      <c r="BM177" s="223" t="s">
        <v>1679</v>
      </c>
    </row>
    <row r="178" s="12" customFormat="1" ht="20.88" customHeight="1">
      <c r="A178" s="12"/>
      <c r="B178" s="196"/>
      <c r="C178" s="197"/>
      <c r="D178" s="198" t="s">
        <v>74</v>
      </c>
      <c r="E178" s="210" t="s">
        <v>1680</v>
      </c>
      <c r="F178" s="210" t="s">
        <v>1681</v>
      </c>
      <c r="G178" s="197"/>
      <c r="H178" s="197"/>
      <c r="I178" s="200"/>
      <c r="J178" s="211">
        <f>BK178</f>
        <v>0</v>
      </c>
      <c r="K178" s="197"/>
      <c r="L178" s="202"/>
      <c r="M178" s="203"/>
      <c r="N178" s="204"/>
      <c r="O178" s="204"/>
      <c r="P178" s="205">
        <f>SUM(P179:P226)</f>
        <v>0</v>
      </c>
      <c r="Q178" s="204"/>
      <c r="R178" s="205">
        <f>SUM(R179:R226)</f>
        <v>0.079220000000000013</v>
      </c>
      <c r="S178" s="204"/>
      <c r="T178" s="206">
        <f>SUM(T179:T226)</f>
        <v>0.028866666666666638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7" t="s">
        <v>83</v>
      </c>
      <c r="AT178" s="208" t="s">
        <v>74</v>
      </c>
      <c r="AU178" s="208" t="s">
        <v>85</v>
      </c>
      <c r="AY178" s="207" t="s">
        <v>162</v>
      </c>
      <c r="BK178" s="209">
        <f>SUM(BK179:BK226)</f>
        <v>0</v>
      </c>
    </row>
    <row r="179" s="2" customFormat="1" ht="37.8" customHeight="1">
      <c r="A179" s="38"/>
      <c r="B179" s="39"/>
      <c r="C179" s="212" t="s">
        <v>1682</v>
      </c>
      <c r="D179" s="212" t="s">
        <v>164</v>
      </c>
      <c r="E179" s="213" t="s">
        <v>1683</v>
      </c>
      <c r="F179" s="214" t="s">
        <v>1684</v>
      </c>
      <c r="G179" s="215" t="s">
        <v>269</v>
      </c>
      <c r="H179" s="216">
        <v>6</v>
      </c>
      <c r="I179" s="217"/>
      <c r="J179" s="218">
        <f>ROUND(I179*H179,2)</f>
        <v>0</v>
      </c>
      <c r="K179" s="214" t="s">
        <v>19</v>
      </c>
      <c r="L179" s="44"/>
      <c r="M179" s="219" t="s">
        <v>19</v>
      </c>
      <c r="N179" s="220" t="s">
        <v>46</v>
      </c>
      <c r="O179" s="84"/>
      <c r="P179" s="221">
        <f>O179*H179</f>
        <v>0</v>
      </c>
      <c r="Q179" s="221">
        <v>0</v>
      </c>
      <c r="R179" s="221">
        <f>Q179*H179</f>
        <v>0</v>
      </c>
      <c r="S179" s="221">
        <v>0.0033333333333333301</v>
      </c>
      <c r="T179" s="222">
        <f>S179*H179</f>
        <v>0.01999999999999998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169</v>
      </c>
      <c r="AT179" s="223" t="s">
        <v>164</v>
      </c>
      <c r="AU179" s="223" t="s">
        <v>185</v>
      </c>
      <c r="AY179" s="17" t="s">
        <v>162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83</v>
      </c>
      <c r="BK179" s="224">
        <f>ROUND(I179*H179,2)</f>
        <v>0</v>
      </c>
      <c r="BL179" s="17" t="s">
        <v>169</v>
      </c>
      <c r="BM179" s="223" t="s">
        <v>1685</v>
      </c>
    </row>
    <row r="180" s="2" customFormat="1" ht="24.15" customHeight="1">
      <c r="A180" s="38"/>
      <c r="B180" s="39"/>
      <c r="C180" s="212" t="s">
        <v>1686</v>
      </c>
      <c r="D180" s="212" t="s">
        <v>164</v>
      </c>
      <c r="E180" s="213" t="s">
        <v>1569</v>
      </c>
      <c r="F180" s="214" t="s">
        <v>1570</v>
      </c>
      <c r="G180" s="215" t="s">
        <v>542</v>
      </c>
      <c r="H180" s="216">
        <v>3</v>
      </c>
      <c r="I180" s="217"/>
      <c r="J180" s="218">
        <f>ROUND(I180*H180,2)</f>
        <v>0</v>
      </c>
      <c r="K180" s="214" t="s">
        <v>19</v>
      </c>
      <c r="L180" s="44"/>
      <c r="M180" s="219" t="s">
        <v>19</v>
      </c>
      <c r="N180" s="220" t="s">
        <v>46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169</v>
      </c>
      <c r="AT180" s="223" t="s">
        <v>164</v>
      </c>
      <c r="AU180" s="223" t="s">
        <v>185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169</v>
      </c>
      <c r="BM180" s="223" t="s">
        <v>1687</v>
      </c>
    </row>
    <row r="181" s="2" customFormat="1" ht="24.15" customHeight="1">
      <c r="A181" s="38"/>
      <c r="B181" s="39"/>
      <c r="C181" s="212" t="s">
        <v>1688</v>
      </c>
      <c r="D181" s="212" t="s">
        <v>164</v>
      </c>
      <c r="E181" s="213" t="s">
        <v>1572</v>
      </c>
      <c r="F181" s="214" t="s">
        <v>1573</v>
      </c>
      <c r="G181" s="215" t="s">
        <v>542</v>
      </c>
      <c r="H181" s="216">
        <v>3</v>
      </c>
      <c r="I181" s="217"/>
      <c r="J181" s="218">
        <f>ROUND(I181*H181,2)</f>
        <v>0</v>
      </c>
      <c r="K181" s="214" t="s">
        <v>19</v>
      </c>
      <c r="L181" s="44"/>
      <c r="M181" s="219" t="s">
        <v>19</v>
      </c>
      <c r="N181" s="220" t="s">
        <v>46</v>
      </c>
      <c r="O181" s="84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169</v>
      </c>
      <c r="AT181" s="223" t="s">
        <v>164</v>
      </c>
      <c r="AU181" s="223" t="s">
        <v>185</v>
      </c>
      <c r="AY181" s="17" t="s">
        <v>162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83</v>
      </c>
      <c r="BK181" s="224">
        <f>ROUND(I181*H181,2)</f>
        <v>0</v>
      </c>
      <c r="BL181" s="17" t="s">
        <v>169</v>
      </c>
      <c r="BM181" s="223" t="s">
        <v>1689</v>
      </c>
    </row>
    <row r="182" s="2" customFormat="1" ht="16.5" customHeight="1">
      <c r="A182" s="38"/>
      <c r="B182" s="39"/>
      <c r="C182" s="264" t="s">
        <v>1690</v>
      </c>
      <c r="D182" s="264" t="s">
        <v>280</v>
      </c>
      <c r="E182" s="265" t="s">
        <v>1691</v>
      </c>
      <c r="F182" s="266" t="s">
        <v>1692</v>
      </c>
      <c r="G182" s="267" t="s">
        <v>269</v>
      </c>
      <c r="H182" s="268">
        <v>6</v>
      </c>
      <c r="I182" s="269"/>
      <c r="J182" s="270">
        <f>ROUND(I182*H182,2)</f>
        <v>0</v>
      </c>
      <c r="K182" s="266" t="s">
        <v>19</v>
      </c>
      <c r="L182" s="271"/>
      <c r="M182" s="272" t="s">
        <v>19</v>
      </c>
      <c r="N182" s="273" t="s">
        <v>46</v>
      </c>
      <c r="O182" s="84"/>
      <c r="P182" s="221">
        <f>O182*H182</f>
        <v>0</v>
      </c>
      <c r="Q182" s="221">
        <v>0.0022499999999999998</v>
      </c>
      <c r="R182" s="221">
        <f>Q182*H182</f>
        <v>0.013499999999999998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217</v>
      </c>
      <c r="AT182" s="223" t="s">
        <v>280</v>
      </c>
      <c r="AU182" s="223" t="s">
        <v>185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169</v>
      </c>
      <c r="BM182" s="223" t="s">
        <v>1693</v>
      </c>
    </row>
    <row r="183" s="2" customFormat="1" ht="16.5" customHeight="1">
      <c r="A183" s="38"/>
      <c r="B183" s="39"/>
      <c r="C183" s="264" t="s">
        <v>1694</v>
      </c>
      <c r="D183" s="264" t="s">
        <v>280</v>
      </c>
      <c r="E183" s="265" t="s">
        <v>1695</v>
      </c>
      <c r="F183" s="266" t="s">
        <v>1696</v>
      </c>
      <c r="G183" s="267" t="s">
        <v>269</v>
      </c>
      <c r="H183" s="268">
        <v>6</v>
      </c>
      <c r="I183" s="269"/>
      <c r="J183" s="270">
        <f>ROUND(I183*H183,2)</f>
        <v>0</v>
      </c>
      <c r="K183" s="266" t="s">
        <v>19</v>
      </c>
      <c r="L183" s="271"/>
      <c r="M183" s="272" t="s">
        <v>19</v>
      </c>
      <c r="N183" s="273" t="s">
        <v>46</v>
      </c>
      <c r="O183" s="84"/>
      <c r="P183" s="221">
        <f>O183*H183</f>
        <v>0</v>
      </c>
      <c r="Q183" s="221">
        <v>0.00062</v>
      </c>
      <c r="R183" s="221">
        <f>Q183*H183</f>
        <v>0.0037200000000000002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217</v>
      </c>
      <c r="AT183" s="223" t="s">
        <v>280</v>
      </c>
      <c r="AU183" s="223" t="s">
        <v>185</v>
      </c>
      <c r="AY183" s="17" t="s">
        <v>162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83</v>
      </c>
      <c r="BK183" s="224">
        <f>ROUND(I183*H183,2)</f>
        <v>0</v>
      </c>
      <c r="BL183" s="17" t="s">
        <v>169</v>
      </c>
      <c r="BM183" s="223" t="s">
        <v>1697</v>
      </c>
    </row>
    <row r="184" s="2" customFormat="1" ht="24.15" customHeight="1">
      <c r="A184" s="38"/>
      <c r="B184" s="39"/>
      <c r="C184" s="264" t="s">
        <v>1698</v>
      </c>
      <c r="D184" s="264" t="s">
        <v>280</v>
      </c>
      <c r="E184" s="265" t="s">
        <v>1699</v>
      </c>
      <c r="F184" s="266" t="s">
        <v>1700</v>
      </c>
      <c r="G184" s="267" t="s">
        <v>542</v>
      </c>
      <c r="H184" s="268">
        <v>3</v>
      </c>
      <c r="I184" s="269"/>
      <c r="J184" s="270">
        <f>ROUND(I184*H184,2)</f>
        <v>0</v>
      </c>
      <c r="K184" s="266" t="s">
        <v>19</v>
      </c>
      <c r="L184" s="271"/>
      <c r="M184" s="272" t="s">
        <v>19</v>
      </c>
      <c r="N184" s="273" t="s">
        <v>46</v>
      </c>
      <c r="O184" s="84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217</v>
      </c>
      <c r="AT184" s="223" t="s">
        <v>280</v>
      </c>
      <c r="AU184" s="223" t="s">
        <v>185</v>
      </c>
      <c r="AY184" s="17" t="s">
        <v>162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83</v>
      </c>
      <c r="BK184" s="224">
        <f>ROUND(I184*H184,2)</f>
        <v>0</v>
      </c>
      <c r="BL184" s="17" t="s">
        <v>169</v>
      </c>
      <c r="BM184" s="223" t="s">
        <v>1701</v>
      </c>
    </row>
    <row r="185" s="2" customFormat="1" ht="24.15" customHeight="1">
      <c r="A185" s="38"/>
      <c r="B185" s="39"/>
      <c r="C185" s="212" t="s">
        <v>1702</v>
      </c>
      <c r="D185" s="212" t="s">
        <v>164</v>
      </c>
      <c r="E185" s="213" t="s">
        <v>1703</v>
      </c>
      <c r="F185" s="214" t="s">
        <v>1704</v>
      </c>
      <c r="G185" s="215" t="s">
        <v>269</v>
      </c>
      <c r="H185" s="216">
        <v>2</v>
      </c>
      <c r="I185" s="217"/>
      <c r="J185" s="218">
        <f>ROUND(I185*H185,2)</f>
        <v>0</v>
      </c>
      <c r="K185" s="214" t="s">
        <v>19</v>
      </c>
      <c r="L185" s="44"/>
      <c r="M185" s="219" t="s">
        <v>19</v>
      </c>
      <c r="N185" s="220" t="s">
        <v>46</v>
      </c>
      <c r="O185" s="84"/>
      <c r="P185" s="221">
        <f>O185*H185</f>
        <v>0</v>
      </c>
      <c r="Q185" s="221">
        <v>0</v>
      </c>
      <c r="R185" s="221">
        <f>Q185*H185</f>
        <v>0</v>
      </c>
      <c r="S185" s="221">
        <v>0.00050000000000000001</v>
      </c>
      <c r="T185" s="222">
        <f>S185*H185</f>
        <v>0.001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169</v>
      </c>
      <c r="AT185" s="223" t="s">
        <v>164</v>
      </c>
      <c r="AU185" s="223" t="s">
        <v>185</v>
      </c>
      <c r="AY185" s="17" t="s">
        <v>162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83</v>
      </c>
      <c r="BK185" s="224">
        <f>ROUND(I185*H185,2)</f>
        <v>0</v>
      </c>
      <c r="BL185" s="17" t="s">
        <v>169</v>
      </c>
      <c r="BM185" s="223" t="s">
        <v>1705</v>
      </c>
    </row>
    <row r="186" s="2" customFormat="1" ht="24.15" customHeight="1">
      <c r="A186" s="38"/>
      <c r="B186" s="39"/>
      <c r="C186" s="264" t="s">
        <v>1706</v>
      </c>
      <c r="D186" s="264" t="s">
        <v>280</v>
      </c>
      <c r="E186" s="265" t="s">
        <v>1707</v>
      </c>
      <c r="F186" s="266" t="s">
        <v>1708</v>
      </c>
      <c r="G186" s="267" t="s">
        <v>269</v>
      </c>
      <c r="H186" s="268">
        <v>2</v>
      </c>
      <c r="I186" s="269"/>
      <c r="J186" s="270">
        <f>ROUND(I186*H186,2)</f>
        <v>0</v>
      </c>
      <c r="K186" s="266" t="s">
        <v>19</v>
      </c>
      <c r="L186" s="271"/>
      <c r="M186" s="272" t="s">
        <v>19</v>
      </c>
      <c r="N186" s="273" t="s">
        <v>46</v>
      </c>
      <c r="O186" s="84"/>
      <c r="P186" s="221">
        <f>O186*H186</f>
        <v>0</v>
      </c>
      <c r="Q186" s="221">
        <v>0.0011000000000000001</v>
      </c>
      <c r="R186" s="221">
        <f>Q186*H186</f>
        <v>0.0022000000000000001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217</v>
      </c>
      <c r="AT186" s="223" t="s">
        <v>280</v>
      </c>
      <c r="AU186" s="223" t="s">
        <v>185</v>
      </c>
      <c r="AY186" s="17" t="s">
        <v>162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83</v>
      </c>
      <c r="BK186" s="224">
        <f>ROUND(I186*H186,2)</f>
        <v>0</v>
      </c>
      <c r="BL186" s="17" t="s">
        <v>169</v>
      </c>
      <c r="BM186" s="223" t="s">
        <v>1709</v>
      </c>
    </row>
    <row r="187" s="2" customFormat="1" ht="24.15" customHeight="1">
      <c r="A187" s="38"/>
      <c r="B187" s="39"/>
      <c r="C187" s="264" t="s">
        <v>1710</v>
      </c>
      <c r="D187" s="264" t="s">
        <v>280</v>
      </c>
      <c r="E187" s="265" t="s">
        <v>1711</v>
      </c>
      <c r="F187" s="266" t="s">
        <v>1712</v>
      </c>
      <c r="G187" s="267" t="s">
        <v>542</v>
      </c>
      <c r="H187" s="268">
        <v>8</v>
      </c>
      <c r="I187" s="269"/>
      <c r="J187" s="270">
        <f>ROUND(I187*H187,2)</f>
        <v>0</v>
      </c>
      <c r="K187" s="266" t="s">
        <v>19</v>
      </c>
      <c r="L187" s="271"/>
      <c r="M187" s="272" t="s">
        <v>19</v>
      </c>
      <c r="N187" s="273" t="s">
        <v>46</v>
      </c>
      <c r="O187" s="84"/>
      <c r="P187" s="221">
        <f>O187*H187</f>
        <v>0</v>
      </c>
      <c r="Q187" s="221">
        <v>0.00020000000000000001</v>
      </c>
      <c r="R187" s="221">
        <f>Q187*H187</f>
        <v>0.0016000000000000001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217</v>
      </c>
      <c r="AT187" s="223" t="s">
        <v>280</v>
      </c>
      <c r="AU187" s="223" t="s">
        <v>185</v>
      </c>
      <c r="AY187" s="17" t="s">
        <v>162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83</v>
      </c>
      <c r="BK187" s="224">
        <f>ROUND(I187*H187,2)</f>
        <v>0</v>
      </c>
      <c r="BL187" s="17" t="s">
        <v>169</v>
      </c>
      <c r="BM187" s="223" t="s">
        <v>1713</v>
      </c>
    </row>
    <row r="188" s="2" customFormat="1" ht="24.15" customHeight="1">
      <c r="A188" s="38"/>
      <c r="B188" s="39"/>
      <c r="C188" s="264" t="s">
        <v>1714</v>
      </c>
      <c r="D188" s="264" t="s">
        <v>280</v>
      </c>
      <c r="E188" s="265" t="s">
        <v>1715</v>
      </c>
      <c r="F188" s="266" t="s">
        <v>1716</v>
      </c>
      <c r="G188" s="267" t="s">
        <v>1717</v>
      </c>
      <c r="H188" s="268">
        <v>0.20000000000000001</v>
      </c>
      <c r="I188" s="269"/>
      <c r="J188" s="270">
        <f>ROUND(I188*H188,2)</f>
        <v>0</v>
      </c>
      <c r="K188" s="266" t="s">
        <v>19</v>
      </c>
      <c r="L188" s="271"/>
      <c r="M188" s="272" t="s">
        <v>19</v>
      </c>
      <c r="N188" s="273" t="s">
        <v>46</v>
      </c>
      <c r="O188" s="84"/>
      <c r="P188" s="221">
        <f>O188*H188</f>
        <v>0</v>
      </c>
      <c r="Q188" s="221">
        <v>0.0028</v>
      </c>
      <c r="R188" s="221">
        <f>Q188*H188</f>
        <v>0.00056000000000000006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217</v>
      </c>
      <c r="AT188" s="223" t="s">
        <v>280</v>
      </c>
      <c r="AU188" s="223" t="s">
        <v>185</v>
      </c>
      <c r="AY188" s="17" t="s">
        <v>162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83</v>
      </c>
      <c r="BK188" s="224">
        <f>ROUND(I188*H188,2)</f>
        <v>0</v>
      </c>
      <c r="BL188" s="17" t="s">
        <v>169</v>
      </c>
      <c r="BM188" s="223" t="s">
        <v>1718</v>
      </c>
    </row>
    <row r="189" s="2" customFormat="1" ht="24.15" customHeight="1">
      <c r="A189" s="38"/>
      <c r="B189" s="39"/>
      <c r="C189" s="264" t="s">
        <v>1719</v>
      </c>
      <c r="D189" s="264" t="s">
        <v>280</v>
      </c>
      <c r="E189" s="265" t="s">
        <v>1720</v>
      </c>
      <c r="F189" s="266" t="s">
        <v>1721</v>
      </c>
      <c r="G189" s="267" t="s">
        <v>1717</v>
      </c>
      <c r="H189" s="268">
        <v>0.5</v>
      </c>
      <c r="I189" s="269"/>
      <c r="J189" s="270">
        <f>ROUND(I189*H189,2)</f>
        <v>0</v>
      </c>
      <c r="K189" s="266" t="s">
        <v>19</v>
      </c>
      <c r="L189" s="271"/>
      <c r="M189" s="272" t="s">
        <v>19</v>
      </c>
      <c r="N189" s="273" t="s">
        <v>46</v>
      </c>
      <c r="O189" s="84"/>
      <c r="P189" s="221">
        <f>O189*H189</f>
        <v>0</v>
      </c>
      <c r="Q189" s="221">
        <v>0.00027999999999999998</v>
      </c>
      <c r="R189" s="221">
        <f>Q189*H189</f>
        <v>0.00013999999999999999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217</v>
      </c>
      <c r="AT189" s="223" t="s">
        <v>280</v>
      </c>
      <c r="AU189" s="223" t="s">
        <v>185</v>
      </c>
      <c r="AY189" s="17" t="s">
        <v>162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83</v>
      </c>
      <c r="BK189" s="224">
        <f>ROUND(I189*H189,2)</f>
        <v>0</v>
      </c>
      <c r="BL189" s="17" t="s">
        <v>169</v>
      </c>
      <c r="BM189" s="223" t="s">
        <v>1722</v>
      </c>
    </row>
    <row r="190" s="2" customFormat="1" ht="24.15" customHeight="1">
      <c r="A190" s="38"/>
      <c r="B190" s="39"/>
      <c r="C190" s="212" t="s">
        <v>1723</v>
      </c>
      <c r="D190" s="212" t="s">
        <v>164</v>
      </c>
      <c r="E190" s="213" t="s">
        <v>1724</v>
      </c>
      <c r="F190" s="214" t="s">
        <v>1725</v>
      </c>
      <c r="G190" s="215" t="s">
        <v>338</v>
      </c>
      <c r="H190" s="216">
        <v>30</v>
      </c>
      <c r="I190" s="217"/>
      <c r="J190" s="218">
        <f>ROUND(I190*H190,2)</f>
        <v>0</v>
      </c>
      <c r="K190" s="214" t="s">
        <v>19</v>
      </c>
      <c r="L190" s="44"/>
      <c r="M190" s="219" t="s">
        <v>19</v>
      </c>
      <c r="N190" s="220" t="s">
        <v>46</v>
      </c>
      <c r="O190" s="84"/>
      <c r="P190" s="221">
        <f>O190*H190</f>
        <v>0</v>
      </c>
      <c r="Q190" s="221">
        <v>3.3333333333333299E-06</v>
      </c>
      <c r="R190" s="221">
        <f>Q190*H190</f>
        <v>9.9999999999999896E-05</v>
      </c>
      <c r="S190" s="221">
        <v>3.3333333333333301E-05</v>
      </c>
      <c r="T190" s="222">
        <f>S190*H190</f>
        <v>0.00099999999999999894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169</v>
      </c>
      <c r="AT190" s="223" t="s">
        <v>164</v>
      </c>
      <c r="AU190" s="223" t="s">
        <v>185</v>
      </c>
      <c r="AY190" s="17" t="s">
        <v>162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83</v>
      </c>
      <c r="BK190" s="224">
        <f>ROUND(I190*H190,2)</f>
        <v>0</v>
      </c>
      <c r="BL190" s="17" t="s">
        <v>169</v>
      </c>
      <c r="BM190" s="223" t="s">
        <v>1726</v>
      </c>
    </row>
    <row r="191" s="2" customFormat="1" ht="24.15" customHeight="1">
      <c r="A191" s="38"/>
      <c r="B191" s="39"/>
      <c r="C191" s="264" t="s">
        <v>1727</v>
      </c>
      <c r="D191" s="264" t="s">
        <v>280</v>
      </c>
      <c r="E191" s="265" t="s">
        <v>1728</v>
      </c>
      <c r="F191" s="266" t="s">
        <v>1729</v>
      </c>
      <c r="G191" s="267" t="s">
        <v>1717</v>
      </c>
      <c r="H191" s="268">
        <v>0.29999999999999999</v>
      </c>
      <c r="I191" s="269"/>
      <c r="J191" s="270">
        <f>ROUND(I191*H191,2)</f>
        <v>0</v>
      </c>
      <c r="K191" s="266" t="s">
        <v>19</v>
      </c>
      <c r="L191" s="271"/>
      <c r="M191" s="272" t="s">
        <v>19</v>
      </c>
      <c r="N191" s="273" t="s">
        <v>46</v>
      </c>
      <c r="O191" s="84"/>
      <c r="P191" s="221">
        <f>O191*H191</f>
        <v>0</v>
      </c>
      <c r="Q191" s="221">
        <v>0.00016666666666666701</v>
      </c>
      <c r="R191" s="221">
        <f>Q191*H191</f>
        <v>5.0000000000000104E-05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217</v>
      </c>
      <c r="AT191" s="223" t="s">
        <v>280</v>
      </c>
      <c r="AU191" s="223" t="s">
        <v>185</v>
      </c>
      <c r="AY191" s="17" t="s">
        <v>162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83</v>
      </c>
      <c r="BK191" s="224">
        <f>ROUND(I191*H191,2)</f>
        <v>0</v>
      </c>
      <c r="BL191" s="17" t="s">
        <v>169</v>
      </c>
      <c r="BM191" s="223" t="s">
        <v>1730</v>
      </c>
    </row>
    <row r="192" s="2" customFormat="1" ht="24.15" customHeight="1">
      <c r="A192" s="38"/>
      <c r="B192" s="39"/>
      <c r="C192" s="264" t="s">
        <v>1731</v>
      </c>
      <c r="D192" s="264" t="s">
        <v>280</v>
      </c>
      <c r="E192" s="265" t="s">
        <v>1732</v>
      </c>
      <c r="F192" s="266" t="s">
        <v>1733</v>
      </c>
      <c r="G192" s="267" t="s">
        <v>167</v>
      </c>
      <c r="H192" s="268">
        <v>0.29999999999999999</v>
      </c>
      <c r="I192" s="269"/>
      <c r="J192" s="270">
        <f>ROUND(I192*H192,2)</f>
        <v>0</v>
      </c>
      <c r="K192" s="266" t="s">
        <v>19</v>
      </c>
      <c r="L192" s="271"/>
      <c r="M192" s="272" t="s">
        <v>19</v>
      </c>
      <c r="N192" s="273" t="s">
        <v>46</v>
      </c>
      <c r="O192" s="84"/>
      <c r="P192" s="221">
        <f>O192*H192</f>
        <v>0</v>
      </c>
      <c r="Q192" s="221">
        <v>0.113</v>
      </c>
      <c r="R192" s="221">
        <f>Q192*H192</f>
        <v>0.0339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217</v>
      </c>
      <c r="AT192" s="223" t="s">
        <v>280</v>
      </c>
      <c r="AU192" s="223" t="s">
        <v>185</v>
      </c>
      <c r="AY192" s="17" t="s">
        <v>162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83</v>
      </c>
      <c r="BK192" s="224">
        <f>ROUND(I192*H192,2)</f>
        <v>0</v>
      </c>
      <c r="BL192" s="17" t="s">
        <v>169</v>
      </c>
      <c r="BM192" s="223" t="s">
        <v>1734</v>
      </c>
    </row>
    <row r="193" s="2" customFormat="1" ht="33" customHeight="1">
      <c r="A193" s="38"/>
      <c r="B193" s="39"/>
      <c r="C193" s="212" t="s">
        <v>1735</v>
      </c>
      <c r="D193" s="212" t="s">
        <v>164</v>
      </c>
      <c r="E193" s="213" t="s">
        <v>1602</v>
      </c>
      <c r="F193" s="214" t="s">
        <v>1603</v>
      </c>
      <c r="G193" s="215" t="s">
        <v>269</v>
      </c>
      <c r="H193" s="216">
        <v>19</v>
      </c>
      <c r="I193" s="217"/>
      <c r="J193" s="218">
        <f>ROUND(I193*H193,2)</f>
        <v>0</v>
      </c>
      <c r="K193" s="214" t="s">
        <v>19</v>
      </c>
      <c r="L193" s="44"/>
      <c r="M193" s="219" t="s">
        <v>19</v>
      </c>
      <c r="N193" s="220" t="s">
        <v>46</v>
      </c>
      <c r="O193" s="84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169</v>
      </c>
      <c r="AT193" s="223" t="s">
        <v>164</v>
      </c>
      <c r="AU193" s="223" t="s">
        <v>185</v>
      </c>
      <c r="AY193" s="17" t="s">
        <v>162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83</v>
      </c>
      <c r="BK193" s="224">
        <f>ROUND(I193*H193,2)</f>
        <v>0</v>
      </c>
      <c r="BL193" s="17" t="s">
        <v>169</v>
      </c>
      <c r="BM193" s="223" t="s">
        <v>1736</v>
      </c>
    </row>
    <row r="194" s="2" customFormat="1" ht="24.15" customHeight="1">
      <c r="A194" s="38"/>
      <c r="B194" s="39"/>
      <c r="C194" s="264" t="s">
        <v>1737</v>
      </c>
      <c r="D194" s="264" t="s">
        <v>280</v>
      </c>
      <c r="E194" s="265" t="s">
        <v>1738</v>
      </c>
      <c r="F194" s="266" t="s">
        <v>1739</v>
      </c>
      <c r="G194" s="267" t="s">
        <v>269</v>
      </c>
      <c r="H194" s="268">
        <v>14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46</v>
      </c>
      <c r="O194" s="84"/>
      <c r="P194" s="221">
        <f>O194*H194</f>
        <v>0</v>
      </c>
      <c r="Q194" s="221">
        <v>6.9999999999999994E-05</v>
      </c>
      <c r="R194" s="221">
        <f>Q194*H194</f>
        <v>0.00097999999999999997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217</v>
      </c>
      <c r="AT194" s="223" t="s">
        <v>280</v>
      </c>
      <c r="AU194" s="223" t="s">
        <v>185</v>
      </c>
      <c r="AY194" s="17" t="s">
        <v>162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83</v>
      </c>
      <c r="BK194" s="224">
        <f>ROUND(I194*H194,2)</f>
        <v>0</v>
      </c>
      <c r="BL194" s="17" t="s">
        <v>169</v>
      </c>
      <c r="BM194" s="223" t="s">
        <v>1740</v>
      </c>
    </row>
    <row r="195" s="2" customFormat="1" ht="21.75" customHeight="1">
      <c r="A195" s="38"/>
      <c r="B195" s="39"/>
      <c r="C195" s="264" t="s">
        <v>1741</v>
      </c>
      <c r="D195" s="264" t="s">
        <v>280</v>
      </c>
      <c r="E195" s="265" t="s">
        <v>1742</v>
      </c>
      <c r="F195" s="266" t="s">
        <v>1743</v>
      </c>
      <c r="G195" s="267" t="s">
        <v>542</v>
      </c>
      <c r="H195" s="268">
        <v>4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46</v>
      </c>
      <c r="O195" s="84"/>
      <c r="P195" s="221">
        <f>O195*H195</f>
        <v>0</v>
      </c>
      <c r="Q195" s="221">
        <v>0.001</v>
      </c>
      <c r="R195" s="221">
        <f>Q195*H195</f>
        <v>0.0040000000000000001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217</v>
      </c>
      <c r="AT195" s="223" t="s">
        <v>280</v>
      </c>
      <c r="AU195" s="223" t="s">
        <v>185</v>
      </c>
      <c r="AY195" s="17" t="s">
        <v>162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83</v>
      </c>
      <c r="BK195" s="224">
        <f>ROUND(I195*H195,2)</f>
        <v>0</v>
      </c>
      <c r="BL195" s="17" t="s">
        <v>169</v>
      </c>
      <c r="BM195" s="223" t="s">
        <v>1744</v>
      </c>
    </row>
    <row r="196" s="2" customFormat="1" ht="33" customHeight="1">
      <c r="A196" s="38"/>
      <c r="B196" s="39"/>
      <c r="C196" s="212" t="s">
        <v>1745</v>
      </c>
      <c r="D196" s="212" t="s">
        <v>164</v>
      </c>
      <c r="E196" s="213" t="s">
        <v>1746</v>
      </c>
      <c r="F196" s="214" t="s">
        <v>1747</v>
      </c>
      <c r="G196" s="215" t="s">
        <v>269</v>
      </c>
      <c r="H196" s="216">
        <v>20</v>
      </c>
      <c r="I196" s="217"/>
      <c r="J196" s="218">
        <f>ROUND(I196*H196,2)</f>
        <v>0</v>
      </c>
      <c r="K196" s="214" t="s">
        <v>19</v>
      </c>
      <c r="L196" s="44"/>
      <c r="M196" s="219" t="s">
        <v>19</v>
      </c>
      <c r="N196" s="220" t="s">
        <v>46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169</v>
      </c>
      <c r="AT196" s="223" t="s">
        <v>164</v>
      </c>
      <c r="AU196" s="223" t="s">
        <v>185</v>
      </c>
      <c r="AY196" s="17" t="s">
        <v>162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83</v>
      </c>
      <c r="BK196" s="224">
        <f>ROUND(I196*H196,2)</f>
        <v>0</v>
      </c>
      <c r="BL196" s="17" t="s">
        <v>169</v>
      </c>
      <c r="BM196" s="223" t="s">
        <v>1748</v>
      </c>
    </row>
    <row r="197" s="2" customFormat="1" ht="21.75" customHeight="1">
      <c r="A197" s="38"/>
      <c r="B197" s="39"/>
      <c r="C197" s="264" t="s">
        <v>1749</v>
      </c>
      <c r="D197" s="264" t="s">
        <v>280</v>
      </c>
      <c r="E197" s="265" t="s">
        <v>1750</v>
      </c>
      <c r="F197" s="266" t="s">
        <v>1751</v>
      </c>
      <c r="G197" s="267" t="s">
        <v>269</v>
      </c>
      <c r="H197" s="268">
        <v>20</v>
      </c>
      <c r="I197" s="269"/>
      <c r="J197" s="270">
        <f>ROUND(I197*H197,2)</f>
        <v>0</v>
      </c>
      <c r="K197" s="266" t="s">
        <v>19</v>
      </c>
      <c r="L197" s="271"/>
      <c r="M197" s="272" t="s">
        <v>19</v>
      </c>
      <c r="N197" s="273" t="s">
        <v>46</v>
      </c>
      <c r="O197" s="84"/>
      <c r="P197" s="221">
        <f>O197*H197</f>
        <v>0</v>
      </c>
      <c r="Q197" s="221">
        <v>0.00059999999999999995</v>
      </c>
      <c r="R197" s="221">
        <f>Q197*H197</f>
        <v>0.011999999999999999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217</v>
      </c>
      <c r="AT197" s="223" t="s">
        <v>280</v>
      </c>
      <c r="AU197" s="223" t="s">
        <v>185</v>
      </c>
      <c r="AY197" s="17" t="s">
        <v>162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83</v>
      </c>
      <c r="BK197" s="224">
        <f>ROUND(I197*H197,2)</f>
        <v>0</v>
      </c>
      <c r="BL197" s="17" t="s">
        <v>169</v>
      </c>
      <c r="BM197" s="223" t="s">
        <v>1752</v>
      </c>
    </row>
    <row r="198" s="2" customFormat="1" ht="24.15" customHeight="1">
      <c r="A198" s="38"/>
      <c r="B198" s="39"/>
      <c r="C198" s="212" t="s">
        <v>1753</v>
      </c>
      <c r="D198" s="212" t="s">
        <v>164</v>
      </c>
      <c r="E198" s="213" t="s">
        <v>1616</v>
      </c>
      <c r="F198" s="214" t="s">
        <v>1617</v>
      </c>
      <c r="G198" s="215" t="s">
        <v>542</v>
      </c>
      <c r="H198" s="216">
        <v>60</v>
      </c>
      <c r="I198" s="217"/>
      <c r="J198" s="218">
        <f>ROUND(I198*H198,2)</f>
        <v>0</v>
      </c>
      <c r="K198" s="214" t="s">
        <v>19</v>
      </c>
      <c r="L198" s="44"/>
      <c r="M198" s="219" t="s">
        <v>19</v>
      </c>
      <c r="N198" s="220" t="s">
        <v>46</v>
      </c>
      <c r="O198" s="84"/>
      <c r="P198" s="221">
        <f>O198*H198</f>
        <v>0</v>
      </c>
      <c r="Q198" s="221">
        <v>0</v>
      </c>
      <c r="R198" s="221">
        <f>Q198*H198</f>
        <v>0</v>
      </c>
      <c r="S198" s="221">
        <v>0.00011111111111111099</v>
      </c>
      <c r="T198" s="222">
        <f>S198*H198</f>
        <v>0.0066666666666666593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169</v>
      </c>
      <c r="AT198" s="223" t="s">
        <v>164</v>
      </c>
      <c r="AU198" s="223" t="s">
        <v>185</v>
      </c>
      <c r="AY198" s="17" t="s">
        <v>162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83</v>
      </c>
      <c r="BK198" s="224">
        <f>ROUND(I198*H198,2)</f>
        <v>0</v>
      </c>
      <c r="BL198" s="17" t="s">
        <v>169</v>
      </c>
      <c r="BM198" s="223" t="s">
        <v>1754</v>
      </c>
    </row>
    <row r="199" s="2" customFormat="1" ht="24.15" customHeight="1">
      <c r="A199" s="38"/>
      <c r="B199" s="39"/>
      <c r="C199" s="264" t="s">
        <v>1755</v>
      </c>
      <c r="D199" s="264" t="s">
        <v>280</v>
      </c>
      <c r="E199" s="265" t="s">
        <v>1756</v>
      </c>
      <c r="F199" s="266" t="s">
        <v>1757</v>
      </c>
      <c r="G199" s="267" t="s">
        <v>1717</v>
      </c>
      <c r="H199" s="268">
        <v>1</v>
      </c>
      <c r="I199" s="269"/>
      <c r="J199" s="270">
        <f>ROUND(I199*H199,2)</f>
        <v>0</v>
      </c>
      <c r="K199" s="266" t="s">
        <v>19</v>
      </c>
      <c r="L199" s="271"/>
      <c r="M199" s="272" t="s">
        <v>19</v>
      </c>
      <c r="N199" s="273" t="s">
        <v>46</v>
      </c>
      <c r="O199" s="84"/>
      <c r="P199" s="221">
        <f>O199*H199</f>
        <v>0</v>
      </c>
      <c r="Q199" s="221">
        <v>0.0014499999999999999</v>
      </c>
      <c r="R199" s="221">
        <f>Q199*H199</f>
        <v>0.0014499999999999999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217</v>
      </c>
      <c r="AT199" s="223" t="s">
        <v>280</v>
      </c>
      <c r="AU199" s="223" t="s">
        <v>185</v>
      </c>
      <c r="AY199" s="17" t="s">
        <v>162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83</v>
      </c>
      <c r="BK199" s="224">
        <f>ROUND(I199*H199,2)</f>
        <v>0</v>
      </c>
      <c r="BL199" s="17" t="s">
        <v>169</v>
      </c>
      <c r="BM199" s="223" t="s">
        <v>1758</v>
      </c>
    </row>
    <row r="200" s="2" customFormat="1" ht="16.5" customHeight="1">
      <c r="A200" s="38"/>
      <c r="B200" s="39"/>
      <c r="C200" s="212" t="s">
        <v>1759</v>
      </c>
      <c r="D200" s="212" t="s">
        <v>164</v>
      </c>
      <c r="E200" s="213" t="s">
        <v>1610</v>
      </c>
      <c r="F200" s="214" t="s">
        <v>1611</v>
      </c>
      <c r="G200" s="215" t="s">
        <v>542</v>
      </c>
      <c r="H200" s="216">
        <v>8</v>
      </c>
      <c r="I200" s="217"/>
      <c r="J200" s="218">
        <f>ROUND(I200*H200,2)</f>
        <v>0</v>
      </c>
      <c r="K200" s="214" t="s">
        <v>19</v>
      </c>
      <c r="L200" s="44"/>
      <c r="M200" s="219" t="s">
        <v>19</v>
      </c>
      <c r="N200" s="220" t="s">
        <v>46</v>
      </c>
      <c r="O200" s="84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169</v>
      </c>
      <c r="AT200" s="223" t="s">
        <v>164</v>
      </c>
      <c r="AU200" s="223" t="s">
        <v>185</v>
      </c>
      <c r="AY200" s="17" t="s">
        <v>162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83</v>
      </c>
      <c r="BK200" s="224">
        <f>ROUND(I200*H200,2)</f>
        <v>0</v>
      </c>
      <c r="BL200" s="17" t="s">
        <v>169</v>
      </c>
      <c r="BM200" s="223" t="s">
        <v>1760</v>
      </c>
    </row>
    <row r="201" s="2" customFormat="1" ht="21.75" customHeight="1">
      <c r="A201" s="38"/>
      <c r="B201" s="39"/>
      <c r="C201" s="264" t="s">
        <v>1761</v>
      </c>
      <c r="D201" s="264" t="s">
        <v>280</v>
      </c>
      <c r="E201" s="265" t="s">
        <v>1613</v>
      </c>
      <c r="F201" s="266" t="s">
        <v>1614</v>
      </c>
      <c r="G201" s="267" t="s">
        <v>542</v>
      </c>
      <c r="H201" s="268">
        <v>8</v>
      </c>
      <c r="I201" s="269"/>
      <c r="J201" s="270">
        <f>ROUND(I201*H201,2)</f>
        <v>0</v>
      </c>
      <c r="K201" s="266" t="s">
        <v>19</v>
      </c>
      <c r="L201" s="271"/>
      <c r="M201" s="272" t="s">
        <v>19</v>
      </c>
      <c r="N201" s="273" t="s">
        <v>46</v>
      </c>
      <c r="O201" s="84"/>
      <c r="P201" s="221">
        <f>O201*H201</f>
        <v>0</v>
      </c>
      <c r="Q201" s="221">
        <v>0.00010000000000000001</v>
      </c>
      <c r="R201" s="221">
        <f>Q201*H201</f>
        <v>0.00080000000000000004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217</v>
      </c>
      <c r="AT201" s="223" t="s">
        <v>280</v>
      </c>
      <c r="AU201" s="223" t="s">
        <v>185</v>
      </c>
      <c r="AY201" s="17" t="s">
        <v>162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83</v>
      </c>
      <c r="BK201" s="224">
        <f>ROUND(I201*H201,2)</f>
        <v>0</v>
      </c>
      <c r="BL201" s="17" t="s">
        <v>169</v>
      </c>
      <c r="BM201" s="223" t="s">
        <v>1762</v>
      </c>
    </row>
    <row r="202" s="2" customFormat="1" ht="24.15" customHeight="1">
      <c r="A202" s="38"/>
      <c r="B202" s="39"/>
      <c r="C202" s="212" t="s">
        <v>1763</v>
      </c>
      <c r="D202" s="212" t="s">
        <v>164</v>
      </c>
      <c r="E202" s="213" t="s">
        <v>1764</v>
      </c>
      <c r="F202" s="214" t="s">
        <v>1506</v>
      </c>
      <c r="G202" s="215" t="s">
        <v>269</v>
      </c>
      <c r="H202" s="216">
        <v>10</v>
      </c>
      <c r="I202" s="217"/>
      <c r="J202" s="218">
        <f>ROUND(I202*H202,2)</f>
        <v>0</v>
      </c>
      <c r="K202" s="214" t="s">
        <v>19</v>
      </c>
      <c r="L202" s="44"/>
      <c r="M202" s="219" t="s">
        <v>19</v>
      </c>
      <c r="N202" s="220" t="s">
        <v>46</v>
      </c>
      <c r="O202" s="84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169</v>
      </c>
      <c r="AT202" s="223" t="s">
        <v>164</v>
      </c>
      <c r="AU202" s="223" t="s">
        <v>185</v>
      </c>
      <c r="AY202" s="17" t="s">
        <v>162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83</v>
      </c>
      <c r="BK202" s="224">
        <f>ROUND(I202*H202,2)</f>
        <v>0</v>
      </c>
      <c r="BL202" s="17" t="s">
        <v>169</v>
      </c>
      <c r="BM202" s="223" t="s">
        <v>1765</v>
      </c>
    </row>
    <row r="203" s="2" customFormat="1" ht="49.05" customHeight="1">
      <c r="A203" s="38"/>
      <c r="B203" s="39"/>
      <c r="C203" s="264" t="s">
        <v>1766</v>
      </c>
      <c r="D203" s="264" t="s">
        <v>280</v>
      </c>
      <c r="E203" s="265" t="s">
        <v>1505</v>
      </c>
      <c r="F203" s="266" t="s">
        <v>1767</v>
      </c>
      <c r="G203" s="267" t="s">
        <v>269</v>
      </c>
      <c r="H203" s="268">
        <v>10</v>
      </c>
      <c r="I203" s="269"/>
      <c r="J203" s="270">
        <f>ROUND(I203*H203,2)</f>
        <v>0</v>
      </c>
      <c r="K203" s="266" t="s">
        <v>19</v>
      </c>
      <c r="L203" s="271"/>
      <c r="M203" s="272" t="s">
        <v>19</v>
      </c>
      <c r="N203" s="273" t="s">
        <v>46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217</v>
      </c>
      <c r="AT203" s="223" t="s">
        <v>280</v>
      </c>
      <c r="AU203" s="223" t="s">
        <v>185</v>
      </c>
      <c r="AY203" s="17" t="s">
        <v>162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83</v>
      </c>
      <c r="BK203" s="224">
        <f>ROUND(I203*H203,2)</f>
        <v>0</v>
      </c>
      <c r="BL203" s="17" t="s">
        <v>169</v>
      </c>
      <c r="BM203" s="223" t="s">
        <v>1768</v>
      </c>
    </row>
    <row r="204" s="2" customFormat="1" ht="24.15" customHeight="1">
      <c r="A204" s="38"/>
      <c r="B204" s="39"/>
      <c r="C204" s="212" t="s">
        <v>1769</v>
      </c>
      <c r="D204" s="212" t="s">
        <v>164</v>
      </c>
      <c r="E204" s="213" t="s">
        <v>1770</v>
      </c>
      <c r="F204" s="214" t="s">
        <v>1771</v>
      </c>
      <c r="G204" s="215" t="s">
        <v>542</v>
      </c>
      <c r="H204" s="216">
        <v>1</v>
      </c>
      <c r="I204" s="217"/>
      <c r="J204" s="218">
        <f>ROUND(I204*H204,2)</f>
        <v>0</v>
      </c>
      <c r="K204" s="214" t="s">
        <v>19</v>
      </c>
      <c r="L204" s="44"/>
      <c r="M204" s="219" t="s">
        <v>19</v>
      </c>
      <c r="N204" s="220" t="s">
        <v>46</v>
      </c>
      <c r="O204" s="84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169</v>
      </c>
      <c r="AT204" s="223" t="s">
        <v>164</v>
      </c>
      <c r="AU204" s="223" t="s">
        <v>185</v>
      </c>
      <c r="AY204" s="17" t="s">
        <v>162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83</v>
      </c>
      <c r="BK204" s="224">
        <f>ROUND(I204*H204,2)</f>
        <v>0</v>
      </c>
      <c r="BL204" s="17" t="s">
        <v>169</v>
      </c>
      <c r="BM204" s="223" t="s">
        <v>1772</v>
      </c>
    </row>
    <row r="205" s="2" customFormat="1" ht="24.15" customHeight="1">
      <c r="A205" s="38"/>
      <c r="B205" s="39"/>
      <c r="C205" s="264" t="s">
        <v>1773</v>
      </c>
      <c r="D205" s="264" t="s">
        <v>280</v>
      </c>
      <c r="E205" s="265" t="s">
        <v>1774</v>
      </c>
      <c r="F205" s="266" t="s">
        <v>1775</v>
      </c>
      <c r="G205" s="267" t="s">
        <v>542</v>
      </c>
      <c r="H205" s="268">
        <v>1</v>
      </c>
      <c r="I205" s="269"/>
      <c r="J205" s="270">
        <f>ROUND(I205*H205,2)</f>
        <v>0</v>
      </c>
      <c r="K205" s="266" t="s">
        <v>19</v>
      </c>
      <c r="L205" s="271"/>
      <c r="M205" s="272" t="s">
        <v>19</v>
      </c>
      <c r="N205" s="273" t="s">
        <v>46</v>
      </c>
      <c r="O205" s="84"/>
      <c r="P205" s="221">
        <f>O205*H205</f>
        <v>0</v>
      </c>
      <c r="Q205" s="221">
        <v>0.0027000000000000001</v>
      </c>
      <c r="R205" s="221">
        <f>Q205*H205</f>
        <v>0.0027000000000000001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217</v>
      </c>
      <c r="AT205" s="223" t="s">
        <v>280</v>
      </c>
      <c r="AU205" s="223" t="s">
        <v>185</v>
      </c>
      <c r="AY205" s="17" t="s">
        <v>162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83</v>
      </c>
      <c r="BK205" s="224">
        <f>ROUND(I205*H205,2)</f>
        <v>0</v>
      </c>
      <c r="BL205" s="17" t="s">
        <v>169</v>
      </c>
      <c r="BM205" s="223" t="s">
        <v>1776</v>
      </c>
    </row>
    <row r="206" s="2" customFormat="1" ht="24.15" customHeight="1">
      <c r="A206" s="38"/>
      <c r="B206" s="39"/>
      <c r="C206" s="212" t="s">
        <v>1777</v>
      </c>
      <c r="D206" s="212" t="s">
        <v>164</v>
      </c>
      <c r="E206" s="213" t="s">
        <v>1778</v>
      </c>
      <c r="F206" s="214" t="s">
        <v>1779</v>
      </c>
      <c r="G206" s="215" t="s">
        <v>542</v>
      </c>
      <c r="H206" s="216">
        <v>2</v>
      </c>
      <c r="I206" s="217"/>
      <c r="J206" s="218">
        <f>ROUND(I206*H206,2)</f>
        <v>0</v>
      </c>
      <c r="K206" s="214" t="s">
        <v>19</v>
      </c>
      <c r="L206" s="44"/>
      <c r="M206" s="219" t="s">
        <v>19</v>
      </c>
      <c r="N206" s="220" t="s">
        <v>46</v>
      </c>
      <c r="O206" s="84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169</v>
      </c>
      <c r="AT206" s="223" t="s">
        <v>164</v>
      </c>
      <c r="AU206" s="223" t="s">
        <v>185</v>
      </c>
      <c r="AY206" s="17" t="s">
        <v>162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83</v>
      </c>
      <c r="BK206" s="224">
        <f>ROUND(I206*H206,2)</f>
        <v>0</v>
      </c>
      <c r="BL206" s="17" t="s">
        <v>169</v>
      </c>
      <c r="BM206" s="223" t="s">
        <v>1780</v>
      </c>
    </row>
    <row r="207" s="2" customFormat="1" ht="24.15" customHeight="1">
      <c r="A207" s="38"/>
      <c r="B207" s="39"/>
      <c r="C207" s="264" t="s">
        <v>1781</v>
      </c>
      <c r="D207" s="264" t="s">
        <v>280</v>
      </c>
      <c r="E207" s="265" t="s">
        <v>1782</v>
      </c>
      <c r="F207" s="266" t="s">
        <v>1783</v>
      </c>
      <c r="G207" s="267" t="s">
        <v>542</v>
      </c>
      <c r="H207" s="268">
        <v>2</v>
      </c>
      <c r="I207" s="269"/>
      <c r="J207" s="270">
        <f>ROUND(I207*H207,2)</f>
        <v>0</v>
      </c>
      <c r="K207" s="266" t="s">
        <v>19</v>
      </c>
      <c r="L207" s="271"/>
      <c r="M207" s="272" t="s">
        <v>19</v>
      </c>
      <c r="N207" s="273" t="s">
        <v>46</v>
      </c>
      <c r="O207" s="84"/>
      <c r="P207" s="221">
        <f>O207*H207</f>
        <v>0</v>
      </c>
      <c r="Q207" s="221">
        <v>2.0000000000000002E-05</v>
      </c>
      <c r="R207" s="221">
        <f>Q207*H207</f>
        <v>4.0000000000000003E-05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217</v>
      </c>
      <c r="AT207" s="223" t="s">
        <v>280</v>
      </c>
      <c r="AU207" s="223" t="s">
        <v>185</v>
      </c>
      <c r="AY207" s="17" t="s">
        <v>162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83</v>
      </c>
      <c r="BK207" s="224">
        <f>ROUND(I207*H207,2)</f>
        <v>0</v>
      </c>
      <c r="BL207" s="17" t="s">
        <v>169</v>
      </c>
      <c r="BM207" s="223" t="s">
        <v>1784</v>
      </c>
    </row>
    <row r="208" s="2" customFormat="1" ht="33" customHeight="1">
      <c r="A208" s="38"/>
      <c r="B208" s="39"/>
      <c r="C208" s="212" t="s">
        <v>1785</v>
      </c>
      <c r="D208" s="212" t="s">
        <v>164</v>
      </c>
      <c r="E208" s="213" t="s">
        <v>1590</v>
      </c>
      <c r="F208" s="214" t="s">
        <v>1591</v>
      </c>
      <c r="G208" s="215" t="s">
        <v>269</v>
      </c>
      <c r="H208" s="216">
        <v>4</v>
      </c>
      <c r="I208" s="217"/>
      <c r="J208" s="218">
        <f>ROUND(I208*H208,2)</f>
        <v>0</v>
      </c>
      <c r="K208" s="214" t="s">
        <v>19</v>
      </c>
      <c r="L208" s="44"/>
      <c r="M208" s="219" t="s">
        <v>19</v>
      </c>
      <c r="N208" s="220" t="s">
        <v>46</v>
      </c>
      <c r="O208" s="84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169</v>
      </c>
      <c r="AT208" s="223" t="s">
        <v>164</v>
      </c>
      <c r="AU208" s="223" t="s">
        <v>185</v>
      </c>
      <c r="AY208" s="17" t="s">
        <v>162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83</v>
      </c>
      <c r="BK208" s="224">
        <f>ROUND(I208*H208,2)</f>
        <v>0</v>
      </c>
      <c r="BL208" s="17" t="s">
        <v>169</v>
      </c>
      <c r="BM208" s="223" t="s">
        <v>1786</v>
      </c>
    </row>
    <row r="209" s="2" customFormat="1" ht="24.15" customHeight="1">
      <c r="A209" s="38"/>
      <c r="B209" s="39"/>
      <c r="C209" s="264" t="s">
        <v>420</v>
      </c>
      <c r="D209" s="264" t="s">
        <v>280</v>
      </c>
      <c r="E209" s="265" t="s">
        <v>1738</v>
      </c>
      <c r="F209" s="266" t="s">
        <v>1739</v>
      </c>
      <c r="G209" s="267" t="s">
        <v>269</v>
      </c>
      <c r="H209" s="268">
        <v>4</v>
      </c>
      <c r="I209" s="269"/>
      <c r="J209" s="270">
        <f>ROUND(I209*H209,2)</f>
        <v>0</v>
      </c>
      <c r="K209" s="266" t="s">
        <v>19</v>
      </c>
      <c r="L209" s="271"/>
      <c r="M209" s="272" t="s">
        <v>19</v>
      </c>
      <c r="N209" s="273" t="s">
        <v>46</v>
      </c>
      <c r="O209" s="84"/>
      <c r="P209" s="221">
        <f>O209*H209</f>
        <v>0</v>
      </c>
      <c r="Q209" s="221">
        <v>6.9999999999999994E-05</v>
      </c>
      <c r="R209" s="221">
        <f>Q209*H209</f>
        <v>0.00027999999999999998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217</v>
      </c>
      <c r="AT209" s="223" t="s">
        <v>280</v>
      </c>
      <c r="AU209" s="223" t="s">
        <v>185</v>
      </c>
      <c r="AY209" s="17" t="s">
        <v>162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83</v>
      </c>
      <c r="BK209" s="224">
        <f>ROUND(I209*H209,2)</f>
        <v>0</v>
      </c>
      <c r="BL209" s="17" t="s">
        <v>169</v>
      </c>
      <c r="BM209" s="223" t="s">
        <v>1787</v>
      </c>
    </row>
    <row r="210" s="2" customFormat="1" ht="33" customHeight="1">
      <c r="A210" s="38"/>
      <c r="B210" s="39"/>
      <c r="C210" s="212" t="s">
        <v>1788</v>
      </c>
      <c r="D210" s="212" t="s">
        <v>164</v>
      </c>
      <c r="E210" s="213" t="s">
        <v>1789</v>
      </c>
      <c r="F210" s="214" t="s">
        <v>1790</v>
      </c>
      <c r="G210" s="215" t="s">
        <v>542</v>
      </c>
      <c r="H210" s="216">
        <v>1</v>
      </c>
      <c r="I210" s="217"/>
      <c r="J210" s="218">
        <f>ROUND(I210*H210,2)</f>
        <v>0</v>
      </c>
      <c r="K210" s="214" t="s">
        <v>19</v>
      </c>
      <c r="L210" s="44"/>
      <c r="M210" s="219" t="s">
        <v>19</v>
      </c>
      <c r="N210" s="220" t="s">
        <v>46</v>
      </c>
      <c r="O210" s="84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169</v>
      </c>
      <c r="AT210" s="223" t="s">
        <v>164</v>
      </c>
      <c r="AU210" s="223" t="s">
        <v>185</v>
      </c>
      <c r="AY210" s="17" t="s">
        <v>162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83</v>
      </c>
      <c r="BK210" s="224">
        <f>ROUND(I210*H210,2)</f>
        <v>0</v>
      </c>
      <c r="BL210" s="17" t="s">
        <v>169</v>
      </c>
      <c r="BM210" s="223" t="s">
        <v>1791</v>
      </c>
    </row>
    <row r="211" s="2" customFormat="1" ht="24.15" customHeight="1">
      <c r="A211" s="38"/>
      <c r="B211" s="39"/>
      <c r="C211" s="264" t="s">
        <v>1792</v>
      </c>
      <c r="D211" s="264" t="s">
        <v>280</v>
      </c>
      <c r="E211" s="265" t="s">
        <v>1793</v>
      </c>
      <c r="F211" s="266" t="s">
        <v>1794</v>
      </c>
      <c r="G211" s="267" t="s">
        <v>542</v>
      </c>
      <c r="H211" s="268">
        <v>1</v>
      </c>
      <c r="I211" s="269"/>
      <c r="J211" s="270">
        <f>ROUND(I211*H211,2)</f>
        <v>0</v>
      </c>
      <c r="K211" s="266" t="s">
        <v>19</v>
      </c>
      <c r="L211" s="271"/>
      <c r="M211" s="272" t="s">
        <v>19</v>
      </c>
      <c r="N211" s="273" t="s">
        <v>46</v>
      </c>
      <c r="O211" s="84"/>
      <c r="P211" s="221">
        <f>O211*H211</f>
        <v>0</v>
      </c>
      <c r="Q211" s="221">
        <v>0.00036000000000000002</v>
      </c>
      <c r="R211" s="221">
        <f>Q211*H211</f>
        <v>0.00036000000000000002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217</v>
      </c>
      <c r="AT211" s="223" t="s">
        <v>280</v>
      </c>
      <c r="AU211" s="223" t="s">
        <v>185</v>
      </c>
      <c r="AY211" s="17" t="s">
        <v>162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83</v>
      </c>
      <c r="BK211" s="224">
        <f>ROUND(I211*H211,2)</f>
        <v>0</v>
      </c>
      <c r="BL211" s="17" t="s">
        <v>169</v>
      </c>
      <c r="BM211" s="223" t="s">
        <v>1795</v>
      </c>
    </row>
    <row r="212" s="2" customFormat="1" ht="24.15" customHeight="1">
      <c r="A212" s="38"/>
      <c r="B212" s="39"/>
      <c r="C212" s="212" t="s">
        <v>1796</v>
      </c>
      <c r="D212" s="212" t="s">
        <v>164</v>
      </c>
      <c r="E212" s="213" t="s">
        <v>1797</v>
      </c>
      <c r="F212" s="214" t="s">
        <v>1798</v>
      </c>
      <c r="G212" s="215" t="s">
        <v>542</v>
      </c>
      <c r="H212" s="216">
        <v>1</v>
      </c>
      <c r="I212" s="217"/>
      <c r="J212" s="218">
        <f>ROUND(I212*H212,2)</f>
        <v>0</v>
      </c>
      <c r="K212" s="214" t="s">
        <v>19</v>
      </c>
      <c r="L212" s="44"/>
      <c r="M212" s="219" t="s">
        <v>19</v>
      </c>
      <c r="N212" s="220" t="s">
        <v>46</v>
      </c>
      <c r="O212" s="84"/>
      <c r="P212" s="221">
        <f>O212*H212</f>
        <v>0</v>
      </c>
      <c r="Q212" s="221">
        <v>0</v>
      </c>
      <c r="R212" s="221">
        <f>Q212*H212</f>
        <v>0</v>
      </c>
      <c r="S212" s="221">
        <v>0</v>
      </c>
      <c r="T212" s="22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169</v>
      </c>
      <c r="AT212" s="223" t="s">
        <v>164</v>
      </c>
      <c r="AU212" s="223" t="s">
        <v>185</v>
      </c>
      <c r="AY212" s="17" t="s">
        <v>162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83</v>
      </c>
      <c r="BK212" s="224">
        <f>ROUND(I212*H212,2)</f>
        <v>0</v>
      </c>
      <c r="BL212" s="17" t="s">
        <v>169</v>
      </c>
      <c r="BM212" s="223" t="s">
        <v>1799</v>
      </c>
    </row>
    <row r="213" s="2" customFormat="1" ht="24.15" customHeight="1">
      <c r="A213" s="38"/>
      <c r="B213" s="39"/>
      <c r="C213" s="212" t="s">
        <v>1800</v>
      </c>
      <c r="D213" s="212" t="s">
        <v>164</v>
      </c>
      <c r="E213" s="213" t="s">
        <v>1801</v>
      </c>
      <c r="F213" s="214" t="s">
        <v>1802</v>
      </c>
      <c r="G213" s="215" t="s">
        <v>542</v>
      </c>
      <c r="H213" s="216">
        <v>2</v>
      </c>
      <c r="I213" s="217"/>
      <c r="J213" s="218">
        <f>ROUND(I213*H213,2)</f>
        <v>0</v>
      </c>
      <c r="K213" s="214" t="s">
        <v>19</v>
      </c>
      <c r="L213" s="44"/>
      <c r="M213" s="219" t="s">
        <v>19</v>
      </c>
      <c r="N213" s="220" t="s">
        <v>46</v>
      </c>
      <c r="O213" s="84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169</v>
      </c>
      <c r="AT213" s="223" t="s">
        <v>164</v>
      </c>
      <c r="AU213" s="223" t="s">
        <v>185</v>
      </c>
      <c r="AY213" s="17" t="s">
        <v>162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83</v>
      </c>
      <c r="BK213" s="224">
        <f>ROUND(I213*H213,2)</f>
        <v>0</v>
      </c>
      <c r="BL213" s="17" t="s">
        <v>169</v>
      </c>
      <c r="BM213" s="223" t="s">
        <v>1803</v>
      </c>
    </row>
    <row r="214" s="2" customFormat="1" ht="16.5" customHeight="1">
      <c r="A214" s="38"/>
      <c r="B214" s="39"/>
      <c r="C214" s="264" t="s">
        <v>1447</v>
      </c>
      <c r="D214" s="264" t="s">
        <v>280</v>
      </c>
      <c r="E214" s="265" t="s">
        <v>1804</v>
      </c>
      <c r="F214" s="266" t="s">
        <v>1805</v>
      </c>
      <c r="G214" s="267" t="s">
        <v>542</v>
      </c>
      <c r="H214" s="268">
        <v>1</v>
      </c>
      <c r="I214" s="269"/>
      <c r="J214" s="270">
        <f>ROUND(I214*H214,2)</f>
        <v>0</v>
      </c>
      <c r="K214" s="266" t="s">
        <v>19</v>
      </c>
      <c r="L214" s="271"/>
      <c r="M214" s="272" t="s">
        <v>19</v>
      </c>
      <c r="N214" s="273" t="s">
        <v>46</v>
      </c>
      <c r="O214" s="84"/>
      <c r="P214" s="221">
        <f>O214*H214</f>
        <v>0</v>
      </c>
      <c r="Q214" s="221">
        <v>0.00012</v>
      </c>
      <c r="R214" s="221">
        <f>Q214*H214</f>
        <v>0.00012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217</v>
      </c>
      <c r="AT214" s="223" t="s">
        <v>280</v>
      </c>
      <c r="AU214" s="223" t="s">
        <v>185</v>
      </c>
      <c r="AY214" s="17" t="s">
        <v>162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83</v>
      </c>
      <c r="BK214" s="224">
        <f>ROUND(I214*H214,2)</f>
        <v>0</v>
      </c>
      <c r="BL214" s="17" t="s">
        <v>169</v>
      </c>
      <c r="BM214" s="223" t="s">
        <v>1806</v>
      </c>
    </row>
    <row r="215" s="2" customFormat="1" ht="24.15" customHeight="1">
      <c r="A215" s="38"/>
      <c r="B215" s="39"/>
      <c r="C215" s="264" t="s">
        <v>1807</v>
      </c>
      <c r="D215" s="264" t="s">
        <v>280</v>
      </c>
      <c r="E215" s="265" t="s">
        <v>1808</v>
      </c>
      <c r="F215" s="266" t="s">
        <v>1809</v>
      </c>
      <c r="G215" s="267" t="s">
        <v>542</v>
      </c>
      <c r="H215" s="268">
        <v>1</v>
      </c>
      <c r="I215" s="269"/>
      <c r="J215" s="270">
        <f>ROUND(I215*H215,2)</f>
        <v>0</v>
      </c>
      <c r="K215" s="266" t="s">
        <v>19</v>
      </c>
      <c r="L215" s="271"/>
      <c r="M215" s="272" t="s">
        <v>19</v>
      </c>
      <c r="N215" s="273" t="s">
        <v>46</v>
      </c>
      <c r="O215" s="84"/>
      <c r="P215" s="221">
        <f>O215*H215</f>
        <v>0</v>
      </c>
      <c r="Q215" s="221">
        <v>0.00012</v>
      </c>
      <c r="R215" s="221">
        <f>Q215*H215</f>
        <v>0.00012</v>
      </c>
      <c r="S215" s="221">
        <v>0</v>
      </c>
      <c r="T215" s="22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3" t="s">
        <v>217</v>
      </c>
      <c r="AT215" s="223" t="s">
        <v>280</v>
      </c>
      <c r="AU215" s="223" t="s">
        <v>185</v>
      </c>
      <c r="AY215" s="17" t="s">
        <v>162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83</v>
      </c>
      <c r="BK215" s="224">
        <f>ROUND(I215*H215,2)</f>
        <v>0</v>
      </c>
      <c r="BL215" s="17" t="s">
        <v>169</v>
      </c>
      <c r="BM215" s="223" t="s">
        <v>1810</v>
      </c>
    </row>
    <row r="216" s="2" customFormat="1" ht="24.15" customHeight="1">
      <c r="A216" s="38"/>
      <c r="B216" s="39"/>
      <c r="C216" s="212" t="s">
        <v>1811</v>
      </c>
      <c r="D216" s="212" t="s">
        <v>164</v>
      </c>
      <c r="E216" s="213" t="s">
        <v>1812</v>
      </c>
      <c r="F216" s="214" t="s">
        <v>1813</v>
      </c>
      <c r="G216" s="215" t="s">
        <v>542</v>
      </c>
      <c r="H216" s="216">
        <v>1</v>
      </c>
      <c r="I216" s="217"/>
      <c r="J216" s="218">
        <f>ROUND(I216*H216,2)</f>
        <v>0</v>
      </c>
      <c r="K216" s="214" t="s">
        <v>19</v>
      </c>
      <c r="L216" s="44"/>
      <c r="M216" s="219" t="s">
        <v>19</v>
      </c>
      <c r="N216" s="220" t="s">
        <v>46</v>
      </c>
      <c r="O216" s="84"/>
      <c r="P216" s="221">
        <f>O216*H216</f>
        <v>0</v>
      </c>
      <c r="Q216" s="221">
        <v>0</v>
      </c>
      <c r="R216" s="221">
        <f>Q216*H216</f>
        <v>0</v>
      </c>
      <c r="S216" s="221">
        <v>0.00010000000000000001</v>
      </c>
      <c r="T216" s="222">
        <f>S216*H216</f>
        <v>0.00010000000000000001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169</v>
      </c>
      <c r="AT216" s="223" t="s">
        <v>164</v>
      </c>
      <c r="AU216" s="223" t="s">
        <v>185</v>
      </c>
      <c r="AY216" s="17" t="s">
        <v>162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83</v>
      </c>
      <c r="BK216" s="224">
        <f>ROUND(I216*H216,2)</f>
        <v>0</v>
      </c>
      <c r="BL216" s="17" t="s">
        <v>169</v>
      </c>
      <c r="BM216" s="223" t="s">
        <v>1814</v>
      </c>
    </row>
    <row r="217" s="2" customFormat="1" ht="24.15" customHeight="1">
      <c r="A217" s="38"/>
      <c r="B217" s="39"/>
      <c r="C217" s="212" t="s">
        <v>1815</v>
      </c>
      <c r="D217" s="212" t="s">
        <v>164</v>
      </c>
      <c r="E217" s="213" t="s">
        <v>1816</v>
      </c>
      <c r="F217" s="214" t="s">
        <v>1817</v>
      </c>
      <c r="G217" s="215" t="s">
        <v>542</v>
      </c>
      <c r="H217" s="216">
        <v>1</v>
      </c>
      <c r="I217" s="217"/>
      <c r="J217" s="218">
        <f>ROUND(I217*H217,2)</f>
        <v>0</v>
      </c>
      <c r="K217" s="214" t="s">
        <v>19</v>
      </c>
      <c r="L217" s="44"/>
      <c r="M217" s="219" t="s">
        <v>19</v>
      </c>
      <c r="N217" s="220" t="s">
        <v>46</v>
      </c>
      <c r="O217" s="84"/>
      <c r="P217" s="221">
        <f>O217*H217</f>
        <v>0</v>
      </c>
      <c r="Q217" s="221">
        <v>0</v>
      </c>
      <c r="R217" s="221">
        <f>Q217*H217</f>
        <v>0</v>
      </c>
      <c r="S217" s="221">
        <v>0.00010000000000000001</v>
      </c>
      <c r="T217" s="222">
        <f>S217*H217</f>
        <v>0.00010000000000000001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169</v>
      </c>
      <c r="AT217" s="223" t="s">
        <v>164</v>
      </c>
      <c r="AU217" s="223" t="s">
        <v>185</v>
      </c>
      <c r="AY217" s="17" t="s">
        <v>162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83</v>
      </c>
      <c r="BK217" s="224">
        <f>ROUND(I217*H217,2)</f>
        <v>0</v>
      </c>
      <c r="BL217" s="17" t="s">
        <v>169</v>
      </c>
      <c r="BM217" s="223" t="s">
        <v>1818</v>
      </c>
    </row>
    <row r="218" s="2" customFormat="1" ht="24.15" customHeight="1">
      <c r="A218" s="38"/>
      <c r="B218" s="39"/>
      <c r="C218" s="264" t="s">
        <v>1819</v>
      </c>
      <c r="D218" s="264" t="s">
        <v>280</v>
      </c>
      <c r="E218" s="265" t="s">
        <v>1820</v>
      </c>
      <c r="F218" s="266" t="s">
        <v>1821</v>
      </c>
      <c r="G218" s="267" t="s">
        <v>542</v>
      </c>
      <c r="H218" s="268">
        <v>1</v>
      </c>
      <c r="I218" s="269"/>
      <c r="J218" s="270">
        <f>ROUND(I218*H218,2)</f>
        <v>0</v>
      </c>
      <c r="K218" s="266" t="s">
        <v>19</v>
      </c>
      <c r="L218" s="271"/>
      <c r="M218" s="272" t="s">
        <v>19</v>
      </c>
      <c r="N218" s="273" t="s">
        <v>46</v>
      </c>
      <c r="O218" s="84"/>
      <c r="P218" s="221">
        <f>O218*H218</f>
        <v>0</v>
      </c>
      <c r="Q218" s="221">
        <v>0.00029999999999999997</v>
      </c>
      <c r="R218" s="221">
        <f>Q218*H218</f>
        <v>0.00029999999999999997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217</v>
      </c>
      <c r="AT218" s="223" t="s">
        <v>280</v>
      </c>
      <c r="AU218" s="223" t="s">
        <v>185</v>
      </c>
      <c r="AY218" s="17" t="s">
        <v>162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83</v>
      </c>
      <c r="BK218" s="224">
        <f>ROUND(I218*H218,2)</f>
        <v>0</v>
      </c>
      <c r="BL218" s="17" t="s">
        <v>169</v>
      </c>
      <c r="BM218" s="223" t="s">
        <v>1822</v>
      </c>
    </row>
    <row r="219" s="2" customFormat="1" ht="24.15" customHeight="1">
      <c r="A219" s="38"/>
      <c r="B219" s="39"/>
      <c r="C219" s="264" t="s">
        <v>1823</v>
      </c>
      <c r="D219" s="264" t="s">
        <v>280</v>
      </c>
      <c r="E219" s="265" t="s">
        <v>1824</v>
      </c>
      <c r="F219" s="266" t="s">
        <v>1825</v>
      </c>
      <c r="G219" s="267" t="s">
        <v>542</v>
      </c>
      <c r="H219" s="268">
        <v>1</v>
      </c>
      <c r="I219" s="269"/>
      <c r="J219" s="270">
        <f>ROUND(I219*H219,2)</f>
        <v>0</v>
      </c>
      <c r="K219" s="266" t="s">
        <v>19</v>
      </c>
      <c r="L219" s="271"/>
      <c r="M219" s="272" t="s">
        <v>19</v>
      </c>
      <c r="N219" s="273" t="s">
        <v>46</v>
      </c>
      <c r="O219" s="84"/>
      <c r="P219" s="221">
        <f>O219*H219</f>
        <v>0</v>
      </c>
      <c r="Q219" s="221">
        <v>0.00029999999999999997</v>
      </c>
      <c r="R219" s="221">
        <f>Q219*H219</f>
        <v>0.00029999999999999997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217</v>
      </c>
      <c r="AT219" s="223" t="s">
        <v>280</v>
      </c>
      <c r="AU219" s="223" t="s">
        <v>185</v>
      </c>
      <c r="AY219" s="17" t="s">
        <v>162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83</v>
      </c>
      <c r="BK219" s="224">
        <f>ROUND(I219*H219,2)</f>
        <v>0</v>
      </c>
      <c r="BL219" s="17" t="s">
        <v>169</v>
      </c>
      <c r="BM219" s="223" t="s">
        <v>1826</v>
      </c>
    </row>
    <row r="220" s="2" customFormat="1" ht="24.15" customHeight="1">
      <c r="A220" s="38"/>
      <c r="B220" s="39"/>
      <c r="C220" s="212" t="s">
        <v>1811</v>
      </c>
      <c r="D220" s="212" t="s">
        <v>164</v>
      </c>
      <c r="E220" s="213" t="s">
        <v>1569</v>
      </c>
      <c r="F220" s="214" t="s">
        <v>1570</v>
      </c>
      <c r="G220" s="215" t="s">
        <v>542</v>
      </c>
      <c r="H220" s="216">
        <v>5</v>
      </c>
      <c r="I220" s="217"/>
      <c r="J220" s="218">
        <f>ROUND(I220*H220,2)</f>
        <v>0</v>
      </c>
      <c r="K220" s="214" t="s">
        <v>19</v>
      </c>
      <c r="L220" s="44"/>
      <c r="M220" s="219" t="s">
        <v>19</v>
      </c>
      <c r="N220" s="220" t="s">
        <v>46</v>
      </c>
      <c r="O220" s="84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169</v>
      </c>
      <c r="AT220" s="223" t="s">
        <v>164</v>
      </c>
      <c r="AU220" s="223" t="s">
        <v>185</v>
      </c>
      <c r="AY220" s="17" t="s">
        <v>162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83</v>
      </c>
      <c r="BK220" s="224">
        <f>ROUND(I220*H220,2)</f>
        <v>0</v>
      </c>
      <c r="BL220" s="17" t="s">
        <v>169</v>
      </c>
      <c r="BM220" s="223" t="s">
        <v>1827</v>
      </c>
    </row>
    <row r="221" s="2" customFormat="1" ht="24.15" customHeight="1">
      <c r="A221" s="38"/>
      <c r="B221" s="39"/>
      <c r="C221" s="212" t="s">
        <v>1815</v>
      </c>
      <c r="D221" s="212" t="s">
        <v>164</v>
      </c>
      <c r="E221" s="213" t="s">
        <v>1572</v>
      </c>
      <c r="F221" s="214" t="s">
        <v>1573</v>
      </c>
      <c r="G221" s="215" t="s">
        <v>542</v>
      </c>
      <c r="H221" s="216">
        <v>5</v>
      </c>
      <c r="I221" s="217"/>
      <c r="J221" s="218">
        <f>ROUND(I221*H221,2)</f>
        <v>0</v>
      </c>
      <c r="K221" s="214" t="s">
        <v>19</v>
      </c>
      <c r="L221" s="44"/>
      <c r="M221" s="219" t="s">
        <v>19</v>
      </c>
      <c r="N221" s="220" t="s">
        <v>46</v>
      </c>
      <c r="O221" s="84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169</v>
      </c>
      <c r="AT221" s="223" t="s">
        <v>164</v>
      </c>
      <c r="AU221" s="223" t="s">
        <v>185</v>
      </c>
      <c r="AY221" s="17" t="s">
        <v>162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83</v>
      </c>
      <c r="BK221" s="224">
        <f>ROUND(I221*H221,2)</f>
        <v>0</v>
      </c>
      <c r="BL221" s="17" t="s">
        <v>169</v>
      </c>
      <c r="BM221" s="223" t="s">
        <v>1828</v>
      </c>
    </row>
    <row r="222" s="2" customFormat="1" ht="21.75" customHeight="1">
      <c r="A222" s="38"/>
      <c r="B222" s="39"/>
      <c r="C222" s="264" t="s">
        <v>1819</v>
      </c>
      <c r="D222" s="264" t="s">
        <v>280</v>
      </c>
      <c r="E222" s="265" t="s">
        <v>1829</v>
      </c>
      <c r="F222" s="266" t="s">
        <v>1830</v>
      </c>
      <c r="G222" s="267" t="s">
        <v>542</v>
      </c>
      <c r="H222" s="268">
        <v>5</v>
      </c>
      <c r="I222" s="269"/>
      <c r="J222" s="270">
        <f>ROUND(I222*H222,2)</f>
        <v>0</v>
      </c>
      <c r="K222" s="266" t="s">
        <v>19</v>
      </c>
      <c r="L222" s="271"/>
      <c r="M222" s="272" t="s">
        <v>19</v>
      </c>
      <c r="N222" s="273" t="s">
        <v>46</v>
      </c>
      <c r="O222" s="84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217</v>
      </c>
      <c r="AT222" s="223" t="s">
        <v>280</v>
      </c>
      <c r="AU222" s="223" t="s">
        <v>185</v>
      </c>
      <c r="AY222" s="17" t="s">
        <v>162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83</v>
      </c>
      <c r="BK222" s="224">
        <f>ROUND(I222*H222,2)</f>
        <v>0</v>
      </c>
      <c r="BL222" s="17" t="s">
        <v>169</v>
      </c>
      <c r="BM222" s="223" t="s">
        <v>1831</v>
      </c>
    </row>
    <row r="223" s="2" customFormat="1" ht="33" customHeight="1">
      <c r="A223" s="38"/>
      <c r="B223" s="39"/>
      <c r="C223" s="212" t="s">
        <v>1823</v>
      </c>
      <c r="D223" s="212" t="s">
        <v>164</v>
      </c>
      <c r="E223" s="213" t="s">
        <v>1590</v>
      </c>
      <c r="F223" s="214" t="s">
        <v>1591</v>
      </c>
      <c r="G223" s="215" t="s">
        <v>269</v>
      </c>
      <c r="H223" s="216">
        <v>1</v>
      </c>
      <c r="I223" s="217"/>
      <c r="J223" s="218">
        <f>ROUND(I223*H223,2)</f>
        <v>0</v>
      </c>
      <c r="K223" s="214" t="s">
        <v>19</v>
      </c>
      <c r="L223" s="44"/>
      <c r="M223" s="219" t="s">
        <v>19</v>
      </c>
      <c r="N223" s="220" t="s">
        <v>46</v>
      </c>
      <c r="O223" s="84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169</v>
      </c>
      <c r="AT223" s="223" t="s">
        <v>164</v>
      </c>
      <c r="AU223" s="223" t="s">
        <v>185</v>
      </c>
      <c r="AY223" s="17" t="s">
        <v>162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83</v>
      </c>
      <c r="BK223" s="224">
        <f>ROUND(I223*H223,2)</f>
        <v>0</v>
      </c>
      <c r="BL223" s="17" t="s">
        <v>169</v>
      </c>
      <c r="BM223" s="223" t="s">
        <v>1832</v>
      </c>
    </row>
    <row r="224" s="2" customFormat="1" ht="24.15" customHeight="1">
      <c r="A224" s="38"/>
      <c r="B224" s="39"/>
      <c r="C224" s="264" t="s">
        <v>1833</v>
      </c>
      <c r="D224" s="264" t="s">
        <v>280</v>
      </c>
      <c r="E224" s="265" t="s">
        <v>1834</v>
      </c>
      <c r="F224" s="266" t="s">
        <v>1595</v>
      </c>
      <c r="G224" s="267" t="s">
        <v>269</v>
      </c>
      <c r="H224" s="268">
        <v>1</v>
      </c>
      <c r="I224" s="269"/>
      <c r="J224" s="270">
        <f>ROUND(I224*H224,2)</f>
        <v>0</v>
      </c>
      <c r="K224" s="266" t="s">
        <v>19</v>
      </c>
      <c r="L224" s="271"/>
      <c r="M224" s="272" t="s">
        <v>19</v>
      </c>
      <c r="N224" s="273" t="s">
        <v>46</v>
      </c>
      <c r="O224" s="84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217</v>
      </c>
      <c r="AT224" s="223" t="s">
        <v>280</v>
      </c>
      <c r="AU224" s="223" t="s">
        <v>185</v>
      </c>
      <c r="AY224" s="17" t="s">
        <v>162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83</v>
      </c>
      <c r="BK224" s="224">
        <f>ROUND(I224*H224,2)</f>
        <v>0</v>
      </c>
      <c r="BL224" s="17" t="s">
        <v>169</v>
      </c>
      <c r="BM224" s="223" t="s">
        <v>1835</v>
      </c>
    </row>
    <row r="225" s="2" customFormat="1" ht="16.5" customHeight="1">
      <c r="A225" s="38"/>
      <c r="B225" s="39"/>
      <c r="C225" s="212" t="s">
        <v>1836</v>
      </c>
      <c r="D225" s="212" t="s">
        <v>164</v>
      </c>
      <c r="E225" s="213" t="s">
        <v>1481</v>
      </c>
      <c r="F225" s="214" t="s">
        <v>1482</v>
      </c>
      <c r="G225" s="215" t="s">
        <v>542</v>
      </c>
      <c r="H225" s="216">
        <v>5</v>
      </c>
      <c r="I225" s="217"/>
      <c r="J225" s="218">
        <f>ROUND(I225*H225,2)</f>
        <v>0</v>
      </c>
      <c r="K225" s="214" t="s">
        <v>19</v>
      </c>
      <c r="L225" s="44"/>
      <c r="M225" s="219" t="s">
        <v>19</v>
      </c>
      <c r="N225" s="220" t="s">
        <v>46</v>
      </c>
      <c r="O225" s="84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169</v>
      </c>
      <c r="AT225" s="223" t="s">
        <v>164</v>
      </c>
      <c r="AU225" s="223" t="s">
        <v>185</v>
      </c>
      <c r="AY225" s="17" t="s">
        <v>162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83</v>
      </c>
      <c r="BK225" s="224">
        <f>ROUND(I225*H225,2)</f>
        <v>0</v>
      </c>
      <c r="BL225" s="17" t="s">
        <v>169</v>
      </c>
      <c r="BM225" s="223" t="s">
        <v>1837</v>
      </c>
    </row>
    <row r="226" s="2" customFormat="1" ht="37.8" customHeight="1">
      <c r="A226" s="38"/>
      <c r="B226" s="39"/>
      <c r="C226" s="212" t="s">
        <v>1838</v>
      </c>
      <c r="D226" s="212" t="s">
        <v>164</v>
      </c>
      <c r="E226" s="213" t="s">
        <v>1839</v>
      </c>
      <c r="F226" s="214" t="s">
        <v>1678</v>
      </c>
      <c r="G226" s="215" t="s">
        <v>542</v>
      </c>
      <c r="H226" s="216">
        <v>1</v>
      </c>
      <c r="I226" s="217"/>
      <c r="J226" s="218">
        <f>ROUND(I226*H226,2)</f>
        <v>0</v>
      </c>
      <c r="K226" s="214" t="s">
        <v>19</v>
      </c>
      <c r="L226" s="44"/>
      <c r="M226" s="219" t="s">
        <v>19</v>
      </c>
      <c r="N226" s="220" t="s">
        <v>46</v>
      </c>
      <c r="O226" s="84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169</v>
      </c>
      <c r="AT226" s="223" t="s">
        <v>164</v>
      </c>
      <c r="AU226" s="223" t="s">
        <v>185</v>
      </c>
      <c r="AY226" s="17" t="s">
        <v>162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83</v>
      </c>
      <c r="BK226" s="224">
        <f>ROUND(I226*H226,2)</f>
        <v>0</v>
      </c>
      <c r="BL226" s="17" t="s">
        <v>169</v>
      </c>
      <c r="BM226" s="223" t="s">
        <v>1840</v>
      </c>
    </row>
    <row r="227" s="12" customFormat="1" ht="20.88" customHeight="1">
      <c r="A227" s="12"/>
      <c r="B227" s="196"/>
      <c r="C227" s="197"/>
      <c r="D227" s="198" t="s">
        <v>74</v>
      </c>
      <c r="E227" s="210" t="s">
        <v>1841</v>
      </c>
      <c r="F227" s="210" t="s">
        <v>1842</v>
      </c>
      <c r="G227" s="197"/>
      <c r="H227" s="197"/>
      <c r="I227" s="200"/>
      <c r="J227" s="211">
        <f>BK227</f>
        <v>0</v>
      </c>
      <c r="K227" s="197"/>
      <c r="L227" s="202"/>
      <c r="M227" s="203"/>
      <c r="N227" s="204"/>
      <c r="O227" s="204"/>
      <c r="P227" s="205">
        <f>SUM(P228:P236)</f>
        <v>0</v>
      </c>
      <c r="Q227" s="204"/>
      <c r="R227" s="205">
        <f>SUM(R228:R236)</f>
        <v>0.89380000000000004</v>
      </c>
      <c r="S227" s="204"/>
      <c r="T227" s="206">
        <f>SUM(T228:T236)</f>
        <v>0.28999999999999998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7" t="s">
        <v>83</v>
      </c>
      <c r="AT227" s="208" t="s">
        <v>74</v>
      </c>
      <c r="AU227" s="208" t="s">
        <v>85</v>
      </c>
      <c r="AY227" s="207" t="s">
        <v>162</v>
      </c>
      <c r="BK227" s="209">
        <f>SUM(BK228:BK236)</f>
        <v>0</v>
      </c>
    </row>
    <row r="228" s="2" customFormat="1" ht="24.15" customHeight="1">
      <c r="A228" s="38"/>
      <c r="B228" s="39"/>
      <c r="C228" s="212" t="s">
        <v>1843</v>
      </c>
      <c r="D228" s="212" t="s">
        <v>164</v>
      </c>
      <c r="E228" s="213" t="s">
        <v>1844</v>
      </c>
      <c r="F228" s="214" t="s">
        <v>1845</v>
      </c>
      <c r="G228" s="215" t="s">
        <v>542</v>
      </c>
      <c r="H228" s="216">
        <v>10</v>
      </c>
      <c r="I228" s="217"/>
      <c r="J228" s="218">
        <f>ROUND(I228*H228,2)</f>
        <v>0</v>
      </c>
      <c r="K228" s="214" t="s">
        <v>19</v>
      </c>
      <c r="L228" s="44"/>
      <c r="M228" s="219" t="s">
        <v>19</v>
      </c>
      <c r="N228" s="220" t="s">
        <v>46</v>
      </c>
      <c r="O228" s="84"/>
      <c r="P228" s="221">
        <f>O228*H228</f>
        <v>0</v>
      </c>
      <c r="Q228" s="221">
        <v>0</v>
      </c>
      <c r="R228" s="221">
        <f>Q228*H228</f>
        <v>0</v>
      </c>
      <c r="S228" s="221">
        <v>0.0050000000000000001</v>
      </c>
      <c r="T228" s="222">
        <f>S228*H228</f>
        <v>0.050000000000000003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169</v>
      </c>
      <c r="AT228" s="223" t="s">
        <v>164</v>
      </c>
      <c r="AU228" s="223" t="s">
        <v>185</v>
      </c>
      <c r="AY228" s="17" t="s">
        <v>162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83</v>
      </c>
      <c r="BK228" s="224">
        <f>ROUND(I228*H228,2)</f>
        <v>0</v>
      </c>
      <c r="BL228" s="17" t="s">
        <v>169</v>
      </c>
      <c r="BM228" s="223" t="s">
        <v>1846</v>
      </c>
    </row>
    <row r="229" s="2" customFormat="1" ht="24.15" customHeight="1">
      <c r="A229" s="38"/>
      <c r="B229" s="39"/>
      <c r="C229" s="264" t="s">
        <v>1847</v>
      </c>
      <c r="D229" s="264" t="s">
        <v>280</v>
      </c>
      <c r="E229" s="265" t="s">
        <v>1848</v>
      </c>
      <c r="F229" s="266" t="s">
        <v>1849</v>
      </c>
      <c r="G229" s="267" t="s">
        <v>542</v>
      </c>
      <c r="H229" s="268">
        <v>10</v>
      </c>
      <c r="I229" s="269"/>
      <c r="J229" s="270">
        <f>ROUND(I229*H229,2)</f>
        <v>0</v>
      </c>
      <c r="K229" s="266" t="s">
        <v>19</v>
      </c>
      <c r="L229" s="271"/>
      <c r="M229" s="272" t="s">
        <v>19</v>
      </c>
      <c r="N229" s="273" t="s">
        <v>46</v>
      </c>
      <c r="O229" s="84"/>
      <c r="P229" s="221">
        <f>O229*H229</f>
        <v>0</v>
      </c>
      <c r="Q229" s="221">
        <v>0.01</v>
      </c>
      <c r="R229" s="221">
        <f>Q229*H229</f>
        <v>0.10000000000000001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217</v>
      </c>
      <c r="AT229" s="223" t="s">
        <v>280</v>
      </c>
      <c r="AU229" s="223" t="s">
        <v>185</v>
      </c>
      <c r="AY229" s="17" t="s">
        <v>162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83</v>
      </c>
      <c r="BK229" s="224">
        <f>ROUND(I229*H229,2)</f>
        <v>0</v>
      </c>
      <c r="BL229" s="17" t="s">
        <v>169</v>
      </c>
      <c r="BM229" s="223" t="s">
        <v>1850</v>
      </c>
    </row>
    <row r="230" s="2" customFormat="1" ht="24.15" customHeight="1">
      <c r="A230" s="38"/>
      <c r="B230" s="39"/>
      <c r="C230" s="264" t="s">
        <v>1851</v>
      </c>
      <c r="D230" s="264" t="s">
        <v>280</v>
      </c>
      <c r="E230" s="265" t="s">
        <v>1852</v>
      </c>
      <c r="F230" s="266" t="s">
        <v>1853</v>
      </c>
      <c r="G230" s="267" t="s">
        <v>167</v>
      </c>
      <c r="H230" s="268">
        <v>4.5</v>
      </c>
      <c r="I230" s="269"/>
      <c r="J230" s="270">
        <f>ROUND(I230*H230,2)</f>
        <v>0</v>
      </c>
      <c r="K230" s="266" t="s">
        <v>19</v>
      </c>
      <c r="L230" s="271"/>
      <c r="M230" s="272" t="s">
        <v>19</v>
      </c>
      <c r="N230" s="273" t="s">
        <v>46</v>
      </c>
      <c r="O230" s="84"/>
      <c r="P230" s="221">
        <f>O230*H230</f>
        <v>0</v>
      </c>
      <c r="Q230" s="221">
        <v>0.11500000000000001</v>
      </c>
      <c r="R230" s="221">
        <f>Q230*H230</f>
        <v>0.51750000000000007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217</v>
      </c>
      <c r="AT230" s="223" t="s">
        <v>280</v>
      </c>
      <c r="AU230" s="223" t="s">
        <v>185</v>
      </c>
      <c r="AY230" s="17" t="s">
        <v>162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83</v>
      </c>
      <c r="BK230" s="224">
        <f>ROUND(I230*H230,2)</f>
        <v>0</v>
      </c>
      <c r="BL230" s="17" t="s">
        <v>169</v>
      </c>
      <c r="BM230" s="223" t="s">
        <v>1854</v>
      </c>
    </row>
    <row r="231" s="2" customFormat="1" ht="24.15" customHeight="1">
      <c r="A231" s="38"/>
      <c r="B231" s="39"/>
      <c r="C231" s="212" t="s">
        <v>1855</v>
      </c>
      <c r="D231" s="212" t="s">
        <v>164</v>
      </c>
      <c r="E231" s="213" t="s">
        <v>1856</v>
      </c>
      <c r="F231" s="214" t="s">
        <v>1857</v>
      </c>
      <c r="G231" s="215" t="s">
        <v>542</v>
      </c>
      <c r="H231" s="216">
        <v>10</v>
      </c>
      <c r="I231" s="217"/>
      <c r="J231" s="218">
        <f>ROUND(I231*H231,2)</f>
        <v>0</v>
      </c>
      <c r="K231" s="214" t="s">
        <v>19</v>
      </c>
      <c r="L231" s="44"/>
      <c r="M231" s="219" t="s">
        <v>19</v>
      </c>
      <c r="N231" s="220" t="s">
        <v>46</v>
      </c>
      <c r="O231" s="84"/>
      <c r="P231" s="221">
        <f>O231*H231</f>
        <v>0</v>
      </c>
      <c r="Q231" s="221">
        <v>0</v>
      </c>
      <c r="R231" s="221">
        <f>Q231*H231</f>
        <v>0</v>
      </c>
      <c r="S231" s="221">
        <v>0.024</v>
      </c>
      <c r="T231" s="222">
        <f>S231*H231</f>
        <v>0.23999999999999999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169</v>
      </c>
      <c r="AT231" s="223" t="s">
        <v>164</v>
      </c>
      <c r="AU231" s="223" t="s">
        <v>185</v>
      </c>
      <c r="AY231" s="17" t="s">
        <v>162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83</v>
      </c>
      <c r="BK231" s="224">
        <f>ROUND(I231*H231,2)</f>
        <v>0</v>
      </c>
      <c r="BL231" s="17" t="s">
        <v>169</v>
      </c>
      <c r="BM231" s="223" t="s">
        <v>1858</v>
      </c>
    </row>
    <row r="232" s="2" customFormat="1" ht="16.5" customHeight="1">
      <c r="A232" s="38"/>
      <c r="B232" s="39"/>
      <c r="C232" s="264" t="s">
        <v>1859</v>
      </c>
      <c r="D232" s="264" t="s">
        <v>280</v>
      </c>
      <c r="E232" s="265" t="s">
        <v>1860</v>
      </c>
      <c r="F232" s="266" t="s">
        <v>1861</v>
      </c>
      <c r="G232" s="267" t="s">
        <v>542</v>
      </c>
      <c r="H232" s="268">
        <v>10</v>
      </c>
      <c r="I232" s="269"/>
      <c r="J232" s="270">
        <f>ROUND(I232*H232,2)</f>
        <v>0</v>
      </c>
      <c r="K232" s="266" t="s">
        <v>19</v>
      </c>
      <c r="L232" s="271"/>
      <c r="M232" s="272" t="s">
        <v>19</v>
      </c>
      <c r="N232" s="273" t="s">
        <v>46</v>
      </c>
      <c r="O232" s="84"/>
      <c r="P232" s="221">
        <f>O232*H232</f>
        <v>0</v>
      </c>
      <c r="Q232" s="221">
        <v>0.026499999999999999</v>
      </c>
      <c r="R232" s="221">
        <f>Q232*H232</f>
        <v>0.26500000000000001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217</v>
      </c>
      <c r="AT232" s="223" t="s">
        <v>280</v>
      </c>
      <c r="AU232" s="223" t="s">
        <v>185</v>
      </c>
      <c r="AY232" s="17" t="s">
        <v>162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83</v>
      </c>
      <c r="BK232" s="224">
        <f>ROUND(I232*H232,2)</f>
        <v>0</v>
      </c>
      <c r="BL232" s="17" t="s">
        <v>169</v>
      </c>
      <c r="BM232" s="223" t="s">
        <v>1862</v>
      </c>
    </row>
    <row r="233" s="2" customFormat="1" ht="16.5" customHeight="1">
      <c r="A233" s="38"/>
      <c r="B233" s="39"/>
      <c r="C233" s="212" t="s">
        <v>1863</v>
      </c>
      <c r="D233" s="212" t="s">
        <v>164</v>
      </c>
      <c r="E233" s="213" t="s">
        <v>1158</v>
      </c>
      <c r="F233" s="214" t="s">
        <v>1864</v>
      </c>
      <c r="G233" s="215" t="s">
        <v>542</v>
      </c>
      <c r="H233" s="216">
        <v>2</v>
      </c>
      <c r="I233" s="217"/>
      <c r="J233" s="218">
        <f>ROUND(I233*H233,2)</f>
        <v>0</v>
      </c>
      <c r="K233" s="214" t="s">
        <v>19</v>
      </c>
      <c r="L233" s="44"/>
      <c r="M233" s="219" t="s">
        <v>19</v>
      </c>
      <c r="N233" s="220" t="s">
        <v>46</v>
      </c>
      <c r="O233" s="84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169</v>
      </c>
      <c r="AT233" s="223" t="s">
        <v>164</v>
      </c>
      <c r="AU233" s="223" t="s">
        <v>185</v>
      </c>
      <c r="AY233" s="17" t="s">
        <v>162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83</v>
      </c>
      <c r="BK233" s="224">
        <f>ROUND(I233*H233,2)</f>
        <v>0</v>
      </c>
      <c r="BL233" s="17" t="s">
        <v>169</v>
      </c>
      <c r="BM233" s="223" t="s">
        <v>1865</v>
      </c>
    </row>
    <row r="234" s="2" customFormat="1" ht="24.15" customHeight="1">
      <c r="A234" s="38"/>
      <c r="B234" s="39"/>
      <c r="C234" s="264" t="s">
        <v>1866</v>
      </c>
      <c r="D234" s="264" t="s">
        <v>280</v>
      </c>
      <c r="E234" s="265" t="s">
        <v>1867</v>
      </c>
      <c r="F234" s="266" t="s">
        <v>1868</v>
      </c>
      <c r="G234" s="267" t="s">
        <v>542</v>
      </c>
      <c r="H234" s="268">
        <v>2</v>
      </c>
      <c r="I234" s="269"/>
      <c r="J234" s="270">
        <f>ROUND(I234*H234,2)</f>
        <v>0</v>
      </c>
      <c r="K234" s="266" t="s">
        <v>19</v>
      </c>
      <c r="L234" s="271"/>
      <c r="M234" s="272" t="s">
        <v>19</v>
      </c>
      <c r="N234" s="273" t="s">
        <v>46</v>
      </c>
      <c r="O234" s="84"/>
      <c r="P234" s="221">
        <f>O234*H234</f>
        <v>0</v>
      </c>
      <c r="Q234" s="221">
        <v>0.00014999999999999999</v>
      </c>
      <c r="R234" s="221">
        <f>Q234*H234</f>
        <v>0.00029999999999999997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217</v>
      </c>
      <c r="AT234" s="223" t="s">
        <v>280</v>
      </c>
      <c r="AU234" s="223" t="s">
        <v>185</v>
      </c>
      <c r="AY234" s="17" t="s">
        <v>162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83</v>
      </c>
      <c r="BK234" s="224">
        <f>ROUND(I234*H234,2)</f>
        <v>0</v>
      </c>
      <c r="BL234" s="17" t="s">
        <v>169</v>
      </c>
      <c r="BM234" s="223" t="s">
        <v>1869</v>
      </c>
    </row>
    <row r="235" s="2" customFormat="1" ht="24.15" customHeight="1">
      <c r="A235" s="38"/>
      <c r="B235" s="39"/>
      <c r="C235" s="212" t="s">
        <v>1870</v>
      </c>
      <c r="D235" s="212" t="s">
        <v>164</v>
      </c>
      <c r="E235" s="213" t="s">
        <v>1871</v>
      </c>
      <c r="F235" s="214" t="s">
        <v>1872</v>
      </c>
      <c r="G235" s="215" t="s">
        <v>542</v>
      </c>
      <c r="H235" s="216">
        <v>10</v>
      </c>
      <c r="I235" s="217"/>
      <c r="J235" s="218">
        <f>ROUND(I235*H235,2)</f>
        <v>0</v>
      </c>
      <c r="K235" s="214" t="s">
        <v>19</v>
      </c>
      <c r="L235" s="44"/>
      <c r="M235" s="219" t="s">
        <v>19</v>
      </c>
      <c r="N235" s="220" t="s">
        <v>46</v>
      </c>
      <c r="O235" s="84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169</v>
      </c>
      <c r="AT235" s="223" t="s">
        <v>164</v>
      </c>
      <c r="AU235" s="223" t="s">
        <v>185</v>
      </c>
      <c r="AY235" s="17" t="s">
        <v>162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83</v>
      </c>
      <c r="BK235" s="224">
        <f>ROUND(I235*H235,2)</f>
        <v>0</v>
      </c>
      <c r="BL235" s="17" t="s">
        <v>169</v>
      </c>
      <c r="BM235" s="223" t="s">
        <v>1873</v>
      </c>
    </row>
    <row r="236" s="2" customFormat="1" ht="24.15" customHeight="1">
      <c r="A236" s="38"/>
      <c r="B236" s="39"/>
      <c r="C236" s="264" t="s">
        <v>1874</v>
      </c>
      <c r="D236" s="264" t="s">
        <v>280</v>
      </c>
      <c r="E236" s="265" t="s">
        <v>1875</v>
      </c>
      <c r="F236" s="266" t="s">
        <v>1876</v>
      </c>
      <c r="G236" s="267" t="s">
        <v>542</v>
      </c>
      <c r="H236" s="268">
        <v>22</v>
      </c>
      <c r="I236" s="269"/>
      <c r="J236" s="270">
        <f>ROUND(I236*H236,2)</f>
        <v>0</v>
      </c>
      <c r="K236" s="266" t="s">
        <v>19</v>
      </c>
      <c r="L236" s="271"/>
      <c r="M236" s="272" t="s">
        <v>19</v>
      </c>
      <c r="N236" s="273" t="s">
        <v>46</v>
      </c>
      <c r="O236" s="84"/>
      <c r="P236" s="221">
        <f>O236*H236</f>
        <v>0</v>
      </c>
      <c r="Q236" s="221">
        <v>0.00050000000000000001</v>
      </c>
      <c r="R236" s="221">
        <f>Q236*H236</f>
        <v>0.010999999999999999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217</v>
      </c>
      <c r="AT236" s="223" t="s">
        <v>280</v>
      </c>
      <c r="AU236" s="223" t="s">
        <v>185</v>
      </c>
      <c r="AY236" s="17" t="s">
        <v>162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83</v>
      </c>
      <c r="BK236" s="224">
        <f>ROUND(I236*H236,2)</f>
        <v>0</v>
      </c>
      <c r="BL236" s="17" t="s">
        <v>169</v>
      </c>
      <c r="BM236" s="223" t="s">
        <v>1877</v>
      </c>
    </row>
    <row r="237" s="12" customFormat="1" ht="20.88" customHeight="1">
      <c r="A237" s="12"/>
      <c r="B237" s="196"/>
      <c r="C237" s="197"/>
      <c r="D237" s="198" t="s">
        <v>74</v>
      </c>
      <c r="E237" s="210" t="s">
        <v>1878</v>
      </c>
      <c r="F237" s="210" t="s">
        <v>1879</v>
      </c>
      <c r="G237" s="197"/>
      <c r="H237" s="197"/>
      <c r="I237" s="200"/>
      <c r="J237" s="211">
        <f>BK237</f>
        <v>0</v>
      </c>
      <c r="K237" s="197"/>
      <c r="L237" s="202"/>
      <c r="M237" s="203"/>
      <c r="N237" s="204"/>
      <c r="O237" s="204"/>
      <c r="P237" s="205">
        <f>P238</f>
        <v>0</v>
      </c>
      <c r="Q237" s="204"/>
      <c r="R237" s="205">
        <f>R238</f>
        <v>0</v>
      </c>
      <c r="S237" s="204"/>
      <c r="T237" s="206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7" t="s">
        <v>83</v>
      </c>
      <c r="AT237" s="208" t="s">
        <v>74</v>
      </c>
      <c r="AU237" s="208" t="s">
        <v>85</v>
      </c>
      <c r="AY237" s="207" t="s">
        <v>162</v>
      </c>
      <c r="BK237" s="209">
        <f>BK238</f>
        <v>0</v>
      </c>
    </row>
    <row r="238" s="2" customFormat="1" ht="24.15" customHeight="1">
      <c r="A238" s="38"/>
      <c r="B238" s="39"/>
      <c r="C238" s="212" t="s">
        <v>1880</v>
      </c>
      <c r="D238" s="212" t="s">
        <v>164</v>
      </c>
      <c r="E238" s="213" t="s">
        <v>1881</v>
      </c>
      <c r="F238" s="214" t="s">
        <v>1882</v>
      </c>
      <c r="G238" s="215" t="s">
        <v>542</v>
      </c>
      <c r="H238" s="216">
        <v>1</v>
      </c>
      <c r="I238" s="217"/>
      <c r="J238" s="218">
        <f>ROUND(I238*H238,2)</f>
        <v>0</v>
      </c>
      <c r="K238" s="214" t="s">
        <v>19</v>
      </c>
      <c r="L238" s="44"/>
      <c r="M238" s="219" t="s">
        <v>19</v>
      </c>
      <c r="N238" s="220" t="s">
        <v>46</v>
      </c>
      <c r="O238" s="84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169</v>
      </c>
      <c r="AT238" s="223" t="s">
        <v>164</v>
      </c>
      <c r="AU238" s="223" t="s">
        <v>185</v>
      </c>
      <c r="AY238" s="17" t="s">
        <v>162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83</v>
      </c>
      <c r="BK238" s="224">
        <f>ROUND(I238*H238,2)</f>
        <v>0</v>
      </c>
      <c r="BL238" s="17" t="s">
        <v>169</v>
      </c>
      <c r="BM238" s="223" t="s">
        <v>1883</v>
      </c>
    </row>
    <row r="239" s="12" customFormat="1" ht="22.8" customHeight="1">
      <c r="A239" s="12"/>
      <c r="B239" s="196"/>
      <c r="C239" s="197"/>
      <c r="D239" s="198" t="s">
        <v>74</v>
      </c>
      <c r="E239" s="210" t="s">
        <v>1884</v>
      </c>
      <c r="F239" s="210" t="s">
        <v>1885</v>
      </c>
      <c r="G239" s="197"/>
      <c r="H239" s="197"/>
      <c r="I239" s="200"/>
      <c r="J239" s="211">
        <f>BK239</f>
        <v>0</v>
      </c>
      <c r="K239" s="197"/>
      <c r="L239" s="202"/>
      <c r="M239" s="203"/>
      <c r="N239" s="204"/>
      <c r="O239" s="204"/>
      <c r="P239" s="205">
        <f>SUM(P240:P242)</f>
        <v>0</v>
      </c>
      <c r="Q239" s="204"/>
      <c r="R239" s="205">
        <f>SUM(R240:R242)</f>
        <v>0</v>
      </c>
      <c r="S239" s="204"/>
      <c r="T239" s="206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7" t="s">
        <v>85</v>
      </c>
      <c r="AT239" s="208" t="s">
        <v>74</v>
      </c>
      <c r="AU239" s="208" t="s">
        <v>83</v>
      </c>
      <c r="AY239" s="207" t="s">
        <v>162</v>
      </c>
      <c r="BK239" s="209">
        <f>SUM(BK240:BK242)</f>
        <v>0</v>
      </c>
    </row>
    <row r="240" s="2" customFormat="1" ht="24.15" customHeight="1">
      <c r="A240" s="38"/>
      <c r="B240" s="39"/>
      <c r="C240" s="212" t="s">
        <v>1886</v>
      </c>
      <c r="D240" s="212" t="s">
        <v>164</v>
      </c>
      <c r="E240" s="213" t="s">
        <v>1887</v>
      </c>
      <c r="F240" s="214" t="s">
        <v>1888</v>
      </c>
      <c r="G240" s="215" t="s">
        <v>220</v>
      </c>
      <c r="H240" s="216">
        <v>0</v>
      </c>
      <c r="I240" s="217"/>
      <c r="J240" s="218">
        <f>ROUND(I240*H240,2)</f>
        <v>0</v>
      </c>
      <c r="K240" s="214" t="s">
        <v>19</v>
      </c>
      <c r="L240" s="44"/>
      <c r="M240" s="219" t="s">
        <v>19</v>
      </c>
      <c r="N240" s="220" t="s">
        <v>46</v>
      </c>
      <c r="O240" s="84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262</v>
      </c>
      <c r="AT240" s="223" t="s">
        <v>164</v>
      </c>
      <c r="AU240" s="223" t="s">
        <v>85</v>
      </c>
      <c r="AY240" s="17" t="s">
        <v>162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83</v>
      </c>
      <c r="BK240" s="224">
        <f>ROUND(I240*H240,2)</f>
        <v>0</v>
      </c>
      <c r="BL240" s="17" t="s">
        <v>262</v>
      </c>
      <c r="BM240" s="223" t="s">
        <v>1889</v>
      </c>
    </row>
    <row r="241" s="2" customFormat="1" ht="24.15" customHeight="1">
      <c r="A241" s="38"/>
      <c r="B241" s="39"/>
      <c r="C241" s="212" t="s">
        <v>1890</v>
      </c>
      <c r="D241" s="212" t="s">
        <v>164</v>
      </c>
      <c r="E241" s="213" t="s">
        <v>1891</v>
      </c>
      <c r="F241" s="214" t="s">
        <v>1892</v>
      </c>
      <c r="G241" s="215" t="s">
        <v>220</v>
      </c>
      <c r="H241" s="216">
        <v>0</v>
      </c>
      <c r="I241" s="217"/>
      <c r="J241" s="218">
        <f>ROUND(I241*H241,2)</f>
        <v>0</v>
      </c>
      <c r="K241" s="214" t="s">
        <v>19</v>
      </c>
      <c r="L241" s="44"/>
      <c r="M241" s="219" t="s">
        <v>19</v>
      </c>
      <c r="N241" s="220" t="s">
        <v>46</v>
      </c>
      <c r="O241" s="84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262</v>
      </c>
      <c r="AT241" s="223" t="s">
        <v>164</v>
      </c>
      <c r="AU241" s="223" t="s">
        <v>85</v>
      </c>
      <c r="AY241" s="17" t="s">
        <v>162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83</v>
      </c>
      <c r="BK241" s="224">
        <f>ROUND(I241*H241,2)</f>
        <v>0</v>
      </c>
      <c r="BL241" s="17" t="s">
        <v>262</v>
      </c>
      <c r="BM241" s="223" t="s">
        <v>1893</v>
      </c>
    </row>
    <row r="242" s="12" customFormat="1" ht="20.88" customHeight="1">
      <c r="A242" s="12"/>
      <c r="B242" s="196"/>
      <c r="C242" s="197"/>
      <c r="D242" s="198" t="s">
        <v>74</v>
      </c>
      <c r="E242" s="210" t="s">
        <v>1894</v>
      </c>
      <c r="F242" s="210" t="s">
        <v>1895</v>
      </c>
      <c r="G242" s="197"/>
      <c r="H242" s="197"/>
      <c r="I242" s="200"/>
      <c r="J242" s="211">
        <f>BK242</f>
        <v>0</v>
      </c>
      <c r="K242" s="197"/>
      <c r="L242" s="202"/>
      <c r="M242" s="203"/>
      <c r="N242" s="204"/>
      <c r="O242" s="204"/>
      <c r="P242" s="205">
        <v>0</v>
      </c>
      <c r="Q242" s="204"/>
      <c r="R242" s="205">
        <v>0</v>
      </c>
      <c r="S242" s="204"/>
      <c r="T242" s="206"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7" t="s">
        <v>83</v>
      </c>
      <c r="AT242" s="208" t="s">
        <v>74</v>
      </c>
      <c r="AU242" s="208" t="s">
        <v>85</v>
      </c>
      <c r="AY242" s="207" t="s">
        <v>162</v>
      </c>
      <c r="BK242" s="209">
        <v>0</v>
      </c>
    </row>
    <row r="243" s="12" customFormat="1" ht="22.8" customHeight="1">
      <c r="A243" s="12"/>
      <c r="B243" s="196"/>
      <c r="C243" s="197"/>
      <c r="D243" s="198" t="s">
        <v>74</v>
      </c>
      <c r="E243" s="210" t="s">
        <v>128</v>
      </c>
      <c r="F243" s="210" t="s">
        <v>481</v>
      </c>
      <c r="G243" s="197"/>
      <c r="H243" s="197"/>
      <c r="I243" s="200"/>
      <c r="J243" s="211">
        <f>BK243</f>
        <v>0</v>
      </c>
      <c r="K243" s="197"/>
      <c r="L243" s="202"/>
      <c r="M243" s="203"/>
      <c r="N243" s="204"/>
      <c r="O243" s="204"/>
      <c r="P243" s="205">
        <v>0</v>
      </c>
      <c r="Q243" s="204"/>
      <c r="R243" s="205">
        <v>0</v>
      </c>
      <c r="S243" s="204"/>
      <c r="T243" s="206"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7" t="s">
        <v>198</v>
      </c>
      <c r="AT243" s="208" t="s">
        <v>74</v>
      </c>
      <c r="AU243" s="208" t="s">
        <v>83</v>
      </c>
      <c r="AY243" s="207" t="s">
        <v>162</v>
      </c>
      <c r="BK243" s="209">
        <v>0</v>
      </c>
    </row>
    <row r="244" s="12" customFormat="1" ht="22.8" customHeight="1">
      <c r="A244" s="12"/>
      <c r="B244" s="196"/>
      <c r="C244" s="197"/>
      <c r="D244" s="198" t="s">
        <v>74</v>
      </c>
      <c r="E244" s="210" t="s">
        <v>1896</v>
      </c>
      <c r="F244" s="210" t="s">
        <v>1897</v>
      </c>
      <c r="G244" s="197"/>
      <c r="H244" s="197"/>
      <c r="I244" s="200"/>
      <c r="J244" s="211">
        <f>BK244</f>
        <v>0</v>
      </c>
      <c r="K244" s="197"/>
      <c r="L244" s="202"/>
      <c r="M244" s="203"/>
      <c r="N244" s="204"/>
      <c r="O244" s="204"/>
      <c r="P244" s="205">
        <f>P245</f>
        <v>0</v>
      </c>
      <c r="Q244" s="204"/>
      <c r="R244" s="205">
        <f>R245</f>
        <v>0</v>
      </c>
      <c r="S244" s="204"/>
      <c r="T244" s="206">
        <f>T245</f>
        <v>0.01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7" t="s">
        <v>198</v>
      </c>
      <c r="AT244" s="208" t="s">
        <v>74</v>
      </c>
      <c r="AU244" s="208" t="s">
        <v>83</v>
      </c>
      <c r="AY244" s="207" t="s">
        <v>162</v>
      </c>
      <c r="BK244" s="209">
        <f>BK245</f>
        <v>0</v>
      </c>
    </row>
    <row r="245" s="2" customFormat="1" ht="24.15" customHeight="1">
      <c r="A245" s="38"/>
      <c r="B245" s="39"/>
      <c r="C245" s="212" t="s">
        <v>1898</v>
      </c>
      <c r="D245" s="212" t="s">
        <v>164</v>
      </c>
      <c r="E245" s="213" t="s">
        <v>1899</v>
      </c>
      <c r="F245" s="214" t="s">
        <v>1900</v>
      </c>
      <c r="G245" s="215" t="s">
        <v>1901</v>
      </c>
      <c r="H245" s="216">
        <v>1</v>
      </c>
      <c r="I245" s="217"/>
      <c r="J245" s="218">
        <f>ROUND(I245*H245,2)</f>
        <v>0</v>
      </c>
      <c r="K245" s="214" t="s">
        <v>19</v>
      </c>
      <c r="L245" s="44"/>
      <c r="M245" s="219" t="s">
        <v>19</v>
      </c>
      <c r="N245" s="220" t="s">
        <v>46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0.01</v>
      </c>
      <c r="T245" s="222">
        <f>S245*H245</f>
        <v>0.01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169</v>
      </c>
      <c r="AT245" s="223" t="s">
        <v>164</v>
      </c>
      <c r="AU245" s="223" t="s">
        <v>85</v>
      </c>
      <c r="AY245" s="17" t="s">
        <v>162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83</v>
      </c>
      <c r="BK245" s="224">
        <f>ROUND(I245*H245,2)</f>
        <v>0</v>
      </c>
      <c r="BL245" s="17" t="s">
        <v>169</v>
      </c>
      <c r="BM245" s="223" t="s">
        <v>1902</v>
      </c>
    </row>
    <row r="246" s="12" customFormat="1" ht="22.8" customHeight="1">
      <c r="A246" s="12"/>
      <c r="B246" s="196"/>
      <c r="C246" s="197"/>
      <c r="D246" s="198" t="s">
        <v>74</v>
      </c>
      <c r="E246" s="210" t="s">
        <v>1903</v>
      </c>
      <c r="F246" s="210" t="s">
        <v>1904</v>
      </c>
      <c r="G246" s="197"/>
      <c r="H246" s="197"/>
      <c r="I246" s="200"/>
      <c r="J246" s="211">
        <f>BK246</f>
        <v>0</v>
      </c>
      <c r="K246" s="197"/>
      <c r="L246" s="202"/>
      <c r="M246" s="203"/>
      <c r="N246" s="204"/>
      <c r="O246" s="204"/>
      <c r="P246" s="205">
        <f>P247</f>
        <v>0</v>
      </c>
      <c r="Q246" s="204"/>
      <c r="R246" s="205">
        <f>R247</f>
        <v>0</v>
      </c>
      <c r="S246" s="204"/>
      <c r="T246" s="206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7" t="s">
        <v>198</v>
      </c>
      <c r="AT246" s="208" t="s">
        <v>74</v>
      </c>
      <c r="AU246" s="208" t="s">
        <v>83</v>
      </c>
      <c r="AY246" s="207" t="s">
        <v>162</v>
      </c>
      <c r="BK246" s="209">
        <f>BK247</f>
        <v>0</v>
      </c>
    </row>
    <row r="247" s="2" customFormat="1" ht="24.15" customHeight="1">
      <c r="A247" s="38"/>
      <c r="B247" s="39"/>
      <c r="C247" s="212" t="s">
        <v>1905</v>
      </c>
      <c r="D247" s="212" t="s">
        <v>164</v>
      </c>
      <c r="E247" s="213" t="s">
        <v>1906</v>
      </c>
      <c r="F247" s="214" t="s">
        <v>1907</v>
      </c>
      <c r="G247" s="215" t="s">
        <v>1901</v>
      </c>
      <c r="H247" s="216">
        <v>1</v>
      </c>
      <c r="I247" s="217"/>
      <c r="J247" s="218">
        <f>ROUND(I247*H247,2)</f>
        <v>0</v>
      </c>
      <c r="K247" s="214" t="s">
        <v>19</v>
      </c>
      <c r="L247" s="44"/>
      <c r="M247" s="219" t="s">
        <v>19</v>
      </c>
      <c r="N247" s="220" t="s">
        <v>46</v>
      </c>
      <c r="O247" s="84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169</v>
      </c>
      <c r="AT247" s="223" t="s">
        <v>164</v>
      </c>
      <c r="AU247" s="223" t="s">
        <v>85</v>
      </c>
      <c r="AY247" s="17" t="s">
        <v>162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83</v>
      </c>
      <c r="BK247" s="224">
        <f>ROUND(I247*H247,2)</f>
        <v>0</v>
      </c>
      <c r="BL247" s="17" t="s">
        <v>169</v>
      </c>
      <c r="BM247" s="223" t="s">
        <v>1908</v>
      </c>
    </row>
    <row r="248" s="12" customFormat="1" ht="22.8" customHeight="1">
      <c r="A248" s="12"/>
      <c r="B248" s="196"/>
      <c r="C248" s="197"/>
      <c r="D248" s="198" t="s">
        <v>74</v>
      </c>
      <c r="E248" s="210" t="s">
        <v>1308</v>
      </c>
      <c r="F248" s="210" t="s">
        <v>1909</v>
      </c>
      <c r="G248" s="197"/>
      <c r="H248" s="197"/>
      <c r="I248" s="200"/>
      <c r="J248" s="211">
        <f>BK248</f>
        <v>0</v>
      </c>
      <c r="K248" s="197"/>
      <c r="L248" s="202"/>
      <c r="M248" s="203"/>
      <c r="N248" s="204"/>
      <c r="O248" s="204"/>
      <c r="P248" s="205">
        <f>SUM(P249:P254)</f>
        <v>0</v>
      </c>
      <c r="Q248" s="204"/>
      <c r="R248" s="205">
        <f>SUM(R249:R254)</f>
        <v>0</v>
      </c>
      <c r="S248" s="204"/>
      <c r="T248" s="206">
        <f>SUM(T249:T254)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7" t="s">
        <v>198</v>
      </c>
      <c r="AT248" s="208" t="s">
        <v>74</v>
      </c>
      <c r="AU248" s="208" t="s">
        <v>83</v>
      </c>
      <c r="AY248" s="207" t="s">
        <v>162</v>
      </c>
      <c r="BK248" s="209">
        <f>SUM(BK249:BK254)</f>
        <v>0</v>
      </c>
    </row>
    <row r="249" s="2" customFormat="1" ht="24.15" customHeight="1">
      <c r="A249" s="38"/>
      <c r="B249" s="39"/>
      <c r="C249" s="212" t="s">
        <v>1410</v>
      </c>
      <c r="D249" s="212" t="s">
        <v>164</v>
      </c>
      <c r="E249" s="213" t="s">
        <v>1910</v>
      </c>
      <c r="F249" s="214" t="s">
        <v>1911</v>
      </c>
      <c r="G249" s="215" t="s">
        <v>1901</v>
      </c>
      <c r="H249" s="216">
        <v>1</v>
      </c>
      <c r="I249" s="217"/>
      <c r="J249" s="218">
        <f>ROUND(I249*H249,2)</f>
        <v>0</v>
      </c>
      <c r="K249" s="214" t="s">
        <v>19</v>
      </c>
      <c r="L249" s="44"/>
      <c r="M249" s="219" t="s">
        <v>19</v>
      </c>
      <c r="N249" s="220" t="s">
        <v>46</v>
      </c>
      <c r="O249" s="84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169</v>
      </c>
      <c r="AT249" s="223" t="s">
        <v>164</v>
      </c>
      <c r="AU249" s="223" t="s">
        <v>85</v>
      </c>
      <c r="AY249" s="17" t="s">
        <v>162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83</v>
      </c>
      <c r="BK249" s="224">
        <f>ROUND(I249*H249,2)</f>
        <v>0</v>
      </c>
      <c r="BL249" s="17" t="s">
        <v>169</v>
      </c>
      <c r="BM249" s="223" t="s">
        <v>1912</v>
      </c>
    </row>
    <row r="250" s="2" customFormat="1" ht="16.5" customHeight="1">
      <c r="A250" s="38"/>
      <c r="B250" s="39"/>
      <c r="C250" s="212" t="s">
        <v>1913</v>
      </c>
      <c r="D250" s="212" t="s">
        <v>164</v>
      </c>
      <c r="E250" s="213" t="s">
        <v>1914</v>
      </c>
      <c r="F250" s="214" t="s">
        <v>1915</v>
      </c>
      <c r="G250" s="215" t="s">
        <v>1901</v>
      </c>
      <c r="H250" s="216">
        <v>1</v>
      </c>
      <c r="I250" s="217"/>
      <c r="J250" s="218">
        <f>ROUND(I250*H250,2)</f>
        <v>0</v>
      </c>
      <c r="K250" s="214" t="s">
        <v>19</v>
      </c>
      <c r="L250" s="44"/>
      <c r="M250" s="219" t="s">
        <v>19</v>
      </c>
      <c r="N250" s="220" t="s">
        <v>46</v>
      </c>
      <c r="O250" s="84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169</v>
      </c>
      <c r="AT250" s="223" t="s">
        <v>164</v>
      </c>
      <c r="AU250" s="223" t="s">
        <v>85</v>
      </c>
      <c r="AY250" s="17" t="s">
        <v>162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83</v>
      </c>
      <c r="BK250" s="224">
        <f>ROUND(I250*H250,2)</f>
        <v>0</v>
      </c>
      <c r="BL250" s="17" t="s">
        <v>169</v>
      </c>
      <c r="BM250" s="223" t="s">
        <v>1916</v>
      </c>
    </row>
    <row r="251" s="2" customFormat="1" ht="33" customHeight="1">
      <c r="A251" s="38"/>
      <c r="B251" s="39"/>
      <c r="C251" s="212" t="s">
        <v>1917</v>
      </c>
      <c r="D251" s="212" t="s">
        <v>164</v>
      </c>
      <c r="E251" s="213" t="s">
        <v>1918</v>
      </c>
      <c r="F251" s="214" t="s">
        <v>1919</v>
      </c>
      <c r="G251" s="215" t="s">
        <v>1901</v>
      </c>
      <c r="H251" s="216">
        <v>1</v>
      </c>
      <c r="I251" s="217"/>
      <c r="J251" s="218">
        <f>ROUND(I251*H251,2)</f>
        <v>0</v>
      </c>
      <c r="K251" s="214" t="s">
        <v>19</v>
      </c>
      <c r="L251" s="44"/>
      <c r="M251" s="219" t="s">
        <v>19</v>
      </c>
      <c r="N251" s="220" t="s">
        <v>46</v>
      </c>
      <c r="O251" s="84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169</v>
      </c>
      <c r="AT251" s="223" t="s">
        <v>164</v>
      </c>
      <c r="AU251" s="223" t="s">
        <v>85</v>
      </c>
      <c r="AY251" s="17" t="s">
        <v>162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83</v>
      </c>
      <c r="BK251" s="224">
        <f>ROUND(I251*H251,2)</f>
        <v>0</v>
      </c>
      <c r="BL251" s="17" t="s">
        <v>169</v>
      </c>
      <c r="BM251" s="223" t="s">
        <v>1920</v>
      </c>
    </row>
    <row r="252" s="2" customFormat="1" ht="21.75" customHeight="1">
      <c r="A252" s="38"/>
      <c r="B252" s="39"/>
      <c r="C252" s="212" t="s">
        <v>1921</v>
      </c>
      <c r="D252" s="212" t="s">
        <v>164</v>
      </c>
      <c r="E252" s="213" t="s">
        <v>1922</v>
      </c>
      <c r="F252" s="214" t="s">
        <v>1923</v>
      </c>
      <c r="G252" s="215" t="s">
        <v>1901</v>
      </c>
      <c r="H252" s="216">
        <v>1</v>
      </c>
      <c r="I252" s="217"/>
      <c r="J252" s="218">
        <f>ROUND(I252*H252,2)</f>
        <v>0</v>
      </c>
      <c r="K252" s="214" t="s">
        <v>19</v>
      </c>
      <c r="L252" s="44"/>
      <c r="M252" s="219" t="s">
        <v>19</v>
      </c>
      <c r="N252" s="220" t="s">
        <v>46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169</v>
      </c>
      <c r="AT252" s="223" t="s">
        <v>164</v>
      </c>
      <c r="AU252" s="223" t="s">
        <v>85</v>
      </c>
      <c r="AY252" s="17" t="s">
        <v>162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83</v>
      </c>
      <c r="BK252" s="224">
        <f>ROUND(I252*H252,2)</f>
        <v>0</v>
      </c>
      <c r="BL252" s="17" t="s">
        <v>169</v>
      </c>
      <c r="BM252" s="223" t="s">
        <v>1924</v>
      </c>
    </row>
    <row r="253" s="2" customFormat="1" ht="16.5" customHeight="1">
      <c r="A253" s="38"/>
      <c r="B253" s="39"/>
      <c r="C253" s="212" t="s">
        <v>1925</v>
      </c>
      <c r="D253" s="212" t="s">
        <v>164</v>
      </c>
      <c r="E253" s="213" t="s">
        <v>1926</v>
      </c>
      <c r="F253" s="214" t="s">
        <v>1927</v>
      </c>
      <c r="G253" s="215" t="s">
        <v>1901</v>
      </c>
      <c r="H253" s="216">
        <v>1</v>
      </c>
      <c r="I253" s="217"/>
      <c r="J253" s="218">
        <f>ROUND(I253*H253,2)</f>
        <v>0</v>
      </c>
      <c r="K253" s="214" t="s">
        <v>19</v>
      </c>
      <c r="L253" s="44"/>
      <c r="M253" s="219" t="s">
        <v>19</v>
      </c>
      <c r="N253" s="220" t="s">
        <v>46</v>
      </c>
      <c r="O253" s="84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169</v>
      </c>
      <c r="AT253" s="223" t="s">
        <v>164</v>
      </c>
      <c r="AU253" s="223" t="s">
        <v>85</v>
      </c>
      <c r="AY253" s="17" t="s">
        <v>162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83</v>
      </c>
      <c r="BK253" s="224">
        <f>ROUND(I253*H253,2)</f>
        <v>0</v>
      </c>
      <c r="BL253" s="17" t="s">
        <v>169</v>
      </c>
      <c r="BM253" s="223" t="s">
        <v>1928</v>
      </c>
    </row>
    <row r="254" s="2" customFormat="1" ht="16.5" customHeight="1">
      <c r="A254" s="38"/>
      <c r="B254" s="39"/>
      <c r="C254" s="212" t="s">
        <v>1929</v>
      </c>
      <c r="D254" s="212" t="s">
        <v>164</v>
      </c>
      <c r="E254" s="213" t="s">
        <v>1930</v>
      </c>
      <c r="F254" s="214" t="s">
        <v>1931</v>
      </c>
      <c r="G254" s="215" t="s">
        <v>1901</v>
      </c>
      <c r="H254" s="216">
        <v>1</v>
      </c>
      <c r="I254" s="217"/>
      <c r="J254" s="218">
        <f>ROUND(I254*H254,2)</f>
        <v>0</v>
      </c>
      <c r="K254" s="214" t="s">
        <v>19</v>
      </c>
      <c r="L254" s="44"/>
      <c r="M254" s="274" t="s">
        <v>19</v>
      </c>
      <c r="N254" s="275" t="s">
        <v>46</v>
      </c>
      <c r="O254" s="276"/>
      <c r="P254" s="277">
        <f>O254*H254</f>
        <v>0</v>
      </c>
      <c r="Q254" s="277">
        <v>0</v>
      </c>
      <c r="R254" s="277">
        <f>Q254*H254</f>
        <v>0</v>
      </c>
      <c r="S254" s="277">
        <v>0</v>
      </c>
      <c r="T254" s="27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169</v>
      </c>
      <c r="AT254" s="223" t="s">
        <v>164</v>
      </c>
      <c r="AU254" s="223" t="s">
        <v>85</v>
      </c>
      <c r="AY254" s="17" t="s">
        <v>162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83</v>
      </c>
      <c r="BK254" s="224">
        <f>ROUND(I254*H254,2)</f>
        <v>0</v>
      </c>
      <c r="BL254" s="17" t="s">
        <v>169</v>
      </c>
      <c r="BM254" s="223" t="s">
        <v>1932</v>
      </c>
    </row>
    <row r="255" s="2" customFormat="1" ht="6.96" customHeight="1">
      <c r="A255" s="38"/>
      <c r="B255" s="59"/>
      <c r="C255" s="60"/>
      <c r="D255" s="60"/>
      <c r="E255" s="60"/>
      <c r="F255" s="60"/>
      <c r="G255" s="60"/>
      <c r="H255" s="60"/>
      <c r="I255" s="60"/>
      <c r="J255" s="60"/>
      <c r="K255" s="60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JlBIRLKnNZFRInHNg+DfUCB6BOHUY587N402rz+tYLjaysP20s9SeiI7BwpE1ZyTwdHpEnNCE7YfBL5TbtdJaA==" hashValue="WECuEbxE6AlVdE08Rby/n/Zsy5yKMe05d0uIj74AVgwKOJWzmUIIRxc4rLxirnHqeUPoqes39+jSZ1UbFPW3uQ==" algorithmName="SHA-512" password="CC35"/>
  <autoFilter ref="C100:K2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9:H89"/>
    <mergeCell ref="E91:H91"/>
    <mergeCell ref="E93:H9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123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1933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ROUND(J84,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ROUND((SUM(BE84:BE180)),  2)</f>
        <v>0</v>
      </c>
      <c r="G33" s="38"/>
      <c r="H33" s="38"/>
      <c r="I33" s="157">
        <v>0.20999999999999999</v>
      </c>
      <c r="J33" s="156">
        <f>ROUND(((SUM(BE84:BE180))*I33),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ROUND((SUM(BF84:BF180)),  2)</f>
        <v>0</v>
      </c>
      <c r="G34" s="38"/>
      <c r="H34" s="38"/>
      <c r="I34" s="157">
        <v>0.12</v>
      </c>
      <c r="J34" s="156">
        <f>ROUND(((SUM(BF84:BF180))*I34),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ROUND((SUM(BG84:BG180)),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ROUND((SUM(BH84:BH180)),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ROUND((SUM(BI84:BI180)),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D11 - Sadové úpravy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J85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J86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144</v>
      </c>
      <c r="E62" s="182"/>
      <c r="F62" s="182"/>
      <c r="G62" s="182"/>
      <c r="H62" s="182"/>
      <c r="I62" s="182"/>
      <c r="J62" s="183">
        <f>J160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1934</v>
      </c>
      <c r="E63" s="182"/>
      <c r="F63" s="182"/>
      <c r="G63" s="182"/>
      <c r="H63" s="182"/>
      <c r="I63" s="182"/>
      <c r="J63" s="183">
        <f>J163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9" customFormat="1" ht="24.96" customHeight="1">
      <c r="A64" s="9"/>
      <c r="B64" s="174"/>
      <c r="C64" s="175"/>
      <c r="D64" s="176" t="s">
        <v>1935</v>
      </c>
      <c r="E64" s="177"/>
      <c r="F64" s="177"/>
      <c r="G64" s="177"/>
      <c r="H64" s="177"/>
      <c r="I64" s="177"/>
      <c r="J64" s="178">
        <f>J168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147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Hřiště u ZŠ - Habartov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131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D11 - Sadové úpravy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>č.p.561/28,99/226</v>
      </c>
      <c r="G78" s="40"/>
      <c r="H78" s="40"/>
      <c r="I78" s="32" t="s">
        <v>23</v>
      </c>
      <c r="J78" s="72" t="str">
        <f>IF(J12="","",J12)</f>
        <v>26. 5. 2025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5.65" customHeight="1">
      <c r="A80" s="38"/>
      <c r="B80" s="39"/>
      <c r="C80" s="32" t="s">
        <v>25</v>
      </c>
      <c r="D80" s="40"/>
      <c r="E80" s="40"/>
      <c r="F80" s="27" t="str">
        <f>E15</f>
        <v>Město Habartov</v>
      </c>
      <c r="G80" s="40"/>
      <c r="H80" s="40"/>
      <c r="I80" s="32" t="s">
        <v>33</v>
      </c>
      <c r="J80" s="36" t="str">
        <f>E21</f>
        <v>Ing.Arch Lubomír Korřák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31</v>
      </c>
      <c r="D81" s="40"/>
      <c r="E81" s="40"/>
      <c r="F81" s="27" t="str">
        <f>IF(E18="","",E18)</f>
        <v>Vyplň údaj</v>
      </c>
      <c r="G81" s="40"/>
      <c r="H81" s="40"/>
      <c r="I81" s="32" t="s">
        <v>37</v>
      </c>
      <c r="J81" s="36" t="str">
        <f>E24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85"/>
      <c r="B83" s="186"/>
      <c r="C83" s="187" t="s">
        <v>148</v>
      </c>
      <c r="D83" s="188" t="s">
        <v>60</v>
      </c>
      <c r="E83" s="188" t="s">
        <v>56</v>
      </c>
      <c r="F83" s="188" t="s">
        <v>57</v>
      </c>
      <c r="G83" s="188" t="s">
        <v>149</v>
      </c>
      <c r="H83" s="188" t="s">
        <v>150</v>
      </c>
      <c r="I83" s="188" t="s">
        <v>151</v>
      </c>
      <c r="J83" s="188" t="s">
        <v>135</v>
      </c>
      <c r="K83" s="189" t="s">
        <v>152</v>
      </c>
      <c r="L83" s="190"/>
      <c r="M83" s="92" t="s">
        <v>19</v>
      </c>
      <c r="N83" s="93" t="s">
        <v>45</v>
      </c>
      <c r="O83" s="93" t="s">
        <v>153</v>
      </c>
      <c r="P83" s="93" t="s">
        <v>154</v>
      </c>
      <c r="Q83" s="93" t="s">
        <v>155</v>
      </c>
      <c r="R83" s="93" t="s">
        <v>156</v>
      </c>
      <c r="S83" s="93" t="s">
        <v>157</v>
      </c>
      <c r="T83" s="94" t="s">
        <v>158</v>
      </c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</row>
    <row r="84" s="2" customFormat="1" ht="22.8" customHeight="1">
      <c r="A84" s="38"/>
      <c r="B84" s="39"/>
      <c r="C84" s="99" t="s">
        <v>159</v>
      </c>
      <c r="D84" s="40"/>
      <c r="E84" s="40"/>
      <c r="F84" s="40"/>
      <c r="G84" s="40"/>
      <c r="H84" s="40"/>
      <c r="I84" s="40"/>
      <c r="J84" s="191">
        <f>BK84</f>
        <v>0</v>
      </c>
      <c r="K84" s="40"/>
      <c r="L84" s="44"/>
      <c r="M84" s="95"/>
      <c r="N84" s="192"/>
      <c r="O84" s="96"/>
      <c r="P84" s="193">
        <f>P85+P168</f>
        <v>0</v>
      </c>
      <c r="Q84" s="96"/>
      <c r="R84" s="193">
        <f>R85+R168</f>
        <v>75.352840000000015</v>
      </c>
      <c r="S84" s="96"/>
      <c r="T84" s="194">
        <f>T85+T168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74</v>
      </c>
      <c r="AU84" s="17" t="s">
        <v>136</v>
      </c>
      <c r="BK84" s="195">
        <f>BK85+BK168</f>
        <v>0</v>
      </c>
    </row>
    <row r="85" s="12" customFormat="1" ht="25.92" customHeight="1">
      <c r="A85" s="12"/>
      <c r="B85" s="196"/>
      <c r="C85" s="197"/>
      <c r="D85" s="198" t="s">
        <v>74</v>
      </c>
      <c r="E85" s="199" t="s">
        <v>160</v>
      </c>
      <c r="F85" s="199" t="s">
        <v>161</v>
      </c>
      <c r="G85" s="197"/>
      <c r="H85" s="197"/>
      <c r="I85" s="200"/>
      <c r="J85" s="201">
        <f>BK85</f>
        <v>0</v>
      </c>
      <c r="K85" s="197"/>
      <c r="L85" s="202"/>
      <c r="M85" s="203"/>
      <c r="N85" s="204"/>
      <c r="O85" s="204"/>
      <c r="P85" s="205">
        <f>P86+P160+P163</f>
        <v>0</v>
      </c>
      <c r="Q85" s="204"/>
      <c r="R85" s="205">
        <f>R86+R160+R163</f>
        <v>75.351880000000008</v>
      </c>
      <c r="S85" s="204"/>
      <c r="T85" s="206">
        <f>T86+T160+T163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7" t="s">
        <v>83</v>
      </c>
      <c r="AT85" s="208" t="s">
        <v>74</v>
      </c>
      <c r="AU85" s="208" t="s">
        <v>75</v>
      </c>
      <c r="AY85" s="207" t="s">
        <v>162</v>
      </c>
      <c r="BK85" s="209">
        <f>BK86+BK160+BK163</f>
        <v>0</v>
      </c>
    </row>
    <row r="86" s="12" customFormat="1" ht="22.8" customHeight="1">
      <c r="A86" s="12"/>
      <c r="B86" s="196"/>
      <c r="C86" s="197"/>
      <c r="D86" s="198" t="s">
        <v>74</v>
      </c>
      <c r="E86" s="210" t="s">
        <v>83</v>
      </c>
      <c r="F86" s="210" t="s">
        <v>163</v>
      </c>
      <c r="G86" s="197"/>
      <c r="H86" s="197"/>
      <c r="I86" s="200"/>
      <c r="J86" s="211">
        <f>BK86</f>
        <v>0</v>
      </c>
      <c r="K86" s="197"/>
      <c r="L86" s="202"/>
      <c r="M86" s="203"/>
      <c r="N86" s="204"/>
      <c r="O86" s="204"/>
      <c r="P86" s="205">
        <f>SUM(P87:P159)</f>
        <v>0</v>
      </c>
      <c r="Q86" s="204"/>
      <c r="R86" s="205">
        <f>SUM(R87:R159)</f>
        <v>75.351880000000008</v>
      </c>
      <c r="S86" s="204"/>
      <c r="T86" s="206">
        <f>SUM(T87:T159)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83</v>
      </c>
      <c r="AT86" s="208" t="s">
        <v>74</v>
      </c>
      <c r="AU86" s="208" t="s">
        <v>83</v>
      </c>
      <c r="AY86" s="207" t="s">
        <v>162</v>
      </c>
      <c r="BK86" s="209">
        <f>SUM(BK87:BK159)</f>
        <v>0</v>
      </c>
    </row>
    <row r="87" s="2" customFormat="1" ht="55.5" customHeight="1">
      <c r="A87" s="38"/>
      <c r="B87" s="39"/>
      <c r="C87" s="212" t="s">
        <v>85</v>
      </c>
      <c r="D87" s="212" t="s">
        <v>164</v>
      </c>
      <c r="E87" s="213" t="s">
        <v>1936</v>
      </c>
      <c r="F87" s="214" t="s">
        <v>1937</v>
      </c>
      <c r="G87" s="215" t="s">
        <v>167</v>
      </c>
      <c r="H87" s="216">
        <v>3171</v>
      </c>
      <c r="I87" s="217"/>
      <c r="J87" s="218">
        <f>ROUND(I87*H87,2)</f>
        <v>0</v>
      </c>
      <c r="K87" s="214" t="s">
        <v>168</v>
      </c>
      <c r="L87" s="44"/>
      <c r="M87" s="219" t="s">
        <v>19</v>
      </c>
      <c r="N87" s="220" t="s">
        <v>46</v>
      </c>
      <c r="O87" s="84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23" t="s">
        <v>169</v>
      </c>
      <c r="AT87" s="223" t="s">
        <v>164</v>
      </c>
      <c r="AU87" s="223" t="s">
        <v>85</v>
      </c>
      <c r="AY87" s="17" t="s">
        <v>162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83</v>
      </c>
      <c r="BK87" s="224">
        <f>ROUND(I87*H87,2)</f>
        <v>0</v>
      </c>
      <c r="BL87" s="17" t="s">
        <v>169</v>
      </c>
      <c r="BM87" s="223" t="s">
        <v>1938</v>
      </c>
    </row>
    <row r="88" s="2" customFormat="1">
      <c r="A88" s="38"/>
      <c r="B88" s="39"/>
      <c r="C88" s="40"/>
      <c r="D88" s="225" t="s">
        <v>171</v>
      </c>
      <c r="E88" s="40"/>
      <c r="F88" s="226" t="s">
        <v>1939</v>
      </c>
      <c r="G88" s="40"/>
      <c r="H88" s="40"/>
      <c r="I88" s="227"/>
      <c r="J88" s="40"/>
      <c r="K88" s="40"/>
      <c r="L88" s="44"/>
      <c r="M88" s="228"/>
      <c r="N88" s="229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171</v>
      </c>
      <c r="AU88" s="17" t="s">
        <v>85</v>
      </c>
    </row>
    <row r="89" s="2" customFormat="1" ht="37.8" customHeight="1">
      <c r="A89" s="38"/>
      <c r="B89" s="39"/>
      <c r="C89" s="212" t="s">
        <v>848</v>
      </c>
      <c r="D89" s="212" t="s">
        <v>164</v>
      </c>
      <c r="E89" s="213" t="s">
        <v>1940</v>
      </c>
      <c r="F89" s="214" t="s">
        <v>1941</v>
      </c>
      <c r="G89" s="215" t="s">
        <v>167</v>
      </c>
      <c r="H89" s="216">
        <v>2994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1942</v>
      </c>
    </row>
    <row r="90" s="2" customFormat="1">
      <c r="A90" s="38"/>
      <c r="B90" s="39"/>
      <c r="C90" s="40"/>
      <c r="D90" s="225" t="s">
        <v>171</v>
      </c>
      <c r="E90" s="40"/>
      <c r="F90" s="226" t="s">
        <v>1943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2" customFormat="1" ht="16.5" customHeight="1">
      <c r="A91" s="38"/>
      <c r="B91" s="39"/>
      <c r="C91" s="264" t="s">
        <v>853</v>
      </c>
      <c r="D91" s="264" t="s">
        <v>280</v>
      </c>
      <c r="E91" s="265" t="s">
        <v>1944</v>
      </c>
      <c r="F91" s="266" t="s">
        <v>1945</v>
      </c>
      <c r="G91" s="267" t="s">
        <v>330</v>
      </c>
      <c r="H91" s="268">
        <v>74.849999999999994</v>
      </c>
      <c r="I91" s="269"/>
      <c r="J91" s="270">
        <f>ROUND(I91*H91,2)</f>
        <v>0</v>
      </c>
      <c r="K91" s="266" t="s">
        <v>168</v>
      </c>
      <c r="L91" s="271"/>
      <c r="M91" s="272" t="s">
        <v>19</v>
      </c>
      <c r="N91" s="273" t="s">
        <v>46</v>
      </c>
      <c r="O91" s="84"/>
      <c r="P91" s="221">
        <f>O91*H91</f>
        <v>0</v>
      </c>
      <c r="Q91" s="221">
        <v>0.001</v>
      </c>
      <c r="R91" s="221">
        <f>Q91*H91</f>
        <v>0.07485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217</v>
      </c>
      <c r="AT91" s="223" t="s">
        <v>280</v>
      </c>
      <c r="AU91" s="223" t="s">
        <v>85</v>
      </c>
      <c r="AY91" s="17" t="s">
        <v>162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83</v>
      </c>
      <c r="BK91" s="224">
        <f>ROUND(I91*H91,2)</f>
        <v>0</v>
      </c>
      <c r="BL91" s="17" t="s">
        <v>169</v>
      </c>
      <c r="BM91" s="223" t="s">
        <v>1946</v>
      </c>
    </row>
    <row r="92" s="13" customFormat="1">
      <c r="A92" s="13"/>
      <c r="B92" s="230"/>
      <c r="C92" s="231"/>
      <c r="D92" s="232" t="s">
        <v>173</v>
      </c>
      <c r="E92" s="233" t="s">
        <v>19</v>
      </c>
      <c r="F92" s="234" t="s">
        <v>1947</v>
      </c>
      <c r="G92" s="231"/>
      <c r="H92" s="235">
        <v>74.849999999999994</v>
      </c>
      <c r="I92" s="236"/>
      <c r="J92" s="231"/>
      <c r="K92" s="231"/>
      <c r="L92" s="237"/>
      <c r="M92" s="238"/>
      <c r="N92" s="239"/>
      <c r="O92" s="239"/>
      <c r="P92" s="239"/>
      <c r="Q92" s="239"/>
      <c r="R92" s="239"/>
      <c r="S92" s="239"/>
      <c r="T92" s="240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1" t="s">
        <v>173</v>
      </c>
      <c r="AU92" s="241" t="s">
        <v>85</v>
      </c>
      <c r="AV92" s="13" t="s">
        <v>85</v>
      </c>
      <c r="AW92" s="13" t="s">
        <v>36</v>
      </c>
      <c r="AX92" s="13" t="s">
        <v>83</v>
      </c>
      <c r="AY92" s="241" t="s">
        <v>162</v>
      </c>
    </row>
    <row r="93" s="2" customFormat="1" ht="16.5" customHeight="1">
      <c r="A93" s="38"/>
      <c r="B93" s="39"/>
      <c r="C93" s="264" t="s">
        <v>839</v>
      </c>
      <c r="D93" s="264" t="s">
        <v>280</v>
      </c>
      <c r="E93" s="265" t="s">
        <v>1948</v>
      </c>
      <c r="F93" s="266" t="s">
        <v>1949</v>
      </c>
      <c r="G93" s="267" t="s">
        <v>177</v>
      </c>
      <c r="H93" s="268">
        <v>300</v>
      </c>
      <c r="I93" s="269"/>
      <c r="J93" s="270">
        <f>ROUND(I93*H93,2)</f>
        <v>0</v>
      </c>
      <c r="K93" s="266" t="s">
        <v>168</v>
      </c>
      <c r="L93" s="271"/>
      <c r="M93" s="272" t="s">
        <v>19</v>
      </c>
      <c r="N93" s="273" t="s">
        <v>46</v>
      </c>
      <c r="O93" s="84"/>
      <c r="P93" s="221">
        <f>O93*H93</f>
        <v>0</v>
      </c>
      <c r="Q93" s="221">
        <v>0.20999999999999999</v>
      </c>
      <c r="R93" s="221">
        <f>Q93*H93</f>
        <v>63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217</v>
      </c>
      <c r="AT93" s="223" t="s">
        <v>280</v>
      </c>
      <c r="AU93" s="223" t="s">
        <v>85</v>
      </c>
      <c r="AY93" s="17" t="s">
        <v>162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83</v>
      </c>
      <c r="BK93" s="224">
        <f>ROUND(I93*H93,2)</f>
        <v>0</v>
      </c>
      <c r="BL93" s="17" t="s">
        <v>169</v>
      </c>
      <c r="BM93" s="223" t="s">
        <v>1950</v>
      </c>
    </row>
    <row r="94" s="2" customFormat="1" ht="44.25" customHeight="1">
      <c r="A94" s="38"/>
      <c r="B94" s="39"/>
      <c r="C94" s="212" t="s">
        <v>198</v>
      </c>
      <c r="D94" s="212" t="s">
        <v>164</v>
      </c>
      <c r="E94" s="213" t="s">
        <v>1951</v>
      </c>
      <c r="F94" s="214" t="s">
        <v>1952</v>
      </c>
      <c r="G94" s="215" t="s">
        <v>542</v>
      </c>
      <c r="H94" s="216">
        <v>24</v>
      </c>
      <c r="I94" s="217"/>
      <c r="J94" s="218">
        <f>ROUND(I94*H94,2)</f>
        <v>0</v>
      </c>
      <c r="K94" s="214" t="s">
        <v>168</v>
      </c>
      <c r="L94" s="44"/>
      <c r="M94" s="219" t="s">
        <v>19</v>
      </c>
      <c r="N94" s="220" t="s">
        <v>46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169</v>
      </c>
      <c r="AT94" s="223" t="s">
        <v>164</v>
      </c>
      <c r="AU94" s="223" t="s">
        <v>85</v>
      </c>
      <c r="AY94" s="17" t="s">
        <v>162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83</v>
      </c>
      <c r="BK94" s="224">
        <f>ROUND(I94*H94,2)</f>
        <v>0</v>
      </c>
      <c r="BL94" s="17" t="s">
        <v>169</v>
      </c>
      <c r="BM94" s="223" t="s">
        <v>1953</v>
      </c>
    </row>
    <row r="95" s="2" customFormat="1">
      <c r="A95" s="38"/>
      <c r="B95" s="39"/>
      <c r="C95" s="40"/>
      <c r="D95" s="225" t="s">
        <v>171</v>
      </c>
      <c r="E95" s="40"/>
      <c r="F95" s="226" t="s">
        <v>1954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171</v>
      </c>
      <c r="AU95" s="17" t="s">
        <v>85</v>
      </c>
    </row>
    <row r="96" s="2" customFormat="1" ht="16.5" customHeight="1">
      <c r="A96" s="38"/>
      <c r="B96" s="39"/>
      <c r="C96" s="264" t="s">
        <v>205</v>
      </c>
      <c r="D96" s="264" t="s">
        <v>280</v>
      </c>
      <c r="E96" s="265" t="s">
        <v>1955</v>
      </c>
      <c r="F96" s="266" t="s">
        <v>1956</v>
      </c>
      <c r="G96" s="267" t="s">
        <v>177</v>
      </c>
      <c r="H96" s="268">
        <v>12</v>
      </c>
      <c r="I96" s="269"/>
      <c r="J96" s="270">
        <f>ROUND(I96*H96,2)</f>
        <v>0</v>
      </c>
      <c r="K96" s="266" t="s">
        <v>168</v>
      </c>
      <c r="L96" s="271"/>
      <c r="M96" s="272" t="s">
        <v>19</v>
      </c>
      <c r="N96" s="273" t="s">
        <v>46</v>
      </c>
      <c r="O96" s="84"/>
      <c r="P96" s="221">
        <f>O96*H96</f>
        <v>0</v>
      </c>
      <c r="Q96" s="221">
        <v>0.22</v>
      </c>
      <c r="R96" s="221">
        <f>Q96*H96</f>
        <v>2.6400000000000001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217</v>
      </c>
      <c r="AT96" s="223" t="s">
        <v>280</v>
      </c>
      <c r="AU96" s="223" t="s">
        <v>85</v>
      </c>
      <c r="AY96" s="17" t="s">
        <v>162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83</v>
      </c>
      <c r="BK96" s="224">
        <f>ROUND(I96*H96,2)</f>
        <v>0</v>
      </c>
      <c r="BL96" s="17" t="s">
        <v>169</v>
      </c>
      <c r="BM96" s="223" t="s">
        <v>1957</v>
      </c>
    </row>
    <row r="97" s="13" customFormat="1">
      <c r="A97" s="13"/>
      <c r="B97" s="230"/>
      <c r="C97" s="231"/>
      <c r="D97" s="232" t="s">
        <v>173</v>
      </c>
      <c r="E97" s="233" t="s">
        <v>19</v>
      </c>
      <c r="F97" s="234" t="s">
        <v>1958</v>
      </c>
      <c r="G97" s="231"/>
      <c r="H97" s="235">
        <v>12</v>
      </c>
      <c r="I97" s="236"/>
      <c r="J97" s="231"/>
      <c r="K97" s="231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173</v>
      </c>
      <c r="AU97" s="241" t="s">
        <v>85</v>
      </c>
      <c r="AV97" s="13" t="s">
        <v>85</v>
      </c>
      <c r="AW97" s="13" t="s">
        <v>36</v>
      </c>
      <c r="AX97" s="13" t="s">
        <v>83</v>
      </c>
      <c r="AY97" s="241" t="s">
        <v>162</v>
      </c>
    </row>
    <row r="98" s="2" customFormat="1" ht="44.25" customHeight="1">
      <c r="A98" s="38"/>
      <c r="B98" s="39"/>
      <c r="C98" s="212" t="s">
        <v>344</v>
      </c>
      <c r="D98" s="212" t="s">
        <v>164</v>
      </c>
      <c r="E98" s="213" t="s">
        <v>1959</v>
      </c>
      <c r="F98" s="214" t="s">
        <v>1960</v>
      </c>
      <c r="G98" s="215" t="s">
        <v>542</v>
      </c>
      <c r="H98" s="216">
        <v>372</v>
      </c>
      <c r="I98" s="217"/>
      <c r="J98" s="218">
        <f>ROUND(I98*H98,2)</f>
        <v>0</v>
      </c>
      <c r="K98" s="214" t="s">
        <v>168</v>
      </c>
      <c r="L98" s="44"/>
      <c r="M98" s="219" t="s">
        <v>19</v>
      </c>
      <c r="N98" s="220" t="s">
        <v>46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169</v>
      </c>
      <c r="AT98" s="223" t="s">
        <v>164</v>
      </c>
      <c r="AU98" s="223" t="s">
        <v>85</v>
      </c>
      <c r="AY98" s="17" t="s">
        <v>162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83</v>
      </c>
      <c r="BK98" s="224">
        <f>ROUND(I98*H98,2)</f>
        <v>0</v>
      </c>
      <c r="BL98" s="17" t="s">
        <v>169</v>
      </c>
      <c r="BM98" s="223" t="s">
        <v>1961</v>
      </c>
    </row>
    <row r="99" s="2" customFormat="1">
      <c r="A99" s="38"/>
      <c r="B99" s="39"/>
      <c r="C99" s="40"/>
      <c r="D99" s="225" t="s">
        <v>171</v>
      </c>
      <c r="E99" s="40"/>
      <c r="F99" s="226" t="s">
        <v>1962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171</v>
      </c>
      <c r="AU99" s="17" t="s">
        <v>85</v>
      </c>
    </row>
    <row r="100" s="2" customFormat="1" ht="33" customHeight="1">
      <c r="A100" s="38"/>
      <c r="B100" s="39"/>
      <c r="C100" s="212" t="s">
        <v>340</v>
      </c>
      <c r="D100" s="212" t="s">
        <v>164</v>
      </c>
      <c r="E100" s="213" t="s">
        <v>1963</v>
      </c>
      <c r="F100" s="214" t="s">
        <v>1964</v>
      </c>
      <c r="G100" s="215" t="s">
        <v>167</v>
      </c>
      <c r="H100" s="216">
        <v>178</v>
      </c>
      <c r="I100" s="217"/>
      <c r="J100" s="218">
        <f>ROUND(I100*H100,2)</f>
        <v>0</v>
      </c>
      <c r="K100" s="214" t="s">
        <v>168</v>
      </c>
      <c r="L100" s="44"/>
      <c r="M100" s="219" t="s">
        <v>19</v>
      </c>
      <c r="N100" s="220" t="s">
        <v>46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169</v>
      </c>
      <c r="AT100" s="223" t="s">
        <v>164</v>
      </c>
      <c r="AU100" s="223" t="s">
        <v>85</v>
      </c>
      <c r="AY100" s="17" t="s">
        <v>162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83</v>
      </c>
      <c r="BK100" s="224">
        <f>ROUND(I100*H100,2)</f>
        <v>0</v>
      </c>
      <c r="BL100" s="17" t="s">
        <v>169</v>
      </c>
      <c r="BM100" s="223" t="s">
        <v>1965</v>
      </c>
    </row>
    <row r="101" s="2" customFormat="1">
      <c r="A101" s="38"/>
      <c r="B101" s="39"/>
      <c r="C101" s="40"/>
      <c r="D101" s="225" t="s">
        <v>171</v>
      </c>
      <c r="E101" s="40"/>
      <c r="F101" s="226" t="s">
        <v>1966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171</v>
      </c>
      <c r="AU101" s="17" t="s">
        <v>85</v>
      </c>
    </row>
    <row r="102" s="2" customFormat="1" ht="24.15" customHeight="1">
      <c r="A102" s="38"/>
      <c r="B102" s="39"/>
      <c r="C102" s="212" t="s">
        <v>83</v>
      </c>
      <c r="D102" s="212" t="s">
        <v>164</v>
      </c>
      <c r="E102" s="213" t="s">
        <v>1967</v>
      </c>
      <c r="F102" s="214" t="s">
        <v>1968</v>
      </c>
      <c r="G102" s="215" t="s">
        <v>167</v>
      </c>
      <c r="H102" s="216">
        <v>3171</v>
      </c>
      <c r="I102" s="217"/>
      <c r="J102" s="218">
        <f>ROUND(I102*H102,2)</f>
        <v>0</v>
      </c>
      <c r="K102" s="214" t="s">
        <v>168</v>
      </c>
      <c r="L102" s="44"/>
      <c r="M102" s="219" t="s">
        <v>19</v>
      </c>
      <c r="N102" s="220" t="s">
        <v>46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169</v>
      </c>
      <c r="AT102" s="223" t="s">
        <v>164</v>
      </c>
      <c r="AU102" s="223" t="s">
        <v>85</v>
      </c>
      <c r="AY102" s="17" t="s">
        <v>162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83</v>
      </c>
      <c r="BK102" s="224">
        <f>ROUND(I102*H102,2)</f>
        <v>0</v>
      </c>
      <c r="BL102" s="17" t="s">
        <v>169</v>
      </c>
      <c r="BM102" s="223" t="s">
        <v>1969</v>
      </c>
    </row>
    <row r="103" s="2" customFormat="1">
      <c r="A103" s="38"/>
      <c r="B103" s="39"/>
      <c r="C103" s="40"/>
      <c r="D103" s="225" t="s">
        <v>171</v>
      </c>
      <c r="E103" s="40"/>
      <c r="F103" s="226" t="s">
        <v>1970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171</v>
      </c>
      <c r="AU103" s="17" t="s">
        <v>85</v>
      </c>
    </row>
    <row r="104" s="2" customFormat="1" ht="37.8" customHeight="1">
      <c r="A104" s="38"/>
      <c r="B104" s="39"/>
      <c r="C104" s="212" t="s">
        <v>348</v>
      </c>
      <c r="D104" s="212" t="s">
        <v>164</v>
      </c>
      <c r="E104" s="213" t="s">
        <v>1971</v>
      </c>
      <c r="F104" s="214" t="s">
        <v>1972</v>
      </c>
      <c r="G104" s="215" t="s">
        <v>542</v>
      </c>
      <c r="H104" s="216">
        <v>372</v>
      </c>
      <c r="I104" s="217"/>
      <c r="J104" s="218">
        <f>ROUND(I104*H104,2)</f>
        <v>0</v>
      </c>
      <c r="K104" s="214" t="s">
        <v>168</v>
      </c>
      <c r="L104" s="44"/>
      <c r="M104" s="219" t="s">
        <v>19</v>
      </c>
      <c r="N104" s="220" t="s">
        <v>46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169</v>
      </c>
      <c r="AT104" s="223" t="s">
        <v>164</v>
      </c>
      <c r="AU104" s="223" t="s">
        <v>85</v>
      </c>
      <c r="AY104" s="17" t="s">
        <v>162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83</v>
      </c>
      <c r="BK104" s="224">
        <f>ROUND(I104*H104,2)</f>
        <v>0</v>
      </c>
      <c r="BL104" s="17" t="s">
        <v>169</v>
      </c>
      <c r="BM104" s="223" t="s">
        <v>1973</v>
      </c>
    </row>
    <row r="105" s="2" customFormat="1">
      <c r="A105" s="38"/>
      <c r="B105" s="39"/>
      <c r="C105" s="40"/>
      <c r="D105" s="225" t="s">
        <v>171</v>
      </c>
      <c r="E105" s="40"/>
      <c r="F105" s="226" t="s">
        <v>1974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171</v>
      </c>
      <c r="AU105" s="17" t="s">
        <v>85</v>
      </c>
    </row>
    <row r="106" s="2" customFormat="1" ht="16.5" customHeight="1">
      <c r="A106" s="38"/>
      <c r="B106" s="39"/>
      <c r="C106" s="264" t="s">
        <v>353</v>
      </c>
      <c r="D106" s="264" t="s">
        <v>280</v>
      </c>
      <c r="E106" s="265" t="s">
        <v>1975</v>
      </c>
      <c r="F106" s="266" t="s">
        <v>1976</v>
      </c>
      <c r="G106" s="267" t="s">
        <v>338</v>
      </c>
      <c r="H106" s="268">
        <v>82</v>
      </c>
      <c r="I106" s="269"/>
      <c r="J106" s="270">
        <f>ROUND(I106*H106,2)</f>
        <v>0</v>
      </c>
      <c r="K106" s="266" t="s">
        <v>19</v>
      </c>
      <c r="L106" s="271"/>
      <c r="M106" s="272" t="s">
        <v>19</v>
      </c>
      <c r="N106" s="273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217</v>
      </c>
      <c r="AT106" s="223" t="s">
        <v>280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169</v>
      </c>
      <c r="BM106" s="223" t="s">
        <v>1977</v>
      </c>
    </row>
    <row r="107" s="2" customFormat="1" ht="16.5" customHeight="1">
      <c r="A107" s="38"/>
      <c r="B107" s="39"/>
      <c r="C107" s="264" t="s">
        <v>357</v>
      </c>
      <c r="D107" s="264" t="s">
        <v>280</v>
      </c>
      <c r="E107" s="265" t="s">
        <v>1978</v>
      </c>
      <c r="F107" s="266" t="s">
        <v>1979</v>
      </c>
      <c r="G107" s="267" t="s">
        <v>338</v>
      </c>
      <c r="H107" s="268">
        <v>80</v>
      </c>
      <c r="I107" s="269"/>
      <c r="J107" s="270">
        <f>ROUND(I107*H107,2)</f>
        <v>0</v>
      </c>
      <c r="K107" s="266" t="s">
        <v>19</v>
      </c>
      <c r="L107" s="271"/>
      <c r="M107" s="272" t="s">
        <v>19</v>
      </c>
      <c r="N107" s="273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217</v>
      </c>
      <c r="AT107" s="223" t="s">
        <v>280</v>
      </c>
      <c r="AU107" s="223" t="s">
        <v>85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169</v>
      </c>
      <c r="BM107" s="223" t="s">
        <v>1980</v>
      </c>
    </row>
    <row r="108" s="2" customFormat="1" ht="16.5" customHeight="1">
      <c r="A108" s="38"/>
      <c r="B108" s="39"/>
      <c r="C108" s="264" t="s">
        <v>361</v>
      </c>
      <c r="D108" s="264" t="s">
        <v>280</v>
      </c>
      <c r="E108" s="265" t="s">
        <v>1981</v>
      </c>
      <c r="F108" s="266" t="s">
        <v>1982</v>
      </c>
      <c r="G108" s="267" t="s">
        <v>338</v>
      </c>
      <c r="H108" s="268">
        <v>76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46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217</v>
      </c>
      <c r="AT108" s="223" t="s">
        <v>280</v>
      </c>
      <c r="AU108" s="223" t="s">
        <v>85</v>
      </c>
      <c r="AY108" s="17" t="s">
        <v>162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83</v>
      </c>
      <c r="BK108" s="224">
        <f>ROUND(I108*H108,2)</f>
        <v>0</v>
      </c>
      <c r="BL108" s="17" t="s">
        <v>169</v>
      </c>
      <c r="BM108" s="223" t="s">
        <v>1983</v>
      </c>
    </row>
    <row r="109" s="2" customFormat="1" ht="16.5" customHeight="1">
      <c r="A109" s="38"/>
      <c r="B109" s="39"/>
      <c r="C109" s="264" t="s">
        <v>857</v>
      </c>
      <c r="D109" s="264" t="s">
        <v>280</v>
      </c>
      <c r="E109" s="265" t="s">
        <v>1984</v>
      </c>
      <c r="F109" s="266" t="s">
        <v>1985</v>
      </c>
      <c r="G109" s="267" t="s">
        <v>338</v>
      </c>
      <c r="H109" s="268">
        <v>76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217</v>
      </c>
      <c r="AT109" s="223" t="s">
        <v>280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1986</v>
      </c>
    </row>
    <row r="110" s="2" customFormat="1" ht="16.5" customHeight="1">
      <c r="A110" s="38"/>
      <c r="B110" s="39"/>
      <c r="C110" s="264" t="s">
        <v>862</v>
      </c>
      <c r="D110" s="264" t="s">
        <v>280</v>
      </c>
      <c r="E110" s="265" t="s">
        <v>1987</v>
      </c>
      <c r="F110" s="266" t="s">
        <v>1988</v>
      </c>
      <c r="G110" s="267" t="s">
        <v>338</v>
      </c>
      <c r="H110" s="268">
        <v>46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46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217</v>
      </c>
      <c r="AT110" s="223" t="s">
        <v>280</v>
      </c>
      <c r="AU110" s="223" t="s">
        <v>85</v>
      </c>
      <c r="AY110" s="17" t="s">
        <v>162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83</v>
      </c>
      <c r="BK110" s="224">
        <f>ROUND(I110*H110,2)</f>
        <v>0</v>
      </c>
      <c r="BL110" s="17" t="s">
        <v>169</v>
      </c>
      <c r="BM110" s="223" t="s">
        <v>1989</v>
      </c>
    </row>
    <row r="111" s="2" customFormat="1" ht="16.5" customHeight="1">
      <c r="A111" s="38"/>
      <c r="B111" s="39"/>
      <c r="C111" s="264" t="s">
        <v>885</v>
      </c>
      <c r="D111" s="264" t="s">
        <v>280</v>
      </c>
      <c r="E111" s="265" t="s">
        <v>1990</v>
      </c>
      <c r="F111" s="266" t="s">
        <v>1991</v>
      </c>
      <c r="G111" s="267" t="s">
        <v>338</v>
      </c>
      <c r="H111" s="268">
        <v>12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46</v>
      </c>
      <c r="O111" s="84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23" t="s">
        <v>217</v>
      </c>
      <c r="AT111" s="223" t="s">
        <v>280</v>
      </c>
      <c r="AU111" s="223" t="s">
        <v>85</v>
      </c>
      <c r="AY111" s="17" t="s">
        <v>162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83</v>
      </c>
      <c r="BK111" s="224">
        <f>ROUND(I111*H111,2)</f>
        <v>0</v>
      </c>
      <c r="BL111" s="17" t="s">
        <v>169</v>
      </c>
      <c r="BM111" s="223" t="s">
        <v>1992</v>
      </c>
    </row>
    <row r="112" s="2" customFormat="1" ht="37.8" customHeight="1">
      <c r="A112" s="38"/>
      <c r="B112" s="39"/>
      <c r="C112" s="212" t="s">
        <v>211</v>
      </c>
      <c r="D112" s="212" t="s">
        <v>164</v>
      </c>
      <c r="E112" s="213" t="s">
        <v>1993</v>
      </c>
      <c r="F112" s="214" t="s">
        <v>1994</v>
      </c>
      <c r="G112" s="215" t="s">
        <v>542</v>
      </c>
      <c r="H112" s="216">
        <v>24</v>
      </c>
      <c r="I112" s="217"/>
      <c r="J112" s="218">
        <f>ROUND(I112*H112,2)</f>
        <v>0</v>
      </c>
      <c r="K112" s="214" t="s">
        <v>168</v>
      </c>
      <c r="L112" s="44"/>
      <c r="M112" s="219" t="s">
        <v>19</v>
      </c>
      <c r="N112" s="220" t="s">
        <v>46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169</v>
      </c>
      <c r="AT112" s="223" t="s">
        <v>164</v>
      </c>
      <c r="AU112" s="223" t="s">
        <v>85</v>
      </c>
      <c r="AY112" s="17" t="s">
        <v>162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83</v>
      </c>
      <c r="BK112" s="224">
        <f>ROUND(I112*H112,2)</f>
        <v>0</v>
      </c>
      <c r="BL112" s="17" t="s">
        <v>169</v>
      </c>
      <c r="BM112" s="223" t="s">
        <v>1995</v>
      </c>
    </row>
    <row r="113" s="2" customFormat="1">
      <c r="A113" s="38"/>
      <c r="B113" s="39"/>
      <c r="C113" s="40"/>
      <c r="D113" s="225" t="s">
        <v>171</v>
      </c>
      <c r="E113" s="40"/>
      <c r="F113" s="226" t="s">
        <v>1996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171</v>
      </c>
      <c r="AU113" s="17" t="s">
        <v>85</v>
      </c>
    </row>
    <row r="114" s="2" customFormat="1" ht="16.5" customHeight="1">
      <c r="A114" s="38"/>
      <c r="B114" s="39"/>
      <c r="C114" s="264" t="s">
        <v>217</v>
      </c>
      <c r="D114" s="264" t="s">
        <v>280</v>
      </c>
      <c r="E114" s="265" t="s">
        <v>1997</v>
      </c>
      <c r="F114" s="266" t="s">
        <v>1998</v>
      </c>
      <c r="G114" s="267" t="s">
        <v>338</v>
      </c>
      <c r="H114" s="268">
        <v>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217</v>
      </c>
      <c r="AT114" s="223" t="s">
        <v>280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1999</v>
      </c>
    </row>
    <row r="115" s="2" customFormat="1" ht="16.5" customHeight="1">
      <c r="A115" s="38"/>
      <c r="B115" s="39"/>
      <c r="C115" s="264" t="s">
        <v>224</v>
      </c>
      <c r="D115" s="264" t="s">
        <v>280</v>
      </c>
      <c r="E115" s="265" t="s">
        <v>2000</v>
      </c>
      <c r="F115" s="266" t="s">
        <v>2001</v>
      </c>
      <c r="G115" s="267" t="s">
        <v>338</v>
      </c>
      <c r="H115" s="268">
        <v>8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46</v>
      </c>
      <c r="O115" s="84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217</v>
      </c>
      <c r="AT115" s="223" t="s">
        <v>280</v>
      </c>
      <c r="AU115" s="223" t="s">
        <v>85</v>
      </c>
      <c r="AY115" s="17" t="s">
        <v>162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83</v>
      </c>
      <c r="BK115" s="224">
        <f>ROUND(I115*H115,2)</f>
        <v>0</v>
      </c>
      <c r="BL115" s="17" t="s">
        <v>169</v>
      </c>
      <c r="BM115" s="223" t="s">
        <v>2002</v>
      </c>
    </row>
    <row r="116" s="2" customFormat="1" ht="16.5" customHeight="1">
      <c r="A116" s="38"/>
      <c r="B116" s="39"/>
      <c r="C116" s="264" t="s">
        <v>230</v>
      </c>
      <c r="D116" s="264" t="s">
        <v>280</v>
      </c>
      <c r="E116" s="265" t="s">
        <v>2003</v>
      </c>
      <c r="F116" s="266" t="s">
        <v>2004</v>
      </c>
      <c r="G116" s="267" t="s">
        <v>338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46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217</v>
      </c>
      <c r="AT116" s="223" t="s">
        <v>280</v>
      </c>
      <c r="AU116" s="223" t="s">
        <v>85</v>
      </c>
      <c r="AY116" s="17" t="s">
        <v>162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83</v>
      </c>
      <c r="BK116" s="224">
        <f>ROUND(I116*H116,2)</f>
        <v>0</v>
      </c>
      <c r="BL116" s="17" t="s">
        <v>169</v>
      </c>
      <c r="BM116" s="223" t="s">
        <v>2005</v>
      </c>
    </row>
    <row r="117" s="2" customFormat="1" ht="16.5" customHeight="1">
      <c r="A117" s="38"/>
      <c r="B117" s="39"/>
      <c r="C117" s="264" t="s">
        <v>236</v>
      </c>
      <c r="D117" s="264" t="s">
        <v>280</v>
      </c>
      <c r="E117" s="265" t="s">
        <v>2006</v>
      </c>
      <c r="F117" s="266" t="s">
        <v>2007</v>
      </c>
      <c r="G117" s="267" t="s">
        <v>338</v>
      </c>
      <c r="H117" s="268">
        <v>10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217</v>
      </c>
      <c r="AT117" s="223" t="s">
        <v>280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2008</v>
      </c>
    </row>
    <row r="118" s="2" customFormat="1" ht="24.15" customHeight="1">
      <c r="A118" s="38"/>
      <c r="B118" s="39"/>
      <c r="C118" s="212" t="s">
        <v>251</v>
      </c>
      <c r="D118" s="212" t="s">
        <v>164</v>
      </c>
      <c r="E118" s="213" t="s">
        <v>2009</v>
      </c>
      <c r="F118" s="214" t="s">
        <v>2010</v>
      </c>
      <c r="G118" s="215" t="s">
        <v>542</v>
      </c>
      <c r="H118" s="216">
        <v>1</v>
      </c>
      <c r="I118" s="217"/>
      <c r="J118" s="218">
        <f>ROUND(I118*H118,2)</f>
        <v>0</v>
      </c>
      <c r="K118" s="214" t="s">
        <v>168</v>
      </c>
      <c r="L118" s="44"/>
      <c r="M118" s="219" t="s">
        <v>19</v>
      </c>
      <c r="N118" s="220" t="s">
        <v>46</v>
      </c>
      <c r="O118" s="84"/>
      <c r="P118" s="221">
        <f>O118*H118</f>
        <v>0</v>
      </c>
      <c r="Q118" s="221">
        <v>5.0000000000000002E-05</v>
      </c>
      <c r="R118" s="221">
        <f>Q118*H118</f>
        <v>5.0000000000000002E-05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169</v>
      </c>
      <c r="AT118" s="223" t="s">
        <v>164</v>
      </c>
      <c r="AU118" s="223" t="s">
        <v>85</v>
      </c>
      <c r="AY118" s="17" t="s">
        <v>162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83</v>
      </c>
      <c r="BK118" s="224">
        <f>ROUND(I118*H118,2)</f>
        <v>0</v>
      </c>
      <c r="BL118" s="17" t="s">
        <v>169</v>
      </c>
      <c r="BM118" s="223" t="s">
        <v>2011</v>
      </c>
    </row>
    <row r="119" s="2" customFormat="1">
      <c r="A119" s="38"/>
      <c r="B119" s="39"/>
      <c r="C119" s="40"/>
      <c r="D119" s="225" t="s">
        <v>171</v>
      </c>
      <c r="E119" s="40"/>
      <c r="F119" s="226" t="s">
        <v>2012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171</v>
      </c>
      <c r="AU119" s="17" t="s">
        <v>85</v>
      </c>
    </row>
    <row r="120" s="2" customFormat="1" ht="21.75" customHeight="1">
      <c r="A120" s="38"/>
      <c r="B120" s="39"/>
      <c r="C120" s="264" t="s">
        <v>256</v>
      </c>
      <c r="D120" s="264" t="s">
        <v>280</v>
      </c>
      <c r="E120" s="265" t="s">
        <v>2013</v>
      </c>
      <c r="F120" s="266" t="s">
        <v>2014</v>
      </c>
      <c r="G120" s="267" t="s">
        <v>542</v>
      </c>
      <c r="H120" s="268">
        <v>1</v>
      </c>
      <c r="I120" s="269"/>
      <c r="J120" s="270">
        <f>ROUND(I120*H120,2)</f>
        <v>0</v>
      </c>
      <c r="K120" s="266" t="s">
        <v>168</v>
      </c>
      <c r="L120" s="271"/>
      <c r="M120" s="272" t="s">
        <v>19</v>
      </c>
      <c r="N120" s="273" t="s">
        <v>46</v>
      </c>
      <c r="O120" s="84"/>
      <c r="P120" s="221">
        <f>O120*H120</f>
        <v>0</v>
      </c>
      <c r="Q120" s="221">
        <v>0.0070899999999999999</v>
      </c>
      <c r="R120" s="221">
        <f>Q120*H120</f>
        <v>0.0070899999999999999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217</v>
      </c>
      <c r="AT120" s="223" t="s">
        <v>280</v>
      </c>
      <c r="AU120" s="223" t="s">
        <v>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2015</v>
      </c>
    </row>
    <row r="121" s="2" customFormat="1" ht="24.15" customHeight="1">
      <c r="A121" s="38"/>
      <c r="B121" s="39"/>
      <c r="C121" s="212" t="s">
        <v>8</v>
      </c>
      <c r="D121" s="212" t="s">
        <v>164</v>
      </c>
      <c r="E121" s="213" t="s">
        <v>2016</v>
      </c>
      <c r="F121" s="214" t="s">
        <v>2017</v>
      </c>
      <c r="G121" s="215" t="s">
        <v>542</v>
      </c>
      <c r="H121" s="216">
        <v>23</v>
      </c>
      <c r="I121" s="217"/>
      <c r="J121" s="218">
        <f>ROUND(I121*H121,2)</f>
        <v>0</v>
      </c>
      <c r="K121" s="214" t="s">
        <v>168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6.0000000000000002E-05</v>
      </c>
      <c r="R121" s="221">
        <f>Q121*H121</f>
        <v>0.0013799999999999999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2018</v>
      </c>
    </row>
    <row r="122" s="2" customFormat="1">
      <c r="A122" s="38"/>
      <c r="B122" s="39"/>
      <c r="C122" s="40"/>
      <c r="D122" s="225" t="s">
        <v>171</v>
      </c>
      <c r="E122" s="40"/>
      <c r="F122" s="226" t="s">
        <v>2019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171</v>
      </c>
      <c r="AU122" s="17" t="s">
        <v>85</v>
      </c>
    </row>
    <row r="123" s="2" customFormat="1" ht="21.75" customHeight="1">
      <c r="A123" s="38"/>
      <c r="B123" s="39"/>
      <c r="C123" s="264" t="s">
        <v>246</v>
      </c>
      <c r="D123" s="264" t="s">
        <v>280</v>
      </c>
      <c r="E123" s="265" t="s">
        <v>2013</v>
      </c>
      <c r="F123" s="266" t="s">
        <v>2014</v>
      </c>
      <c r="G123" s="267" t="s">
        <v>542</v>
      </c>
      <c r="H123" s="268">
        <v>69</v>
      </c>
      <c r="I123" s="269"/>
      <c r="J123" s="270">
        <f>ROUND(I123*H123,2)</f>
        <v>0</v>
      </c>
      <c r="K123" s="266" t="s">
        <v>168</v>
      </c>
      <c r="L123" s="271"/>
      <c r="M123" s="272" t="s">
        <v>19</v>
      </c>
      <c r="N123" s="273" t="s">
        <v>46</v>
      </c>
      <c r="O123" s="84"/>
      <c r="P123" s="221">
        <f>O123*H123</f>
        <v>0</v>
      </c>
      <c r="Q123" s="221">
        <v>0.0070899999999999999</v>
      </c>
      <c r="R123" s="221">
        <f>Q123*H123</f>
        <v>0.48920999999999998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217</v>
      </c>
      <c r="AT123" s="223" t="s">
        <v>280</v>
      </c>
      <c r="AU123" s="223" t="s">
        <v>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2020</v>
      </c>
    </row>
    <row r="124" s="13" customFormat="1">
      <c r="A124" s="13"/>
      <c r="B124" s="230"/>
      <c r="C124" s="231"/>
      <c r="D124" s="232" t="s">
        <v>173</v>
      </c>
      <c r="E124" s="233" t="s">
        <v>19</v>
      </c>
      <c r="F124" s="234" t="s">
        <v>2021</v>
      </c>
      <c r="G124" s="231"/>
      <c r="H124" s="235">
        <v>69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173</v>
      </c>
      <c r="AU124" s="241" t="s">
        <v>85</v>
      </c>
      <c r="AV124" s="13" t="s">
        <v>85</v>
      </c>
      <c r="AW124" s="13" t="s">
        <v>36</v>
      </c>
      <c r="AX124" s="13" t="s">
        <v>83</v>
      </c>
      <c r="AY124" s="241" t="s">
        <v>162</v>
      </c>
    </row>
    <row r="125" s="2" customFormat="1" ht="33" customHeight="1">
      <c r="A125" s="38"/>
      <c r="B125" s="39"/>
      <c r="C125" s="212" t="s">
        <v>285</v>
      </c>
      <c r="D125" s="212" t="s">
        <v>164</v>
      </c>
      <c r="E125" s="213" t="s">
        <v>2022</v>
      </c>
      <c r="F125" s="214" t="s">
        <v>2023</v>
      </c>
      <c r="G125" s="215" t="s">
        <v>542</v>
      </c>
      <c r="H125" s="216">
        <v>24</v>
      </c>
      <c r="I125" s="217"/>
      <c r="J125" s="218">
        <f>ROUND(I125*H125,2)</f>
        <v>0</v>
      </c>
      <c r="K125" s="214" t="s">
        <v>168</v>
      </c>
      <c r="L125" s="44"/>
      <c r="M125" s="219" t="s">
        <v>19</v>
      </c>
      <c r="N125" s="220" t="s">
        <v>46</v>
      </c>
      <c r="O125" s="84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169</v>
      </c>
      <c r="AT125" s="223" t="s">
        <v>164</v>
      </c>
      <c r="AU125" s="223" t="s">
        <v>85</v>
      </c>
      <c r="AY125" s="17" t="s">
        <v>162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83</v>
      </c>
      <c r="BK125" s="224">
        <f>ROUND(I125*H125,2)</f>
        <v>0</v>
      </c>
      <c r="BL125" s="17" t="s">
        <v>169</v>
      </c>
      <c r="BM125" s="223" t="s">
        <v>2024</v>
      </c>
    </row>
    <row r="126" s="2" customFormat="1">
      <c r="A126" s="38"/>
      <c r="B126" s="39"/>
      <c r="C126" s="40"/>
      <c r="D126" s="225" t="s">
        <v>171</v>
      </c>
      <c r="E126" s="40"/>
      <c r="F126" s="226" t="s">
        <v>2025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171</v>
      </c>
      <c r="AU126" s="17" t="s">
        <v>85</v>
      </c>
    </row>
    <row r="127" s="2" customFormat="1" ht="16.5" customHeight="1">
      <c r="A127" s="38"/>
      <c r="B127" s="39"/>
      <c r="C127" s="264" t="s">
        <v>7</v>
      </c>
      <c r="D127" s="264" t="s">
        <v>280</v>
      </c>
      <c r="E127" s="265" t="s">
        <v>2026</v>
      </c>
      <c r="F127" s="266" t="s">
        <v>2027</v>
      </c>
      <c r="G127" s="267" t="s">
        <v>220</v>
      </c>
      <c r="H127" s="268">
        <v>0.024</v>
      </c>
      <c r="I127" s="269"/>
      <c r="J127" s="270">
        <f>ROUND(I127*H127,2)</f>
        <v>0</v>
      </c>
      <c r="K127" s="266" t="s">
        <v>168</v>
      </c>
      <c r="L127" s="271"/>
      <c r="M127" s="272" t="s">
        <v>19</v>
      </c>
      <c r="N127" s="273" t="s">
        <v>46</v>
      </c>
      <c r="O127" s="84"/>
      <c r="P127" s="221">
        <f>O127*H127</f>
        <v>0</v>
      </c>
      <c r="Q127" s="221">
        <v>1</v>
      </c>
      <c r="R127" s="221">
        <f>Q127*H127</f>
        <v>0.024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217</v>
      </c>
      <c r="AT127" s="223" t="s">
        <v>280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2028</v>
      </c>
    </row>
    <row r="128" s="13" customFormat="1">
      <c r="A128" s="13"/>
      <c r="B128" s="230"/>
      <c r="C128" s="231"/>
      <c r="D128" s="232" t="s">
        <v>173</v>
      </c>
      <c r="E128" s="233" t="s">
        <v>19</v>
      </c>
      <c r="F128" s="234" t="s">
        <v>2029</v>
      </c>
      <c r="G128" s="231"/>
      <c r="H128" s="235">
        <v>0.024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173</v>
      </c>
      <c r="AU128" s="241" t="s">
        <v>85</v>
      </c>
      <c r="AV128" s="13" t="s">
        <v>85</v>
      </c>
      <c r="AW128" s="13" t="s">
        <v>36</v>
      </c>
      <c r="AX128" s="13" t="s">
        <v>83</v>
      </c>
      <c r="AY128" s="241" t="s">
        <v>162</v>
      </c>
    </row>
    <row r="129" s="2" customFormat="1" ht="24.15" customHeight="1">
      <c r="A129" s="38"/>
      <c r="B129" s="39"/>
      <c r="C129" s="212" t="s">
        <v>298</v>
      </c>
      <c r="D129" s="212" t="s">
        <v>164</v>
      </c>
      <c r="E129" s="213" t="s">
        <v>2030</v>
      </c>
      <c r="F129" s="214" t="s">
        <v>2031</v>
      </c>
      <c r="G129" s="215" t="s">
        <v>542</v>
      </c>
      <c r="H129" s="216">
        <v>24</v>
      </c>
      <c r="I129" s="217"/>
      <c r="J129" s="218">
        <f>ROUND(I129*H129,2)</f>
        <v>0</v>
      </c>
      <c r="K129" s="214" t="s">
        <v>168</v>
      </c>
      <c r="L129" s="44"/>
      <c r="M129" s="219" t="s">
        <v>19</v>
      </c>
      <c r="N129" s="220" t="s">
        <v>46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169</v>
      </c>
      <c r="AT129" s="223" t="s">
        <v>164</v>
      </c>
      <c r="AU129" s="223" t="s">
        <v>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2032</v>
      </c>
    </row>
    <row r="130" s="2" customFormat="1">
      <c r="A130" s="38"/>
      <c r="B130" s="39"/>
      <c r="C130" s="40"/>
      <c r="D130" s="225" t="s">
        <v>171</v>
      </c>
      <c r="E130" s="40"/>
      <c r="F130" s="226" t="s">
        <v>2033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171</v>
      </c>
      <c r="AU130" s="17" t="s">
        <v>85</v>
      </c>
    </row>
    <row r="131" s="2" customFormat="1" ht="37.8" customHeight="1">
      <c r="A131" s="38"/>
      <c r="B131" s="39"/>
      <c r="C131" s="212" t="s">
        <v>262</v>
      </c>
      <c r="D131" s="212" t="s">
        <v>164</v>
      </c>
      <c r="E131" s="213" t="s">
        <v>2034</v>
      </c>
      <c r="F131" s="214" t="s">
        <v>2035</v>
      </c>
      <c r="G131" s="215" t="s">
        <v>338</v>
      </c>
      <c r="H131" s="216">
        <v>23</v>
      </c>
      <c r="I131" s="217"/>
      <c r="J131" s="218">
        <f>ROUND(I131*H131,2)</f>
        <v>0</v>
      </c>
      <c r="K131" s="214" t="s">
        <v>486</v>
      </c>
      <c r="L131" s="44"/>
      <c r="M131" s="219" t="s">
        <v>19</v>
      </c>
      <c r="N131" s="220" t="s">
        <v>46</v>
      </c>
      <c r="O131" s="84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169</v>
      </c>
      <c r="AT131" s="223" t="s">
        <v>164</v>
      </c>
      <c r="AU131" s="223" t="s">
        <v>85</v>
      </c>
      <c r="AY131" s="17" t="s">
        <v>162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83</v>
      </c>
      <c r="BK131" s="224">
        <f>ROUND(I131*H131,2)</f>
        <v>0</v>
      </c>
      <c r="BL131" s="17" t="s">
        <v>169</v>
      </c>
      <c r="BM131" s="223" t="s">
        <v>2036</v>
      </c>
    </row>
    <row r="132" s="2" customFormat="1">
      <c r="A132" s="38"/>
      <c r="B132" s="39"/>
      <c r="C132" s="40"/>
      <c r="D132" s="225" t="s">
        <v>171</v>
      </c>
      <c r="E132" s="40"/>
      <c r="F132" s="226" t="s">
        <v>2037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171</v>
      </c>
      <c r="AU132" s="17" t="s">
        <v>85</v>
      </c>
    </row>
    <row r="133" s="2" customFormat="1" ht="16.5" customHeight="1">
      <c r="A133" s="38"/>
      <c r="B133" s="39"/>
      <c r="C133" s="264" t="s">
        <v>266</v>
      </c>
      <c r="D133" s="264" t="s">
        <v>280</v>
      </c>
      <c r="E133" s="265" t="s">
        <v>2038</v>
      </c>
      <c r="F133" s="266" t="s">
        <v>2039</v>
      </c>
      <c r="G133" s="267" t="s">
        <v>2040</v>
      </c>
      <c r="H133" s="268">
        <v>0.10000000000000001</v>
      </c>
      <c r="I133" s="269"/>
      <c r="J133" s="270">
        <f>ROUND(I133*H133,2)</f>
        <v>0</v>
      </c>
      <c r="K133" s="266" t="s">
        <v>168</v>
      </c>
      <c r="L133" s="271"/>
      <c r="M133" s="272" t="s">
        <v>19</v>
      </c>
      <c r="N133" s="273" t="s">
        <v>46</v>
      </c>
      <c r="O133" s="84"/>
      <c r="P133" s="221">
        <f>O133*H133</f>
        <v>0</v>
      </c>
      <c r="Q133" s="221">
        <v>0.001</v>
      </c>
      <c r="R133" s="221">
        <f>Q133*H133</f>
        <v>0.00010000000000000001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217</v>
      </c>
      <c r="AT133" s="223" t="s">
        <v>280</v>
      </c>
      <c r="AU133" s="223" t="s">
        <v>85</v>
      </c>
      <c r="AY133" s="17" t="s">
        <v>162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83</v>
      </c>
      <c r="BK133" s="224">
        <f>ROUND(I133*H133,2)</f>
        <v>0</v>
      </c>
      <c r="BL133" s="17" t="s">
        <v>169</v>
      </c>
      <c r="BM133" s="223" t="s">
        <v>2041</v>
      </c>
    </row>
    <row r="134" s="2" customFormat="1" ht="33" customHeight="1">
      <c r="A134" s="38"/>
      <c r="B134" s="39"/>
      <c r="C134" s="264" t="s">
        <v>273</v>
      </c>
      <c r="D134" s="264" t="s">
        <v>280</v>
      </c>
      <c r="E134" s="265" t="s">
        <v>2042</v>
      </c>
      <c r="F134" s="266" t="s">
        <v>2043</v>
      </c>
      <c r="G134" s="267" t="s">
        <v>330</v>
      </c>
      <c r="H134" s="268">
        <v>7.2000000000000002</v>
      </c>
      <c r="I134" s="269"/>
      <c r="J134" s="270">
        <f>ROUND(I134*H134,2)</f>
        <v>0</v>
      </c>
      <c r="K134" s="266" t="s">
        <v>168</v>
      </c>
      <c r="L134" s="271"/>
      <c r="M134" s="272" t="s">
        <v>19</v>
      </c>
      <c r="N134" s="273" t="s">
        <v>46</v>
      </c>
      <c r="O134" s="84"/>
      <c r="P134" s="221">
        <f>O134*H134</f>
        <v>0</v>
      </c>
      <c r="Q134" s="221">
        <v>0.001</v>
      </c>
      <c r="R134" s="221">
        <f>Q134*H134</f>
        <v>0.0072000000000000007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217</v>
      </c>
      <c r="AT134" s="223" t="s">
        <v>280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2044</v>
      </c>
    </row>
    <row r="135" s="13" customFormat="1">
      <c r="A135" s="13"/>
      <c r="B135" s="230"/>
      <c r="C135" s="231"/>
      <c r="D135" s="232" t="s">
        <v>173</v>
      </c>
      <c r="E135" s="233" t="s">
        <v>19</v>
      </c>
      <c r="F135" s="234" t="s">
        <v>2045</v>
      </c>
      <c r="G135" s="231"/>
      <c r="H135" s="235">
        <v>7.2000000000000002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173</v>
      </c>
      <c r="AU135" s="241" t="s">
        <v>85</v>
      </c>
      <c r="AV135" s="13" t="s">
        <v>85</v>
      </c>
      <c r="AW135" s="13" t="s">
        <v>36</v>
      </c>
      <c r="AX135" s="13" t="s">
        <v>83</v>
      </c>
      <c r="AY135" s="241" t="s">
        <v>162</v>
      </c>
    </row>
    <row r="136" s="2" customFormat="1" ht="49.05" customHeight="1">
      <c r="A136" s="38"/>
      <c r="B136" s="39"/>
      <c r="C136" s="212" t="s">
        <v>185</v>
      </c>
      <c r="D136" s="212" t="s">
        <v>164</v>
      </c>
      <c r="E136" s="213" t="s">
        <v>2046</v>
      </c>
      <c r="F136" s="214" t="s">
        <v>2047</v>
      </c>
      <c r="G136" s="215" t="s">
        <v>167</v>
      </c>
      <c r="H136" s="216">
        <v>3171</v>
      </c>
      <c r="I136" s="217"/>
      <c r="J136" s="218">
        <f>ROUND(I136*H136,2)</f>
        <v>0</v>
      </c>
      <c r="K136" s="214" t="s">
        <v>168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2048</v>
      </c>
    </row>
    <row r="137" s="2" customFormat="1">
      <c r="A137" s="38"/>
      <c r="B137" s="39"/>
      <c r="C137" s="40"/>
      <c r="D137" s="225" t="s">
        <v>171</v>
      </c>
      <c r="E137" s="40"/>
      <c r="F137" s="226" t="s">
        <v>2049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171</v>
      </c>
      <c r="AU137" s="17" t="s">
        <v>85</v>
      </c>
    </row>
    <row r="138" s="2" customFormat="1" ht="16.5" customHeight="1">
      <c r="A138" s="38"/>
      <c r="B138" s="39"/>
      <c r="C138" s="212" t="s">
        <v>279</v>
      </c>
      <c r="D138" s="212" t="s">
        <v>164</v>
      </c>
      <c r="E138" s="213" t="s">
        <v>2050</v>
      </c>
      <c r="F138" s="214" t="s">
        <v>2051</v>
      </c>
      <c r="G138" s="215" t="s">
        <v>338</v>
      </c>
      <c r="H138" s="216">
        <v>24</v>
      </c>
      <c r="I138" s="217"/>
      <c r="J138" s="218">
        <f>ROUND(I138*H138,2)</f>
        <v>0</v>
      </c>
      <c r="K138" s="214" t="s">
        <v>19</v>
      </c>
      <c r="L138" s="44"/>
      <c r="M138" s="219" t="s">
        <v>19</v>
      </c>
      <c r="N138" s="220" t="s">
        <v>46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169</v>
      </c>
      <c r="AT138" s="223" t="s">
        <v>164</v>
      </c>
      <c r="AU138" s="223" t="s">
        <v>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2052</v>
      </c>
    </row>
    <row r="139" s="14" customFormat="1">
      <c r="A139" s="14"/>
      <c r="B139" s="242"/>
      <c r="C139" s="243"/>
      <c r="D139" s="232" t="s">
        <v>173</v>
      </c>
      <c r="E139" s="244" t="s">
        <v>19</v>
      </c>
      <c r="F139" s="245" t="s">
        <v>2053</v>
      </c>
      <c r="G139" s="243"/>
      <c r="H139" s="244" t="s">
        <v>19</v>
      </c>
      <c r="I139" s="246"/>
      <c r="J139" s="243"/>
      <c r="K139" s="243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173</v>
      </c>
      <c r="AU139" s="251" t="s">
        <v>85</v>
      </c>
      <c r="AV139" s="14" t="s">
        <v>83</v>
      </c>
      <c r="AW139" s="14" t="s">
        <v>36</v>
      </c>
      <c r="AX139" s="14" t="s">
        <v>75</v>
      </c>
      <c r="AY139" s="251" t="s">
        <v>162</v>
      </c>
    </row>
    <row r="140" s="14" customFormat="1">
      <c r="A140" s="14"/>
      <c r="B140" s="242"/>
      <c r="C140" s="243"/>
      <c r="D140" s="232" t="s">
        <v>173</v>
      </c>
      <c r="E140" s="244" t="s">
        <v>19</v>
      </c>
      <c r="F140" s="245" t="s">
        <v>2054</v>
      </c>
      <c r="G140" s="243"/>
      <c r="H140" s="244" t="s">
        <v>19</v>
      </c>
      <c r="I140" s="246"/>
      <c r="J140" s="243"/>
      <c r="K140" s="243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173</v>
      </c>
      <c r="AU140" s="251" t="s">
        <v>85</v>
      </c>
      <c r="AV140" s="14" t="s">
        <v>83</v>
      </c>
      <c r="AW140" s="14" t="s">
        <v>36</v>
      </c>
      <c r="AX140" s="14" t="s">
        <v>75</v>
      </c>
      <c r="AY140" s="251" t="s">
        <v>162</v>
      </c>
    </row>
    <row r="141" s="13" customFormat="1">
      <c r="A141" s="13"/>
      <c r="B141" s="230"/>
      <c r="C141" s="231"/>
      <c r="D141" s="232" t="s">
        <v>173</v>
      </c>
      <c r="E141" s="233" t="s">
        <v>19</v>
      </c>
      <c r="F141" s="234" t="s">
        <v>311</v>
      </c>
      <c r="G141" s="231"/>
      <c r="H141" s="235">
        <v>24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173</v>
      </c>
      <c r="AU141" s="241" t="s">
        <v>85</v>
      </c>
      <c r="AV141" s="13" t="s">
        <v>85</v>
      </c>
      <c r="AW141" s="13" t="s">
        <v>36</v>
      </c>
      <c r="AX141" s="13" t="s">
        <v>83</v>
      </c>
      <c r="AY141" s="241" t="s">
        <v>162</v>
      </c>
    </row>
    <row r="142" s="2" customFormat="1" ht="24.15" customHeight="1">
      <c r="A142" s="38"/>
      <c r="B142" s="39"/>
      <c r="C142" s="212" t="s">
        <v>304</v>
      </c>
      <c r="D142" s="212" t="s">
        <v>164</v>
      </c>
      <c r="E142" s="213" t="s">
        <v>2055</v>
      </c>
      <c r="F142" s="214" t="s">
        <v>2056</v>
      </c>
      <c r="G142" s="215" t="s">
        <v>167</v>
      </c>
      <c r="H142" s="216">
        <v>202</v>
      </c>
      <c r="I142" s="217"/>
      <c r="J142" s="218">
        <f>ROUND(I142*H142,2)</f>
        <v>0</v>
      </c>
      <c r="K142" s="214" t="s">
        <v>168</v>
      </c>
      <c r="L142" s="44"/>
      <c r="M142" s="219" t="s">
        <v>19</v>
      </c>
      <c r="N142" s="220" t="s">
        <v>46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169</v>
      </c>
      <c r="AT142" s="223" t="s">
        <v>164</v>
      </c>
      <c r="AU142" s="223" t="s">
        <v>85</v>
      </c>
      <c r="AY142" s="17" t="s">
        <v>162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83</v>
      </c>
      <c r="BK142" s="224">
        <f>ROUND(I142*H142,2)</f>
        <v>0</v>
      </c>
      <c r="BL142" s="17" t="s">
        <v>169</v>
      </c>
      <c r="BM142" s="223" t="s">
        <v>2057</v>
      </c>
    </row>
    <row r="143" s="2" customFormat="1">
      <c r="A143" s="38"/>
      <c r="B143" s="39"/>
      <c r="C143" s="40"/>
      <c r="D143" s="225" t="s">
        <v>171</v>
      </c>
      <c r="E143" s="40"/>
      <c r="F143" s="226" t="s">
        <v>2058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171</v>
      </c>
      <c r="AU143" s="17" t="s">
        <v>85</v>
      </c>
    </row>
    <row r="144" s="13" customFormat="1">
      <c r="A144" s="13"/>
      <c r="B144" s="230"/>
      <c r="C144" s="231"/>
      <c r="D144" s="232" t="s">
        <v>173</v>
      </c>
      <c r="E144" s="233" t="s">
        <v>19</v>
      </c>
      <c r="F144" s="234" t="s">
        <v>311</v>
      </c>
      <c r="G144" s="231"/>
      <c r="H144" s="235">
        <v>24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173</v>
      </c>
      <c r="AU144" s="241" t="s">
        <v>85</v>
      </c>
      <c r="AV144" s="13" t="s">
        <v>85</v>
      </c>
      <c r="AW144" s="13" t="s">
        <v>36</v>
      </c>
      <c r="AX144" s="13" t="s">
        <v>75</v>
      </c>
      <c r="AY144" s="241" t="s">
        <v>162</v>
      </c>
    </row>
    <row r="145" s="13" customFormat="1">
      <c r="A145" s="13"/>
      <c r="B145" s="230"/>
      <c r="C145" s="231"/>
      <c r="D145" s="232" t="s">
        <v>173</v>
      </c>
      <c r="E145" s="233" t="s">
        <v>19</v>
      </c>
      <c r="F145" s="234" t="s">
        <v>2059</v>
      </c>
      <c r="G145" s="231"/>
      <c r="H145" s="235">
        <v>178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173</v>
      </c>
      <c r="AU145" s="241" t="s">
        <v>85</v>
      </c>
      <c r="AV145" s="13" t="s">
        <v>85</v>
      </c>
      <c r="AW145" s="13" t="s">
        <v>36</v>
      </c>
      <c r="AX145" s="13" t="s">
        <v>75</v>
      </c>
      <c r="AY145" s="241" t="s">
        <v>162</v>
      </c>
    </row>
    <row r="146" s="15" customFormat="1">
      <c r="A146" s="15"/>
      <c r="B146" s="252"/>
      <c r="C146" s="253"/>
      <c r="D146" s="232" t="s">
        <v>173</v>
      </c>
      <c r="E146" s="254" t="s">
        <v>19</v>
      </c>
      <c r="F146" s="255" t="s">
        <v>184</v>
      </c>
      <c r="G146" s="253"/>
      <c r="H146" s="256">
        <v>202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2" t="s">
        <v>173</v>
      </c>
      <c r="AU146" s="262" t="s">
        <v>85</v>
      </c>
      <c r="AV146" s="15" t="s">
        <v>169</v>
      </c>
      <c r="AW146" s="15" t="s">
        <v>36</v>
      </c>
      <c r="AX146" s="15" t="s">
        <v>83</v>
      </c>
      <c r="AY146" s="262" t="s">
        <v>162</v>
      </c>
    </row>
    <row r="147" s="2" customFormat="1" ht="16.5" customHeight="1">
      <c r="A147" s="38"/>
      <c r="B147" s="39"/>
      <c r="C147" s="264" t="s">
        <v>311</v>
      </c>
      <c r="D147" s="264" t="s">
        <v>280</v>
      </c>
      <c r="E147" s="265" t="s">
        <v>2060</v>
      </c>
      <c r="F147" s="266" t="s">
        <v>2061</v>
      </c>
      <c r="G147" s="267" t="s">
        <v>177</v>
      </c>
      <c r="H147" s="268">
        <v>20.399999999999999</v>
      </c>
      <c r="I147" s="269"/>
      <c r="J147" s="270">
        <f>ROUND(I147*H147,2)</f>
        <v>0</v>
      </c>
      <c r="K147" s="266" t="s">
        <v>168</v>
      </c>
      <c r="L147" s="271"/>
      <c r="M147" s="272" t="s">
        <v>19</v>
      </c>
      <c r="N147" s="273" t="s">
        <v>46</v>
      </c>
      <c r="O147" s="84"/>
      <c r="P147" s="221">
        <f>O147*H147</f>
        <v>0</v>
      </c>
      <c r="Q147" s="221">
        <v>0.20000000000000001</v>
      </c>
      <c r="R147" s="221">
        <f>Q147*H147</f>
        <v>4.0800000000000001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217</v>
      </c>
      <c r="AT147" s="223" t="s">
        <v>280</v>
      </c>
      <c r="AU147" s="223" t="s">
        <v>85</v>
      </c>
      <c r="AY147" s="17" t="s">
        <v>162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83</v>
      </c>
      <c r="BK147" s="224">
        <f>ROUND(I147*H147,2)</f>
        <v>0</v>
      </c>
      <c r="BL147" s="17" t="s">
        <v>169</v>
      </c>
      <c r="BM147" s="223" t="s">
        <v>2062</v>
      </c>
    </row>
    <row r="148" s="13" customFormat="1">
      <c r="A148" s="13"/>
      <c r="B148" s="230"/>
      <c r="C148" s="231"/>
      <c r="D148" s="232" t="s">
        <v>173</v>
      </c>
      <c r="E148" s="233" t="s">
        <v>19</v>
      </c>
      <c r="F148" s="234" t="s">
        <v>2063</v>
      </c>
      <c r="G148" s="231"/>
      <c r="H148" s="235">
        <v>20.399999999999999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173</v>
      </c>
      <c r="AU148" s="241" t="s">
        <v>85</v>
      </c>
      <c r="AV148" s="13" t="s">
        <v>85</v>
      </c>
      <c r="AW148" s="13" t="s">
        <v>36</v>
      </c>
      <c r="AX148" s="13" t="s">
        <v>83</v>
      </c>
      <c r="AY148" s="241" t="s">
        <v>162</v>
      </c>
    </row>
    <row r="149" s="2" customFormat="1" ht="16.5" customHeight="1">
      <c r="A149" s="38"/>
      <c r="B149" s="39"/>
      <c r="C149" s="264" t="s">
        <v>320</v>
      </c>
      <c r="D149" s="264" t="s">
        <v>280</v>
      </c>
      <c r="E149" s="265" t="s">
        <v>1955</v>
      </c>
      <c r="F149" s="266" t="s">
        <v>1956</v>
      </c>
      <c r="G149" s="267" t="s">
        <v>177</v>
      </c>
      <c r="H149" s="268">
        <v>22.800000000000001</v>
      </c>
      <c r="I149" s="269"/>
      <c r="J149" s="270">
        <f>ROUND(I149*H149,2)</f>
        <v>0</v>
      </c>
      <c r="K149" s="266" t="s">
        <v>168</v>
      </c>
      <c r="L149" s="271"/>
      <c r="M149" s="272" t="s">
        <v>19</v>
      </c>
      <c r="N149" s="273" t="s">
        <v>46</v>
      </c>
      <c r="O149" s="84"/>
      <c r="P149" s="221">
        <f>O149*H149</f>
        <v>0</v>
      </c>
      <c r="Q149" s="221">
        <v>0.22</v>
      </c>
      <c r="R149" s="221">
        <f>Q149*H149</f>
        <v>5.016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217</v>
      </c>
      <c r="AT149" s="223" t="s">
        <v>280</v>
      </c>
      <c r="AU149" s="223" t="s">
        <v>85</v>
      </c>
      <c r="AY149" s="17" t="s">
        <v>162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83</v>
      </c>
      <c r="BK149" s="224">
        <f>ROUND(I149*H149,2)</f>
        <v>0</v>
      </c>
      <c r="BL149" s="17" t="s">
        <v>169</v>
      </c>
      <c r="BM149" s="223" t="s">
        <v>2064</v>
      </c>
    </row>
    <row r="150" s="2" customFormat="1" ht="37.8" customHeight="1">
      <c r="A150" s="38"/>
      <c r="B150" s="39"/>
      <c r="C150" s="212" t="s">
        <v>327</v>
      </c>
      <c r="D150" s="212" t="s">
        <v>164</v>
      </c>
      <c r="E150" s="213" t="s">
        <v>2065</v>
      </c>
      <c r="F150" s="214" t="s">
        <v>2066</v>
      </c>
      <c r="G150" s="215" t="s">
        <v>220</v>
      </c>
      <c r="H150" s="216">
        <v>0.012</v>
      </c>
      <c r="I150" s="217"/>
      <c r="J150" s="218">
        <f>ROUND(I150*H150,2)</f>
        <v>0</v>
      </c>
      <c r="K150" s="214" t="s">
        <v>168</v>
      </c>
      <c r="L150" s="44"/>
      <c r="M150" s="219" t="s">
        <v>19</v>
      </c>
      <c r="N150" s="220" t="s">
        <v>46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169</v>
      </c>
      <c r="AT150" s="223" t="s">
        <v>164</v>
      </c>
      <c r="AU150" s="223" t="s">
        <v>85</v>
      </c>
      <c r="AY150" s="17" t="s">
        <v>162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83</v>
      </c>
      <c r="BK150" s="224">
        <f>ROUND(I150*H150,2)</f>
        <v>0</v>
      </c>
      <c r="BL150" s="17" t="s">
        <v>169</v>
      </c>
      <c r="BM150" s="223" t="s">
        <v>2067</v>
      </c>
    </row>
    <row r="151" s="2" customFormat="1">
      <c r="A151" s="38"/>
      <c r="B151" s="39"/>
      <c r="C151" s="40"/>
      <c r="D151" s="225" t="s">
        <v>171</v>
      </c>
      <c r="E151" s="40"/>
      <c r="F151" s="226" t="s">
        <v>2068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171</v>
      </c>
      <c r="AU151" s="17" t="s">
        <v>85</v>
      </c>
    </row>
    <row r="152" s="13" customFormat="1">
      <c r="A152" s="13"/>
      <c r="B152" s="230"/>
      <c r="C152" s="231"/>
      <c r="D152" s="232" t="s">
        <v>173</v>
      </c>
      <c r="E152" s="233" t="s">
        <v>19</v>
      </c>
      <c r="F152" s="234" t="s">
        <v>2069</v>
      </c>
      <c r="G152" s="231"/>
      <c r="H152" s="235">
        <v>0.012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173</v>
      </c>
      <c r="AU152" s="241" t="s">
        <v>85</v>
      </c>
      <c r="AV152" s="13" t="s">
        <v>85</v>
      </c>
      <c r="AW152" s="13" t="s">
        <v>36</v>
      </c>
      <c r="AX152" s="13" t="s">
        <v>83</v>
      </c>
      <c r="AY152" s="241" t="s">
        <v>162</v>
      </c>
    </row>
    <row r="153" s="2" customFormat="1" ht="16.5" customHeight="1">
      <c r="A153" s="38"/>
      <c r="B153" s="39"/>
      <c r="C153" s="264" t="s">
        <v>335</v>
      </c>
      <c r="D153" s="264" t="s">
        <v>280</v>
      </c>
      <c r="E153" s="265" t="s">
        <v>2070</v>
      </c>
      <c r="F153" s="266" t="s">
        <v>2071</v>
      </c>
      <c r="G153" s="267" t="s">
        <v>330</v>
      </c>
      <c r="H153" s="268">
        <v>12</v>
      </c>
      <c r="I153" s="269"/>
      <c r="J153" s="270">
        <f>ROUND(I153*H153,2)</f>
        <v>0</v>
      </c>
      <c r="K153" s="266" t="s">
        <v>168</v>
      </c>
      <c r="L153" s="271"/>
      <c r="M153" s="272" t="s">
        <v>19</v>
      </c>
      <c r="N153" s="273" t="s">
        <v>46</v>
      </c>
      <c r="O153" s="84"/>
      <c r="P153" s="221">
        <f>O153*H153</f>
        <v>0</v>
      </c>
      <c r="Q153" s="221">
        <v>0.001</v>
      </c>
      <c r="R153" s="221">
        <f>Q153*H153</f>
        <v>0.012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217</v>
      </c>
      <c r="AT153" s="223" t="s">
        <v>280</v>
      </c>
      <c r="AU153" s="223" t="s">
        <v>85</v>
      </c>
      <c r="AY153" s="17" t="s">
        <v>162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83</v>
      </c>
      <c r="BK153" s="224">
        <f>ROUND(I153*H153,2)</f>
        <v>0</v>
      </c>
      <c r="BL153" s="17" t="s">
        <v>169</v>
      </c>
      <c r="BM153" s="223" t="s">
        <v>2072</v>
      </c>
    </row>
    <row r="154" s="2" customFormat="1" ht="24.15" customHeight="1">
      <c r="A154" s="38"/>
      <c r="B154" s="39"/>
      <c r="C154" s="212" t="s">
        <v>844</v>
      </c>
      <c r="D154" s="212" t="s">
        <v>164</v>
      </c>
      <c r="E154" s="213" t="s">
        <v>2073</v>
      </c>
      <c r="F154" s="214" t="s">
        <v>2074</v>
      </c>
      <c r="G154" s="215" t="s">
        <v>167</v>
      </c>
      <c r="H154" s="216">
        <v>2994</v>
      </c>
      <c r="I154" s="217"/>
      <c r="J154" s="218">
        <f>ROUND(I154*H154,2)</f>
        <v>0</v>
      </c>
      <c r="K154" s="214" t="s">
        <v>168</v>
      </c>
      <c r="L154" s="44"/>
      <c r="M154" s="219" t="s">
        <v>19</v>
      </c>
      <c r="N154" s="220" t="s">
        <v>46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169</v>
      </c>
      <c r="AT154" s="223" t="s">
        <v>164</v>
      </c>
      <c r="AU154" s="223" t="s">
        <v>85</v>
      </c>
      <c r="AY154" s="17" t="s">
        <v>162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83</v>
      </c>
      <c r="BK154" s="224">
        <f>ROUND(I154*H154,2)</f>
        <v>0</v>
      </c>
      <c r="BL154" s="17" t="s">
        <v>169</v>
      </c>
      <c r="BM154" s="223" t="s">
        <v>2075</v>
      </c>
    </row>
    <row r="155" s="2" customFormat="1">
      <c r="A155" s="38"/>
      <c r="B155" s="39"/>
      <c r="C155" s="40"/>
      <c r="D155" s="225" t="s">
        <v>171</v>
      </c>
      <c r="E155" s="40"/>
      <c r="F155" s="226" t="s">
        <v>2076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171</v>
      </c>
      <c r="AU155" s="17" t="s">
        <v>85</v>
      </c>
    </row>
    <row r="156" s="2" customFormat="1" ht="21.75" customHeight="1">
      <c r="A156" s="38"/>
      <c r="B156" s="39"/>
      <c r="C156" s="212" t="s">
        <v>813</v>
      </c>
      <c r="D156" s="212" t="s">
        <v>164</v>
      </c>
      <c r="E156" s="213" t="s">
        <v>2077</v>
      </c>
      <c r="F156" s="214" t="s">
        <v>2078</v>
      </c>
      <c r="G156" s="215" t="s">
        <v>177</v>
      </c>
      <c r="H156" s="216">
        <v>20</v>
      </c>
      <c r="I156" s="217"/>
      <c r="J156" s="218">
        <f>ROUND(I156*H156,2)</f>
        <v>0</v>
      </c>
      <c r="K156" s="214" t="s">
        <v>168</v>
      </c>
      <c r="L156" s="44"/>
      <c r="M156" s="219" t="s">
        <v>19</v>
      </c>
      <c r="N156" s="220" t="s">
        <v>46</v>
      </c>
      <c r="O156" s="84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169</v>
      </c>
      <c r="AT156" s="223" t="s">
        <v>164</v>
      </c>
      <c r="AU156" s="223" t="s">
        <v>85</v>
      </c>
      <c r="AY156" s="17" t="s">
        <v>162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83</v>
      </c>
      <c r="BK156" s="224">
        <f>ROUND(I156*H156,2)</f>
        <v>0</v>
      </c>
      <c r="BL156" s="17" t="s">
        <v>169</v>
      </c>
      <c r="BM156" s="223" t="s">
        <v>2079</v>
      </c>
    </row>
    <row r="157" s="2" customFormat="1">
      <c r="A157" s="38"/>
      <c r="B157" s="39"/>
      <c r="C157" s="40"/>
      <c r="D157" s="225" t="s">
        <v>171</v>
      </c>
      <c r="E157" s="40"/>
      <c r="F157" s="226" t="s">
        <v>2080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171</v>
      </c>
      <c r="AU157" s="17" t="s">
        <v>85</v>
      </c>
    </row>
    <row r="158" s="2" customFormat="1" ht="21.75" customHeight="1">
      <c r="A158" s="38"/>
      <c r="B158" s="39"/>
      <c r="C158" s="212" t="s">
        <v>818</v>
      </c>
      <c r="D158" s="212" t="s">
        <v>164</v>
      </c>
      <c r="E158" s="213" t="s">
        <v>2081</v>
      </c>
      <c r="F158" s="214" t="s">
        <v>2082</v>
      </c>
      <c r="G158" s="215" t="s">
        <v>177</v>
      </c>
      <c r="H158" s="216">
        <v>20</v>
      </c>
      <c r="I158" s="217"/>
      <c r="J158" s="218">
        <f>ROUND(I158*H158,2)</f>
        <v>0</v>
      </c>
      <c r="K158" s="214" t="s">
        <v>168</v>
      </c>
      <c r="L158" s="44"/>
      <c r="M158" s="219" t="s">
        <v>19</v>
      </c>
      <c r="N158" s="220" t="s">
        <v>46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169</v>
      </c>
      <c r="AT158" s="223" t="s">
        <v>164</v>
      </c>
      <c r="AU158" s="223" t="s">
        <v>85</v>
      </c>
      <c r="AY158" s="17" t="s">
        <v>162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83</v>
      </c>
      <c r="BK158" s="224">
        <f>ROUND(I158*H158,2)</f>
        <v>0</v>
      </c>
      <c r="BL158" s="17" t="s">
        <v>169</v>
      </c>
      <c r="BM158" s="223" t="s">
        <v>2083</v>
      </c>
    </row>
    <row r="159" s="2" customFormat="1">
      <c r="A159" s="38"/>
      <c r="B159" s="39"/>
      <c r="C159" s="40"/>
      <c r="D159" s="225" t="s">
        <v>171</v>
      </c>
      <c r="E159" s="40"/>
      <c r="F159" s="226" t="s">
        <v>2084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171</v>
      </c>
      <c r="AU159" s="17" t="s">
        <v>85</v>
      </c>
    </row>
    <row r="160" s="12" customFormat="1" ht="22.8" customHeight="1">
      <c r="A160" s="12"/>
      <c r="B160" s="196"/>
      <c r="C160" s="197"/>
      <c r="D160" s="198" t="s">
        <v>74</v>
      </c>
      <c r="E160" s="210" t="s">
        <v>309</v>
      </c>
      <c r="F160" s="210" t="s">
        <v>310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SUM(P161:P162)</f>
        <v>0</v>
      </c>
      <c r="Q160" s="204"/>
      <c r="R160" s="205">
        <f>SUM(R161:R162)</f>
        <v>0</v>
      </c>
      <c r="S160" s="204"/>
      <c r="T160" s="206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83</v>
      </c>
      <c r="AT160" s="208" t="s">
        <v>74</v>
      </c>
      <c r="AU160" s="208" t="s">
        <v>83</v>
      </c>
      <c r="AY160" s="207" t="s">
        <v>162</v>
      </c>
      <c r="BK160" s="209">
        <f>SUM(BK161:BK162)</f>
        <v>0</v>
      </c>
    </row>
    <row r="161" s="2" customFormat="1" ht="24.15" customHeight="1">
      <c r="A161" s="38"/>
      <c r="B161" s="39"/>
      <c r="C161" s="212" t="s">
        <v>834</v>
      </c>
      <c r="D161" s="212" t="s">
        <v>164</v>
      </c>
      <c r="E161" s="213" t="s">
        <v>2085</v>
      </c>
      <c r="F161" s="214" t="s">
        <v>2086</v>
      </c>
      <c r="G161" s="215" t="s">
        <v>220</v>
      </c>
      <c r="H161" s="216">
        <v>75.352999999999994</v>
      </c>
      <c r="I161" s="217"/>
      <c r="J161" s="218">
        <f>ROUND(I161*H161,2)</f>
        <v>0</v>
      </c>
      <c r="K161" s="214" t="s">
        <v>168</v>
      </c>
      <c r="L161" s="44"/>
      <c r="M161" s="219" t="s">
        <v>19</v>
      </c>
      <c r="N161" s="220" t="s">
        <v>46</v>
      </c>
      <c r="O161" s="84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169</v>
      </c>
      <c r="AT161" s="223" t="s">
        <v>164</v>
      </c>
      <c r="AU161" s="223" t="s">
        <v>85</v>
      </c>
      <c r="AY161" s="17" t="s">
        <v>162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83</v>
      </c>
      <c r="BK161" s="224">
        <f>ROUND(I161*H161,2)</f>
        <v>0</v>
      </c>
      <c r="BL161" s="17" t="s">
        <v>169</v>
      </c>
      <c r="BM161" s="223" t="s">
        <v>2087</v>
      </c>
    </row>
    <row r="162" s="2" customFormat="1">
      <c r="A162" s="38"/>
      <c r="B162" s="39"/>
      <c r="C162" s="40"/>
      <c r="D162" s="225" t="s">
        <v>171</v>
      </c>
      <c r="E162" s="40"/>
      <c r="F162" s="226" t="s">
        <v>2088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171</v>
      </c>
      <c r="AU162" s="17" t="s">
        <v>85</v>
      </c>
    </row>
    <row r="163" s="12" customFormat="1" ht="22.8" customHeight="1">
      <c r="A163" s="12"/>
      <c r="B163" s="196"/>
      <c r="C163" s="197"/>
      <c r="D163" s="198" t="s">
        <v>74</v>
      </c>
      <c r="E163" s="210" t="s">
        <v>891</v>
      </c>
      <c r="F163" s="210" t="s">
        <v>892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SUM(P164:P167)</f>
        <v>0</v>
      </c>
      <c r="Q163" s="204"/>
      <c r="R163" s="205">
        <f>SUM(R164:R167)</f>
        <v>0</v>
      </c>
      <c r="S163" s="204"/>
      <c r="T163" s="206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169</v>
      </c>
      <c r="AT163" s="208" t="s">
        <v>74</v>
      </c>
      <c r="AU163" s="208" t="s">
        <v>83</v>
      </c>
      <c r="AY163" s="207" t="s">
        <v>162</v>
      </c>
      <c r="BK163" s="209">
        <f>SUM(BK164:BK167)</f>
        <v>0</v>
      </c>
    </row>
    <row r="164" s="2" customFormat="1" ht="24.15" customHeight="1">
      <c r="A164" s="38"/>
      <c r="B164" s="39"/>
      <c r="C164" s="212" t="s">
        <v>169</v>
      </c>
      <c r="D164" s="212" t="s">
        <v>164</v>
      </c>
      <c r="E164" s="213" t="s">
        <v>2089</v>
      </c>
      <c r="F164" s="214" t="s">
        <v>2090</v>
      </c>
      <c r="G164" s="215" t="s">
        <v>896</v>
      </c>
      <c r="H164" s="216">
        <v>15</v>
      </c>
      <c r="I164" s="217"/>
      <c r="J164" s="218">
        <f>ROUND(I164*H164,2)</f>
        <v>0</v>
      </c>
      <c r="K164" s="214" t="s">
        <v>168</v>
      </c>
      <c r="L164" s="44"/>
      <c r="M164" s="219" t="s">
        <v>19</v>
      </c>
      <c r="N164" s="220" t="s">
        <v>46</v>
      </c>
      <c r="O164" s="84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897</v>
      </c>
      <c r="AT164" s="223" t="s">
        <v>164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897</v>
      </c>
      <c r="BM164" s="223" t="s">
        <v>2091</v>
      </c>
    </row>
    <row r="165" s="2" customFormat="1">
      <c r="A165" s="38"/>
      <c r="B165" s="39"/>
      <c r="C165" s="40"/>
      <c r="D165" s="225" t="s">
        <v>171</v>
      </c>
      <c r="E165" s="40"/>
      <c r="F165" s="226" t="s">
        <v>2092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171</v>
      </c>
      <c r="AU165" s="17" t="s">
        <v>85</v>
      </c>
    </row>
    <row r="166" s="14" customFormat="1">
      <c r="A166" s="14"/>
      <c r="B166" s="242"/>
      <c r="C166" s="243"/>
      <c r="D166" s="232" t="s">
        <v>173</v>
      </c>
      <c r="E166" s="244" t="s">
        <v>19</v>
      </c>
      <c r="F166" s="245" t="s">
        <v>2093</v>
      </c>
      <c r="G166" s="243"/>
      <c r="H166" s="244" t="s">
        <v>19</v>
      </c>
      <c r="I166" s="246"/>
      <c r="J166" s="243"/>
      <c r="K166" s="243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173</v>
      </c>
      <c r="AU166" s="251" t="s">
        <v>85</v>
      </c>
      <c r="AV166" s="14" t="s">
        <v>83</v>
      </c>
      <c r="AW166" s="14" t="s">
        <v>36</v>
      </c>
      <c r="AX166" s="14" t="s">
        <v>75</v>
      </c>
      <c r="AY166" s="251" t="s">
        <v>162</v>
      </c>
    </row>
    <row r="167" s="13" customFormat="1">
      <c r="A167" s="13"/>
      <c r="B167" s="230"/>
      <c r="C167" s="231"/>
      <c r="D167" s="232" t="s">
        <v>173</v>
      </c>
      <c r="E167" s="233" t="s">
        <v>19</v>
      </c>
      <c r="F167" s="234" t="s">
        <v>256</v>
      </c>
      <c r="G167" s="231"/>
      <c r="H167" s="235">
        <v>15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173</v>
      </c>
      <c r="AU167" s="241" t="s">
        <v>85</v>
      </c>
      <c r="AV167" s="13" t="s">
        <v>85</v>
      </c>
      <c r="AW167" s="13" t="s">
        <v>36</v>
      </c>
      <c r="AX167" s="13" t="s">
        <v>83</v>
      </c>
      <c r="AY167" s="241" t="s">
        <v>162</v>
      </c>
    </row>
    <row r="168" s="12" customFormat="1" ht="25.92" customHeight="1">
      <c r="A168" s="12"/>
      <c r="B168" s="196"/>
      <c r="C168" s="197"/>
      <c r="D168" s="198" t="s">
        <v>74</v>
      </c>
      <c r="E168" s="199" t="s">
        <v>2094</v>
      </c>
      <c r="F168" s="199" t="s">
        <v>2095</v>
      </c>
      <c r="G168" s="197"/>
      <c r="H168" s="197"/>
      <c r="I168" s="200"/>
      <c r="J168" s="201">
        <f>BK168</f>
        <v>0</v>
      </c>
      <c r="K168" s="197"/>
      <c r="L168" s="202"/>
      <c r="M168" s="203"/>
      <c r="N168" s="204"/>
      <c r="O168" s="204"/>
      <c r="P168" s="205">
        <f>SUM(P169:P180)</f>
        <v>0</v>
      </c>
      <c r="Q168" s="204"/>
      <c r="R168" s="205">
        <f>SUM(R169:R180)</f>
        <v>0.00096000000000000013</v>
      </c>
      <c r="S168" s="204"/>
      <c r="T168" s="206">
        <f>SUM(T169:T180)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7" t="s">
        <v>83</v>
      </c>
      <c r="AT168" s="208" t="s">
        <v>74</v>
      </c>
      <c r="AU168" s="208" t="s">
        <v>75</v>
      </c>
      <c r="AY168" s="207" t="s">
        <v>162</v>
      </c>
      <c r="BK168" s="209">
        <f>SUM(BK169:BK180)</f>
        <v>0</v>
      </c>
    </row>
    <row r="169" s="2" customFormat="1" ht="24.15" customHeight="1">
      <c r="A169" s="38"/>
      <c r="B169" s="39"/>
      <c r="C169" s="212" t="s">
        <v>823</v>
      </c>
      <c r="D169" s="212" t="s">
        <v>164</v>
      </c>
      <c r="E169" s="213" t="s">
        <v>2030</v>
      </c>
      <c r="F169" s="214" t="s">
        <v>2031</v>
      </c>
      <c r="G169" s="215" t="s">
        <v>542</v>
      </c>
      <c r="H169" s="216">
        <v>72</v>
      </c>
      <c r="I169" s="217"/>
      <c r="J169" s="218">
        <f>ROUND(I169*H169,2)</f>
        <v>0</v>
      </c>
      <c r="K169" s="214" t="s">
        <v>168</v>
      </c>
      <c r="L169" s="44"/>
      <c r="M169" s="219" t="s">
        <v>19</v>
      </c>
      <c r="N169" s="220" t="s">
        <v>46</v>
      </c>
      <c r="O169" s="84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169</v>
      </c>
      <c r="AT169" s="223" t="s">
        <v>164</v>
      </c>
      <c r="AU169" s="223" t="s">
        <v>83</v>
      </c>
      <c r="AY169" s="17" t="s">
        <v>162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83</v>
      </c>
      <c r="BK169" s="224">
        <f>ROUND(I169*H169,2)</f>
        <v>0</v>
      </c>
      <c r="BL169" s="17" t="s">
        <v>169</v>
      </c>
      <c r="BM169" s="223" t="s">
        <v>2096</v>
      </c>
    </row>
    <row r="170" s="2" customFormat="1">
      <c r="A170" s="38"/>
      <c r="B170" s="39"/>
      <c r="C170" s="40"/>
      <c r="D170" s="225" t="s">
        <v>171</v>
      </c>
      <c r="E170" s="40"/>
      <c r="F170" s="226" t="s">
        <v>2033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171</v>
      </c>
      <c r="AU170" s="17" t="s">
        <v>83</v>
      </c>
    </row>
    <row r="171" s="2" customFormat="1" ht="24.15" customHeight="1">
      <c r="A171" s="38"/>
      <c r="B171" s="39"/>
      <c r="C171" s="212" t="s">
        <v>1314</v>
      </c>
      <c r="D171" s="212" t="s">
        <v>164</v>
      </c>
      <c r="E171" s="213" t="s">
        <v>2097</v>
      </c>
      <c r="F171" s="214" t="s">
        <v>2098</v>
      </c>
      <c r="G171" s="215" t="s">
        <v>542</v>
      </c>
      <c r="H171" s="216">
        <v>48</v>
      </c>
      <c r="I171" s="217"/>
      <c r="J171" s="218">
        <f>ROUND(I171*H171,2)</f>
        <v>0</v>
      </c>
      <c r="K171" s="214" t="s">
        <v>168</v>
      </c>
      <c r="L171" s="44"/>
      <c r="M171" s="219" t="s">
        <v>19</v>
      </c>
      <c r="N171" s="220" t="s">
        <v>46</v>
      </c>
      <c r="O171" s="84"/>
      <c r="P171" s="221">
        <f>O171*H171</f>
        <v>0</v>
      </c>
      <c r="Q171" s="221">
        <v>2.0000000000000002E-05</v>
      </c>
      <c r="R171" s="221">
        <f>Q171*H171</f>
        <v>0.00096000000000000013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169</v>
      </c>
      <c r="AT171" s="223" t="s">
        <v>164</v>
      </c>
      <c r="AU171" s="223" t="s">
        <v>83</v>
      </c>
      <c r="AY171" s="17" t="s">
        <v>162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83</v>
      </c>
      <c r="BK171" s="224">
        <f>ROUND(I171*H171,2)</f>
        <v>0</v>
      </c>
      <c r="BL171" s="17" t="s">
        <v>169</v>
      </c>
      <c r="BM171" s="223" t="s">
        <v>2099</v>
      </c>
    </row>
    <row r="172" s="2" customFormat="1">
      <c r="A172" s="38"/>
      <c r="B172" s="39"/>
      <c r="C172" s="40"/>
      <c r="D172" s="225" t="s">
        <v>171</v>
      </c>
      <c r="E172" s="40"/>
      <c r="F172" s="226" t="s">
        <v>2100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171</v>
      </c>
      <c r="AU172" s="17" t="s">
        <v>83</v>
      </c>
    </row>
    <row r="173" s="2" customFormat="1" ht="33" customHeight="1">
      <c r="A173" s="38"/>
      <c r="B173" s="39"/>
      <c r="C173" s="212" t="s">
        <v>829</v>
      </c>
      <c r="D173" s="212" t="s">
        <v>164</v>
      </c>
      <c r="E173" s="213" t="s">
        <v>2101</v>
      </c>
      <c r="F173" s="214" t="s">
        <v>2102</v>
      </c>
      <c r="G173" s="215" t="s">
        <v>542</v>
      </c>
      <c r="H173" s="216">
        <v>48</v>
      </c>
      <c r="I173" s="217"/>
      <c r="J173" s="218">
        <f>ROUND(I173*H173,2)</f>
        <v>0</v>
      </c>
      <c r="K173" s="214" t="s">
        <v>168</v>
      </c>
      <c r="L173" s="44"/>
      <c r="M173" s="219" t="s">
        <v>19</v>
      </c>
      <c r="N173" s="220" t="s">
        <v>46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169</v>
      </c>
      <c r="AT173" s="223" t="s">
        <v>164</v>
      </c>
      <c r="AU173" s="223" t="s">
        <v>83</v>
      </c>
      <c r="AY173" s="17" t="s">
        <v>162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83</v>
      </c>
      <c r="BK173" s="224">
        <f>ROUND(I173*H173,2)</f>
        <v>0</v>
      </c>
      <c r="BL173" s="17" t="s">
        <v>169</v>
      </c>
      <c r="BM173" s="223" t="s">
        <v>2103</v>
      </c>
    </row>
    <row r="174" s="2" customFormat="1">
      <c r="A174" s="38"/>
      <c r="B174" s="39"/>
      <c r="C174" s="40"/>
      <c r="D174" s="225" t="s">
        <v>171</v>
      </c>
      <c r="E174" s="40"/>
      <c r="F174" s="226" t="s">
        <v>2104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171</v>
      </c>
      <c r="AU174" s="17" t="s">
        <v>83</v>
      </c>
    </row>
    <row r="175" s="2" customFormat="1" ht="21.75" customHeight="1">
      <c r="A175" s="38"/>
      <c r="B175" s="39"/>
      <c r="C175" s="212" t="s">
        <v>1593</v>
      </c>
      <c r="D175" s="212" t="s">
        <v>164</v>
      </c>
      <c r="E175" s="213" t="s">
        <v>2077</v>
      </c>
      <c r="F175" s="214" t="s">
        <v>2078</v>
      </c>
      <c r="G175" s="215" t="s">
        <v>177</v>
      </c>
      <c r="H175" s="216">
        <v>29</v>
      </c>
      <c r="I175" s="217"/>
      <c r="J175" s="218">
        <f>ROUND(I175*H175,2)</f>
        <v>0</v>
      </c>
      <c r="K175" s="214" t="s">
        <v>168</v>
      </c>
      <c r="L175" s="44"/>
      <c r="M175" s="219" t="s">
        <v>19</v>
      </c>
      <c r="N175" s="220" t="s">
        <v>46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169</v>
      </c>
      <c r="AT175" s="223" t="s">
        <v>164</v>
      </c>
      <c r="AU175" s="223" t="s">
        <v>83</v>
      </c>
      <c r="AY175" s="17" t="s">
        <v>162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83</v>
      </c>
      <c r="BK175" s="224">
        <f>ROUND(I175*H175,2)</f>
        <v>0</v>
      </c>
      <c r="BL175" s="17" t="s">
        <v>169</v>
      </c>
      <c r="BM175" s="223" t="s">
        <v>2105</v>
      </c>
    </row>
    <row r="176" s="2" customFormat="1">
      <c r="A176" s="38"/>
      <c r="B176" s="39"/>
      <c r="C176" s="40"/>
      <c r="D176" s="225" t="s">
        <v>171</v>
      </c>
      <c r="E176" s="40"/>
      <c r="F176" s="226" t="s">
        <v>2080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171</v>
      </c>
      <c r="AU176" s="17" t="s">
        <v>83</v>
      </c>
    </row>
    <row r="177" s="2" customFormat="1" ht="21.75" customHeight="1">
      <c r="A177" s="38"/>
      <c r="B177" s="39"/>
      <c r="C177" s="212" t="s">
        <v>1597</v>
      </c>
      <c r="D177" s="212" t="s">
        <v>164</v>
      </c>
      <c r="E177" s="213" t="s">
        <v>2081</v>
      </c>
      <c r="F177" s="214" t="s">
        <v>2082</v>
      </c>
      <c r="G177" s="215" t="s">
        <v>177</v>
      </c>
      <c r="H177" s="216">
        <v>29</v>
      </c>
      <c r="I177" s="217"/>
      <c r="J177" s="218">
        <f>ROUND(I177*H177,2)</f>
        <v>0</v>
      </c>
      <c r="K177" s="214" t="s">
        <v>168</v>
      </c>
      <c r="L177" s="44"/>
      <c r="M177" s="219" t="s">
        <v>19</v>
      </c>
      <c r="N177" s="220" t="s">
        <v>46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169</v>
      </c>
      <c r="AT177" s="223" t="s">
        <v>164</v>
      </c>
      <c r="AU177" s="223" t="s">
        <v>83</v>
      </c>
      <c r="AY177" s="17" t="s">
        <v>162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83</v>
      </c>
      <c r="BK177" s="224">
        <f>ROUND(I177*H177,2)</f>
        <v>0</v>
      </c>
      <c r="BL177" s="17" t="s">
        <v>169</v>
      </c>
      <c r="BM177" s="223" t="s">
        <v>2106</v>
      </c>
    </row>
    <row r="178" s="2" customFormat="1">
      <c r="A178" s="38"/>
      <c r="B178" s="39"/>
      <c r="C178" s="40"/>
      <c r="D178" s="225" t="s">
        <v>171</v>
      </c>
      <c r="E178" s="40"/>
      <c r="F178" s="226" t="s">
        <v>2084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171</v>
      </c>
      <c r="AU178" s="17" t="s">
        <v>83</v>
      </c>
    </row>
    <row r="179" s="2" customFormat="1" ht="24.15" customHeight="1">
      <c r="A179" s="38"/>
      <c r="B179" s="39"/>
      <c r="C179" s="212" t="s">
        <v>1601</v>
      </c>
      <c r="D179" s="212" t="s">
        <v>164</v>
      </c>
      <c r="E179" s="213" t="s">
        <v>2085</v>
      </c>
      <c r="F179" s="214" t="s">
        <v>2086</v>
      </c>
      <c r="G179" s="215" t="s">
        <v>220</v>
      </c>
      <c r="H179" s="216">
        <v>35</v>
      </c>
      <c r="I179" s="217"/>
      <c r="J179" s="218">
        <f>ROUND(I179*H179,2)</f>
        <v>0</v>
      </c>
      <c r="K179" s="214" t="s">
        <v>168</v>
      </c>
      <c r="L179" s="44"/>
      <c r="M179" s="219" t="s">
        <v>19</v>
      </c>
      <c r="N179" s="220" t="s">
        <v>46</v>
      </c>
      <c r="O179" s="84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169</v>
      </c>
      <c r="AT179" s="223" t="s">
        <v>164</v>
      </c>
      <c r="AU179" s="223" t="s">
        <v>83</v>
      </c>
      <c r="AY179" s="17" t="s">
        <v>162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83</v>
      </c>
      <c r="BK179" s="224">
        <f>ROUND(I179*H179,2)</f>
        <v>0</v>
      </c>
      <c r="BL179" s="17" t="s">
        <v>169</v>
      </c>
      <c r="BM179" s="223" t="s">
        <v>2107</v>
      </c>
    </row>
    <row r="180" s="2" customFormat="1">
      <c r="A180" s="38"/>
      <c r="B180" s="39"/>
      <c r="C180" s="40"/>
      <c r="D180" s="225" t="s">
        <v>171</v>
      </c>
      <c r="E180" s="40"/>
      <c r="F180" s="226" t="s">
        <v>2088</v>
      </c>
      <c r="G180" s="40"/>
      <c r="H180" s="40"/>
      <c r="I180" s="227"/>
      <c r="J180" s="40"/>
      <c r="K180" s="40"/>
      <c r="L180" s="44"/>
      <c r="M180" s="279"/>
      <c r="N180" s="280"/>
      <c r="O180" s="276"/>
      <c r="P180" s="276"/>
      <c r="Q180" s="276"/>
      <c r="R180" s="276"/>
      <c r="S180" s="276"/>
      <c r="T180" s="281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171</v>
      </c>
      <c r="AU180" s="17" t="s">
        <v>83</v>
      </c>
    </row>
    <row r="181" s="2" customFormat="1" ht="6.96" customHeight="1">
      <c r="A181" s="38"/>
      <c r="B181" s="59"/>
      <c r="C181" s="60"/>
      <c r="D181" s="60"/>
      <c r="E181" s="60"/>
      <c r="F181" s="60"/>
      <c r="G181" s="60"/>
      <c r="H181" s="60"/>
      <c r="I181" s="60"/>
      <c r="J181" s="60"/>
      <c r="K181" s="60"/>
      <c r="L181" s="44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sheetProtection sheet="1" autoFilter="0" formatColumns="0" formatRows="0" objects="1" scenarios="1" spinCount="100000" saltValue="wmSgakL02HaZSY3SFcBxaJV3WBIQPU9C4Bo/fdmRfrENRHGMHE7HUigV5fzkIOO8Ieq1Jl25DoAG85OJLSPk7w==" hashValue="nwd/gj0CA5fH2gX3OcS/pWsGO8IIIebB+H+I0mHF7DDuwJ4+MbFmw1IcTDsclt6Sh284Cq9weI+/kVQEZeNhDA==" algorithmName="SHA-512" password="CC35"/>
  <autoFilter ref="C83:K18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81151321"/>
    <hyperlink ref="F90" r:id="rId2" display="https://podminky.urs.cz/item/CS_URS_2025_01/181411131"/>
    <hyperlink ref="F95" r:id="rId3" display="https://podminky.urs.cz/item/CS_URS_2025_01/183101221"/>
    <hyperlink ref="F99" r:id="rId4" display="https://podminky.urs.cz/item/CS_URS_2025_01/183111114"/>
    <hyperlink ref="F101" r:id="rId5" display="https://podminky.urs.cz/item/CS_URS_2025_01/183205111"/>
    <hyperlink ref="F103" r:id="rId6" display="https://podminky.urs.cz/item/CS_URS_2025_01/183403114"/>
    <hyperlink ref="F105" r:id="rId7" display="https://podminky.urs.cz/item/CS_URS_2025_01/184102111"/>
    <hyperlink ref="F113" r:id="rId8" display="https://podminky.urs.cz/item/CS_URS_2025_01/184102114"/>
    <hyperlink ref="F119" r:id="rId9" display="https://podminky.urs.cz/item/CS_URS_2025_01/184215113"/>
    <hyperlink ref="F122" r:id="rId10" display="https://podminky.urs.cz/item/CS_URS_2025_01/184215133"/>
    <hyperlink ref="F126" r:id="rId11" display="https://podminky.urs.cz/item/CS_URS_2025_01/184215411"/>
    <hyperlink ref="F130" r:id="rId12" display="https://podminky.urs.cz/item/CS_URS_2025_01/184801121"/>
    <hyperlink ref="F132" r:id="rId13" display="https://podminky.urs.cz/item/CS_URS_2023_01/184813132"/>
    <hyperlink ref="F137" r:id="rId14" display="https://podminky.urs.cz/item/CS_URS_2025_01/184853511"/>
    <hyperlink ref="F143" r:id="rId15" display="https://podminky.urs.cz/item/CS_URS_2025_01/184911421"/>
    <hyperlink ref="F151" r:id="rId16" display="https://podminky.urs.cz/item/CS_URS_2025_01/185802114"/>
    <hyperlink ref="F155" r:id="rId17" display="https://podminky.urs.cz/item/CS_URS_2025_01/185803111"/>
    <hyperlink ref="F157" r:id="rId18" display="https://podminky.urs.cz/item/CS_URS_2025_01/185804311"/>
    <hyperlink ref="F159" r:id="rId19" display="https://podminky.urs.cz/item/CS_URS_2025_01/185851121"/>
    <hyperlink ref="F162" r:id="rId20" display="https://podminky.urs.cz/item/CS_URS_2025_01/998231311"/>
    <hyperlink ref="F165" r:id="rId21" display="https://podminky.urs.cz/item/CS_URS_2025_01/HZS1292"/>
    <hyperlink ref="F170" r:id="rId22" display="https://podminky.urs.cz/item/CS_URS_2025_01/184801121"/>
    <hyperlink ref="F172" r:id="rId23" display="https://podminky.urs.cz/item/CS_URS_2025_01/184911111"/>
    <hyperlink ref="F174" r:id="rId24" display="https://podminky.urs.cz/item/CS_URS_2025_01/184852321"/>
    <hyperlink ref="F176" r:id="rId25" display="https://podminky.urs.cz/item/CS_URS_2025_01/185804311"/>
    <hyperlink ref="F178" r:id="rId26" display="https://podminky.urs.cz/item/CS_URS_2025_01/185851121"/>
    <hyperlink ref="F180" r:id="rId27" display="https://podminky.urs.cz/item/CS_URS_2025_01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2108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ROUND((SUM(BE86:BE208)),  2)</f>
        <v>0</v>
      </c>
      <c r="G33" s="38"/>
      <c r="H33" s="38"/>
      <c r="I33" s="157">
        <v>0.20999999999999999</v>
      </c>
      <c r="J33" s="156">
        <f>ROUND(((SUM(BE86:BE208))*I33),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ROUND((SUM(BF86:BF208)),  2)</f>
        <v>0</v>
      </c>
      <c r="G34" s="38"/>
      <c r="H34" s="38"/>
      <c r="I34" s="157">
        <v>0.12</v>
      </c>
      <c r="J34" s="156">
        <f>ROUND(((SUM(BF86:BF208))*I34),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ROUND((SUM(BG86:BG208)),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ROUND((SUM(BH86:BH208)),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ROUND((SUM(BI86:BI208)),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D12 - Areálové oplocení, opěrné stěny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139</v>
      </c>
      <c r="E62" s="182"/>
      <c r="F62" s="182"/>
      <c r="G62" s="182"/>
      <c r="H62" s="182"/>
      <c r="I62" s="182"/>
      <c r="J62" s="183">
        <f>J148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491</v>
      </c>
      <c r="E63" s="182"/>
      <c r="F63" s="182"/>
      <c r="G63" s="182"/>
      <c r="H63" s="182"/>
      <c r="I63" s="182"/>
      <c r="J63" s="183">
        <f>J169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144</v>
      </c>
      <c r="E64" s="182"/>
      <c r="F64" s="182"/>
      <c r="G64" s="182"/>
      <c r="H64" s="182"/>
      <c r="I64" s="182"/>
      <c r="J64" s="183">
        <f>J202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366</v>
      </c>
      <c r="E65" s="177"/>
      <c r="F65" s="177"/>
      <c r="G65" s="177"/>
      <c r="H65" s="177"/>
      <c r="I65" s="177"/>
      <c r="J65" s="178">
        <f>J205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10" customFormat="1" ht="19.92" customHeight="1">
      <c r="A66" s="10"/>
      <c r="B66" s="180"/>
      <c r="C66" s="125"/>
      <c r="D66" s="181" t="s">
        <v>367</v>
      </c>
      <c r="E66" s="182"/>
      <c r="F66" s="182"/>
      <c r="G66" s="182"/>
      <c r="H66" s="182"/>
      <c r="I66" s="182"/>
      <c r="J66" s="183">
        <f>J206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hidden="1"/>
    <row r="70" hidden="1"/>
    <row r="71" hidden="1"/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147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9" t="str">
        <f>E7</f>
        <v>Hřiště u ZŠ - Habartov</v>
      </c>
      <c r="F76" s="32"/>
      <c r="G76" s="32"/>
      <c r="H76" s="32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131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D12 - Areálové oplocení, opěrné stěny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č.p.561/28,99/226</v>
      </c>
      <c r="G80" s="40"/>
      <c r="H80" s="40"/>
      <c r="I80" s="32" t="s">
        <v>23</v>
      </c>
      <c r="J80" s="72" t="str">
        <f>IF(J12="","",J12)</f>
        <v>26. 5. 2025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5.65" customHeight="1">
      <c r="A82" s="38"/>
      <c r="B82" s="39"/>
      <c r="C82" s="32" t="s">
        <v>25</v>
      </c>
      <c r="D82" s="40"/>
      <c r="E82" s="40"/>
      <c r="F82" s="27" t="str">
        <f>E15</f>
        <v>Město Habartov</v>
      </c>
      <c r="G82" s="40"/>
      <c r="H82" s="40"/>
      <c r="I82" s="32" t="s">
        <v>33</v>
      </c>
      <c r="J82" s="36" t="str">
        <f>E21</f>
        <v>Ing.Arch Lubomír Korřák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31</v>
      </c>
      <c r="D83" s="40"/>
      <c r="E83" s="40"/>
      <c r="F83" s="27" t="str">
        <f>IF(E18="","",E18)</f>
        <v>Vyplň údaj</v>
      </c>
      <c r="G83" s="40"/>
      <c r="H83" s="40"/>
      <c r="I83" s="32" t="s">
        <v>37</v>
      </c>
      <c r="J83" s="36" t="str">
        <f>E24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148</v>
      </c>
      <c r="D85" s="188" t="s">
        <v>60</v>
      </c>
      <c r="E85" s="188" t="s">
        <v>56</v>
      </c>
      <c r="F85" s="188" t="s">
        <v>57</v>
      </c>
      <c r="G85" s="188" t="s">
        <v>149</v>
      </c>
      <c r="H85" s="188" t="s">
        <v>150</v>
      </c>
      <c r="I85" s="188" t="s">
        <v>151</v>
      </c>
      <c r="J85" s="188" t="s">
        <v>135</v>
      </c>
      <c r="K85" s="189" t="s">
        <v>152</v>
      </c>
      <c r="L85" s="190"/>
      <c r="M85" s="92" t="s">
        <v>19</v>
      </c>
      <c r="N85" s="93" t="s">
        <v>45</v>
      </c>
      <c r="O85" s="93" t="s">
        <v>153</v>
      </c>
      <c r="P85" s="93" t="s">
        <v>154</v>
      </c>
      <c r="Q85" s="93" t="s">
        <v>155</v>
      </c>
      <c r="R85" s="93" t="s">
        <v>156</v>
      </c>
      <c r="S85" s="93" t="s">
        <v>157</v>
      </c>
      <c r="T85" s="94" t="s">
        <v>158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159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P87+P205</f>
        <v>0</v>
      </c>
      <c r="Q86" s="96"/>
      <c r="R86" s="193">
        <f>R87+R205</f>
        <v>879.1271743499999</v>
      </c>
      <c r="S86" s="96"/>
      <c r="T86" s="194">
        <f>T87+T205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74</v>
      </c>
      <c r="AU86" s="17" t="s">
        <v>136</v>
      </c>
      <c r="BK86" s="195">
        <f>BK87+BK205</f>
        <v>0</v>
      </c>
    </row>
    <row r="87" s="12" customFormat="1" ht="25.92" customHeight="1">
      <c r="A87" s="12"/>
      <c r="B87" s="196"/>
      <c r="C87" s="197"/>
      <c r="D87" s="198" t="s">
        <v>74</v>
      </c>
      <c r="E87" s="199" t="s">
        <v>160</v>
      </c>
      <c r="F87" s="199" t="s">
        <v>161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P88+P148+P169+P202</f>
        <v>0</v>
      </c>
      <c r="Q87" s="204"/>
      <c r="R87" s="205">
        <f>R88+R148+R169+R202</f>
        <v>879.1271743499999</v>
      </c>
      <c r="S87" s="204"/>
      <c r="T87" s="206">
        <f>T88+T148+T169+T202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83</v>
      </c>
      <c r="AT87" s="208" t="s">
        <v>74</v>
      </c>
      <c r="AU87" s="208" t="s">
        <v>75</v>
      </c>
      <c r="AY87" s="207" t="s">
        <v>162</v>
      </c>
      <c r="BK87" s="209">
        <f>BK88+BK148+BK169+BK202</f>
        <v>0</v>
      </c>
    </row>
    <row r="88" s="12" customFormat="1" ht="22.8" customHeight="1">
      <c r="A88" s="12"/>
      <c r="B88" s="196"/>
      <c r="C88" s="197"/>
      <c r="D88" s="198" t="s">
        <v>74</v>
      </c>
      <c r="E88" s="210" t="s">
        <v>83</v>
      </c>
      <c r="F88" s="210" t="s">
        <v>163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SUM(P89:P147)</f>
        <v>0</v>
      </c>
      <c r="Q88" s="204"/>
      <c r="R88" s="205">
        <f>SUM(R89:R147)</f>
        <v>0</v>
      </c>
      <c r="S88" s="204"/>
      <c r="T88" s="206">
        <f>SUM(T89:T147)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83</v>
      </c>
      <c r="AT88" s="208" t="s">
        <v>74</v>
      </c>
      <c r="AU88" s="208" t="s">
        <v>83</v>
      </c>
      <c r="AY88" s="207" t="s">
        <v>162</v>
      </c>
      <c r="BK88" s="209">
        <f>SUM(BK89:BK147)</f>
        <v>0</v>
      </c>
    </row>
    <row r="89" s="2" customFormat="1" ht="24.15" customHeight="1">
      <c r="A89" s="38"/>
      <c r="B89" s="39"/>
      <c r="C89" s="212" t="s">
        <v>885</v>
      </c>
      <c r="D89" s="212" t="s">
        <v>164</v>
      </c>
      <c r="E89" s="213" t="s">
        <v>492</v>
      </c>
      <c r="F89" s="214" t="s">
        <v>493</v>
      </c>
      <c r="G89" s="215" t="s">
        <v>167</v>
      </c>
      <c r="H89" s="216">
        <v>192.5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2109</v>
      </c>
    </row>
    <row r="90" s="2" customFormat="1">
      <c r="A90" s="38"/>
      <c r="B90" s="39"/>
      <c r="C90" s="40"/>
      <c r="D90" s="225" t="s">
        <v>171</v>
      </c>
      <c r="E90" s="40"/>
      <c r="F90" s="226" t="s">
        <v>495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13" customFormat="1">
      <c r="A91" s="13"/>
      <c r="B91" s="230"/>
      <c r="C91" s="231"/>
      <c r="D91" s="232" t="s">
        <v>173</v>
      </c>
      <c r="E91" s="233" t="s">
        <v>19</v>
      </c>
      <c r="F91" s="234" t="s">
        <v>2110</v>
      </c>
      <c r="G91" s="231"/>
      <c r="H91" s="235">
        <v>192.5</v>
      </c>
      <c r="I91" s="236"/>
      <c r="J91" s="231"/>
      <c r="K91" s="231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173</v>
      </c>
      <c r="AU91" s="241" t="s">
        <v>85</v>
      </c>
      <c r="AV91" s="13" t="s">
        <v>85</v>
      </c>
      <c r="AW91" s="13" t="s">
        <v>36</v>
      </c>
      <c r="AX91" s="13" t="s">
        <v>83</v>
      </c>
      <c r="AY91" s="241" t="s">
        <v>162</v>
      </c>
    </row>
    <row r="92" s="2" customFormat="1" ht="24.15" customHeight="1">
      <c r="A92" s="38"/>
      <c r="B92" s="39"/>
      <c r="C92" s="212" t="s">
        <v>273</v>
      </c>
      <c r="D92" s="212" t="s">
        <v>164</v>
      </c>
      <c r="E92" s="213" t="s">
        <v>2111</v>
      </c>
      <c r="F92" s="214" t="s">
        <v>2112</v>
      </c>
      <c r="G92" s="215" t="s">
        <v>269</v>
      </c>
      <c r="H92" s="216">
        <v>116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2113</v>
      </c>
    </row>
    <row r="93" s="2" customFormat="1">
      <c r="A93" s="38"/>
      <c r="B93" s="39"/>
      <c r="C93" s="40"/>
      <c r="D93" s="225" t="s">
        <v>171</v>
      </c>
      <c r="E93" s="40"/>
      <c r="F93" s="226" t="s">
        <v>2114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3" customFormat="1">
      <c r="A94" s="13"/>
      <c r="B94" s="230"/>
      <c r="C94" s="231"/>
      <c r="D94" s="232" t="s">
        <v>173</v>
      </c>
      <c r="E94" s="233" t="s">
        <v>19</v>
      </c>
      <c r="F94" s="234" t="s">
        <v>2115</v>
      </c>
      <c r="G94" s="231"/>
      <c r="H94" s="235">
        <v>116</v>
      </c>
      <c r="I94" s="236"/>
      <c r="J94" s="231"/>
      <c r="K94" s="231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173</v>
      </c>
      <c r="AU94" s="241" t="s">
        <v>85</v>
      </c>
      <c r="AV94" s="13" t="s">
        <v>85</v>
      </c>
      <c r="AW94" s="13" t="s">
        <v>36</v>
      </c>
      <c r="AX94" s="13" t="s">
        <v>83</v>
      </c>
      <c r="AY94" s="241" t="s">
        <v>162</v>
      </c>
    </row>
    <row r="95" s="2" customFormat="1" ht="55.5" customHeight="1">
      <c r="A95" s="38"/>
      <c r="B95" s="39"/>
      <c r="C95" s="212" t="s">
        <v>85</v>
      </c>
      <c r="D95" s="212" t="s">
        <v>164</v>
      </c>
      <c r="E95" s="213" t="s">
        <v>2116</v>
      </c>
      <c r="F95" s="214" t="s">
        <v>2117</v>
      </c>
      <c r="G95" s="215" t="s">
        <v>177</v>
      </c>
      <c r="H95" s="216">
        <v>301.45800000000003</v>
      </c>
      <c r="I95" s="217"/>
      <c r="J95" s="218">
        <f>ROUND(I95*H95,2)</f>
        <v>0</v>
      </c>
      <c r="K95" s="214" t="s">
        <v>168</v>
      </c>
      <c r="L95" s="44"/>
      <c r="M95" s="219" t="s">
        <v>19</v>
      </c>
      <c r="N95" s="220" t="s">
        <v>46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169</v>
      </c>
      <c r="AT95" s="223" t="s">
        <v>164</v>
      </c>
      <c r="AU95" s="223" t="s">
        <v>85</v>
      </c>
      <c r="AY95" s="17" t="s">
        <v>162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83</v>
      </c>
      <c r="BK95" s="224">
        <f>ROUND(I95*H95,2)</f>
        <v>0</v>
      </c>
      <c r="BL95" s="17" t="s">
        <v>169</v>
      </c>
      <c r="BM95" s="223" t="s">
        <v>2118</v>
      </c>
    </row>
    <row r="96" s="2" customFormat="1">
      <c r="A96" s="38"/>
      <c r="B96" s="39"/>
      <c r="C96" s="40"/>
      <c r="D96" s="225" t="s">
        <v>171</v>
      </c>
      <c r="E96" s="40"/>
      <c r="F96" s="226" t="s">
        <v>2119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171</v>
      </c>
      <c r="AU96" s="17" t="s">
        <v>85</v>
      </c>
    </row>
    <row r="97" s="14" customFormat="1">
      <c r="A97" s="14"/>
      <c r="B97" s="242"/>
      <c r="C97" s="243"/>
      <c r="D97" s="232" t="s">
        <v>173</v>
      </c>
      <c r="E97" s="244" t="s">
        <v>19</v>
      </c>
      <c r="F97" s="245" t="s">
        <v>2120</v>
      </c>
      <c r="G97" s="243"/>
      <c r="H97" s="244" t="s">
        <v>19</v>
      </c>
      <c r="I97" s="246"/>
      <c r="J97" s="243"/>
      <c r="K97" s="243"/>
      <c r="L97" s="247"/>
      <c r="M97" s="248"/>
      <c r="N97" s="249"/>
      <c r="O97" s="249"/>
      <c r="P97" s="249"/>
      <c r="Q97" s="249"/>
      <c r="R97" s="249"/>
      <c r="S97" s="249"/>
      <c r="T97" s="25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1" t="s">
        <v>173</v>
      </c>
      <c r="AU97" s="251" t="s">
        <v>85</v>
      </c>
      <c r="AV97" s="14" t="s">
        <v>83</v>
      </c>
      <c r="AW97" s="14" t="s">
        <v>36</v>
      </c>
      <c r="AX97" s="14" t="s">
        <v>75</v>
      </c>
      <c r="AY97" s="251" t="s">
        <v>162</v>
      </c>
    </row>
    <row r="98" s="14" customFormat="1">
      <c r="A98" s="14"/>
      <c r="B98" s="242"/>
      <c r="C98" s="243"/>
      <c r="D98" s="232" t="s">
        <v>173</v>
      </c>
      <c r="E98" s="244" t="s">
        <v>19</v>
      </c>
      <c r="F98" s="245" t="s">
        <v>2121</v>
      </c>
      <c r="G98" s="243"/>
      <c r="H98" s="244" t="s">
        <v>19</v>
      </c>
      <c r="I98" s="246"/>
      <c r="J98" s="243"/>
      <c r="K98" s="243"/>
      <c r="L98" s="247"/>
      <c r="M98" s="248"/>
      <c r="N98" s="249"/>
      <c r="O98" s="249"/>
      <c r="P98" s="249"/>
      <c r="Q98" s="249"/>
      <c r="R98" s="249"/>
      <c r="S98" s="249"/>
      <c r="T98" s="25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1" t="s">
        <v>173</v>
      </c>
      <c r="AU98" s="251" t="s">
        <v>85</v>
      </c>
      <c r="AV98" s="14" t="s">
        <v>83</v>
      </c>
      <c r="AW98" s="14" t="s">
        <v>36</v>
      </c>
      <c r="AX98" s="14" t="s">
        <v>75</v>
      </c>
      <c r="AY98" s="251" t="s">
        <v>162</v>
      </c>
    </row>
    <row r="99" s="13" customFormat="1">
      <c r="A99" s="13"/>
      <c r="B99" s="230"/>
      <c r="C99" s="231"/>
      <c r="D99" s="232" t="s">
        <v>173</v>
      </c>
      <c r="E99" s="233" t="s">
        <v>19</v>
      </c>
      <c r="F99" s="234" t="s">
        <v>2122</v>
      </c>
      <c r="G99" s="231"/>
      <c r="H99" s="235">
        <v>36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173</v>
      </c>
      <c r="AU99" s="241" t="s">
        <v>85</v>
      </c>
      <c r="AV99" s="13" t="s">
        <v>85</v>
      </c>
      <c r="AW99" s="13" t="s">
        <v>36</v>
      </c>
      <c r="AX99" s="13" t="s">
        <v>75</v>
      </c>
      <c r="AY99" s="241" t="s">
        <v>162</v>
      </c>
    </row>
    <row r="100" s="14" customFormat="1">
      <c r="A100" s="14"/>
      <c r="B100" s="242"/>
      <c r="C100" s="243"/>
      <c r="D100" s="232" t="s">
        <v>173</v>
      </c>
      <c r="E100" s="244" t="s">
        <v>19</v>
      </c>
      <c r="F100" s="245" t="s">
        <v>2123</v>
      </c>
      <c r="G100" s="243"/>
      <c r="H100" s="244" t="s">
        <v>19</v>
      </c>
      <c r="I100" s="246"/>
      <c r="J100" s="243"/>
      <c r="K100" s="243"/>
      <c r="L100" s="247"/>
      <c r="M100" s="248"/>
      <c r="N100" s="249"/>
      <c r="O100" s="249"/>
      <c r="P100" s="249"/>
      <c r="Q100" s="249"/>
      <c r="R100" s="249"/>
      <c r="S100" s="249"/>
      <c r="T100" s="25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1" t="s">
        <v>173</v>
      </c>
      <c r="AU100" s="251" t="s">
        <v>85</v>
      </c>
      <c r="AV100" s="14" t="s">
        <v>83</v>
      </c>
      <c r="AW100" s="14" t="s">
        <v>36</v>
      </c>
      <c r="AX100" s="14" t="s">
        <v>75</v>
      </c>
      <c r="AY100" s="251" t="s">
        <v>162</v>
      </c>
    </row>
    <row r="101" s="13" customFormat="1">
      <c r="A101" s="13"/>
      <c r="B101" s="230"/>
      <c r="C101" s="231"/>
      <c r="D101" s="232" t="s">
        <v>173</v>
      </c>
      <c r="E101" s="233" t="s">
        <v>19</v>
      </c>
      <c r="F101" s="234" t="s">
        <v>2124</v>
      </c>
      <c r="G101" s="231"/>
      <c r="H101" s="235">
        <v>13.355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173</v>
      </c>
      <c r="AU101" s="241" t="s">
        <v>85</v>
      </c>
      <c r="AV101" s="13" t="s">
        <v>85</v>
      </c>
      <c r="AW101" s="13" t="s">
        <v>36</v>
      </c>
      <c r="AX101" s="13" t="s">
        <v>75</v>
      </c>
      <c r="AY101" s="241" t="s">
        <v>162</v>
      </c>
    </row>
    <row r="102" s="14" customFormat="1">
      <c r="A102" s="14"/>
      <c r="B102" s="242"/>
      <c r="C102" s="243"/>
      <c r="D102" s="232" t="s">
        <v>173</v>
      </c>
      <c r="E102" s="244" t="s">
        <v>19</v>
      </c>
      <c r="F102" s="245" t="s">
        <v>2125</v>
      </c>
      <c r="G102" s="243"/>
      <c r="H102" s="244" t="s">
        <v>19</v>
      </c>
      <c r="I102" s="246"/>
      <c r="J102" s="243"/>
      <c r="K102" s="243"/>
      <c r="L102" s="247"/>
      <c r="M102" s="248"/>
      <c r="N102" s="249"/>
      <c r="O102" s="249"/>
      <c r="P102" s="249"/>
      <c r="Q102" s="249"/>
      <c r="R102" s="249"/>
      <c r="S102" s="249"/>
      <c r="T102" s="25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1" t="s">
        <v>173</v>
      </c>
      <c r="AU102" s="251" t="s">
        <v>85</v>
      </c>
      <c r="AV102" s="14" t="s">
        <v>83</v>
      </c>
      <c r="AW102" s="14" t="s">
        <v>36</v>
      </c>
      <c r="AX102" s="14" t="s">
        <v>75</v>
      </c>
      <c r="AY102" s="251" t="s">
        <v>162</v>
      </c>
    </row>
    <row r="103" s="13" customFormat="1">
      <c r="A103" s="13"/>
      <c r="B103" s="230"/>
      <c r="C103" s="231"/>
      <c r="D103" s="232" t="s">
        <v>173</v>
      </c>
      <c r="E103" s="233" t="s">
        <v>19</v>
      </c>
      <c r="F103" s="234" t="s">
        <v>2126</v>
      </c>
      <c r="G103" s="231"/>
      <c r="H103" s="235">
        <v>1.75</v>
      </c>
      <c r="I103" s="236"/>
      <c r="J103" s="231"/>
      <c r="K103" s="231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173</v>
      </c>
      <c r="AU103" s="241" t="s">
        <v>85</v>
      </c>
      <c r="AV103" s="13" t="s">
        <v>85</v>
      </c>
      <c r="AW103" s="13" t="s">
        <v>36</v>
      </c>
      <c r="AX103" s="13" t="s">
        <v>75</v>
      </c>
      <c r="AY103" s="241" t="s">
        <v>162</v>
      </c>
    </row>
    <row r="104" s="14" customFormat="1">
      <c r="A104" s="14"/>
      <c r="B104" s="242"/>
      <c r="C104" s="243"/>
      <c r="D104" s="232" t="s">
        <v>173</v>
      </c>
      <c r="E104" s="244" t="s">
        <v>19</v>
      </c>
      <c r="F104" s="245" t="s">
        <v>2127</v>
      </c>
      <c r="G104" s="243"/>
      <c r="H104" s="244" t="s">
        <v>19</v>
      </c>
      <c r="I104" s="246"/>
      <c r="J104" s="243"/>
      <c r="K104" s="243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173</v>
      </c>
      <c r="AU104" s="251" t="s">
        <v>85</v>
      </c>
      <c r="AV104" s="14" t="s">
        <v>83</v>
      </c>
      <c r="AW104" s="14" t="s">
        <v>36</v>
      </c>
      <c r="AX104" s="14" t="s">
        <v>75</v>
      </c>
      <c r="AY104" s="251" t="s">
        <v>162</v>
      </c>
    </row>
    <row r="105" s="14" customFormat="1">
      <c r="A105" s="14"/>
      <c r="B105" s="242"/>
      <c r="C105" s="243"/>
      <c r="D105" s="232" t="s">
        <v>173</v>
      </c>
      <c r="E105" s="244" t="s">
        <v>19</v>
      </c>
      <c r="F105" s="245" t="s">
        <v>2125</v>
      </c>
      <c r="G105" s="243"/>
      <c r="H105" s="244" t="s">
        <v>19</v>
      </c>
      <c r="I105" s="246"/>
      <c r="J105" s="243"/>
      <c r="K105" s="243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173</v>
      </c>
      <c r="AU105" s="251" t="s">
        <v>85</v>
      </c>
      <c r="AV105" s="14" t="s">
        <v>83</v>
      </c>
      <c r="AW105" s="14" t="s">
        <v>36</v>
      </c>
      <c r="AX105" s="14" t="s">
        <v>75</v>
      </c>
      <c r="AY105" s="251" t="s">
        <v>162</v>
      </c>
    </row>
    <row r="106" s="13" customFormat="1">
      <c r="A106" s="13"/>
      <c r="B106" s="230"/>
      <c r="C106" s="231"/>
      <c r="D106" s="232" t="s">
        <v>173</v>
      </c>
      <c r="E106" s="233" t="s">
        <v>19</v>
      </c>
      <c r="F106" s="234" t="s">
        <v>2128</v>
      </c>
      <c r="G106" s="231"/>
      <c r="H106" s="235">
        <v>21.225000000000001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173</v>
      </c>
      <c r="AU106" s="241" t="s">
        <v>85</v>
      </c>
      <c r="AV106" s="13" t="s">
        <v>85</v>
      </c>
      <c r="AW106" s="13" t="s">
        <v>36</v>
      </c>
      <c r="AX106" s="13" t="s">
        <v>75</v>
      </c>
      <c r="AY106" s="241" t="s">
        <v>162</v>
      </c>
    </row>
    <row r="107" s="14" customFormat="1">
      <c r="A107" s="14"/>
      <c r="B107" s="242"/>
      <c r="C107" s="243"/>
      <c r="D107" s="232" t="s">
        <v>173</v>
      </c>
      <c r="E107" s="244" t="s">
        <v>19</v>
      </c>
      <c r="F107" s="245" t="s">
        <v>2123</v>
      </c>
      <c r="G107" s="243"/>
      <c r="H107" s="244" t="s">
        <v>19</v>
      </c>
      <c r="I107" s="246"/>
      <c r="J107" s="243"/>
      <c r="K107" s="243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173</v>
      </c>
      <c r="AU107" s="251" t="s">
        <v>85</v>
      </c>
      <c r="AV107" s="14" t="s">
        <v>83</v>
      </c>
      <c r="AW107" s="14" t="s">
        <v>36</v>
      </c>
      <c r="AX107" s="14" t="s">
        <v>75</v>
      </c>
      <c r="AY107" s="251" t="s">
        <v>162</v>
      </c>
    </row>
    <row r="108" s="13" customFormat="1">
      <c r="A108" s="13"/>
      <c r="B108" s="230"/>
      <c r="C108" s="231"/>
      <c r="D108" s="232" t="s">
        <v>173</v>
      </c>
      <c r="E108" s="233" t="s">
        <v>19</v>
      </c>
      <c r="F108" s="234" t="s">
        <v>2129</v>
      </c>
      <c r="G108" s="231"/>
      <c r="H108" s="235">
        <v>74.25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173</v>
      </c>
      <c r="AU108" s="241" t="s">
        <v>85</v>
      </c>
      <c r="AV108" s="13" t="s">
        <v>85</v>
      </c>
      <c r="AW108" s="13" t="s">
        <v>36</v>
      </c>
      <c r="AX108" s="13" t="s">
        <v>75</v>
      </c>
      <c r="AY108" s="241" t="s">
        <v>162</v>
      </c>
    </row>
    <row r="109" s="14" customFormat="1">
      <c r="A109" s="14"/>
      <c r="B109" s="242"/>
      <c r="C109" s="243"/>
      <c r="D109" s="232" t="s">
        <v>173</v>
      </c>
      <c r="E109" s="244" t="s">
        <v>19</v>
      </c>
      <c r="F109" s="245" t="s">
        <v>2121</v>
      </c>
      <c r="G109" s="243"/>
      <c r="H109" s="244" t="s">
        <v>19</v>
      </c>
      <c r="I109" s="246"/>
      <c r="J109" s="243"/>
      <c r="K109" s="243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173</v>
      </c>
      <c r="AU109" s="251" t="s">
        <v>85</v>
      </c>
      <c r="AV109" s="14" t="s">
        <v>83</v>
      </c>
      <c r="AW109" s="14" t="s">
        <v>36</v>
      </c>
      <c r="AX109" s="14" t="s">
        <v>75</v>
      </c>
      <c r="AY109" s="251" t="s">
        <v>162</v>
      </c>
    </row>
    <row r="110" s="13" customFormat="1">
      <c r="A110" s="13"/>
      <c r="B110" s="230"/>
      <c r="C110" s="231"/>
      <c r="D110" s="232" t="s">
        <v>173</v>
      </c>
      <c r="E110" s="233" t="s">
        <v>19</v>
      </c>
      <c r="F110" s="234" t="s">
        <v>2130</v>
      </c>
      <c r="G110" s="231"/>
      <c r="H110" s="235">
        <v>58.628</v>
      </c>
      <c r="I110" s="236"/>
      <c r="J110" s="231"/>
      <c r="K110" s="231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173</v>
      </c>
      <c r="AU110" s="241" t="s">
        <v>85</v>
      </c>
      <c r="AV110" s="13" t="s">
        <v>85</v>
      </c>
      <c r="AW110" s="13" t="s">
        <v>36</v>
      </c>
      <c r="AX110" s="13" t="s">
        <v>75</v>
      </c>
      <c r="AY110" s="241" t="s">
        <v>162</v>
      </c>
    </row>
    <row r="111" s="14" customFormat="1">
      <c r="A111" s="14"/>
      <c r="B111" s="242"/>
      <c r="C111" s="243"/>
      <c r="D111" s="232" t="s">
        <v>173</v>
      </c>
      <c r="E111" s="244" t="s">
        <v>19</v>
      </c>
      <c r="F111" s="245" t="s">
        <v>2131</v>
      </c>
      <c r="G111" s="243"/>
      <c r="H111" s="244" t="s">
        <v>19</v>
      </c>
      <c r="I111" s="246"/>
      <c r="J111" s="243"/>
      <c r="K111" s="243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173</v>
      </c>
      <c r="AU111" s="251" t="s">
        <v>85</v>
      </c>
      <c r="AV111" s="14" t="s">
        <v>83</v>
      </c>
      <c r="AW111" s="14" t="s">
        <v>36</v>
      </c>
      <c r="AX111" s="14" t="s">
        <v>75</v>
      </c>
      <c r="AY111" s="251" t="s">
        <v>162</v>
      </c>
    </row>
    <row r="112" s="14" customFormat="1">
      <c r="A112" s="14"/>
      <c r="B112" s="242"/>
      <c r="C112" s="243"/>
      <c r="D112" s="232" t="s">
        <v>173</v>
      </c>
      <c r="E112" s="244" t="s">
        <v>19</v>
      </c>
      <c r="F112" s="245" t="s">
        <v>2121</v>
      </c>
      <c r="G112" s="243"/>
      <c r="H112" s="244" t="s">
        <v>19</v>
      </c>
      <c r="I112" s="246"/>
      <c r="J112" s="243"/>
      <c r="K112" s="243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173</v>
      </c>
      <c r="AU112" s="251" t="s">
        <v>85</v>
      </c>
      <c r="AV112" s="14" t="s">
        <v>83</v>
      </c>
      <c r="AW112" s="14" t="s">
        <v>36</v>
      </c>
      <c r="AX112" s="14" t="s">
        <v>75</v>
      </c>
      <c r="AY112" s="251" t="s">
        <v>162</v>
      </c>
    </row>
    <row r="113" s="13" customFormat="1">
      <c r="A113" s="13"/>
      <c r="B113" s="230"/>
      <c r="C113" s="231"/>
      <c r="D113" s="232" t="s">
        <v>173</v>
      </c>
      <c r="E113" s="233" t="s">
        <v>19</v>
      </c>
      <c r="F113" s="234" t="s">
        <v>2132</v>
      </c>
      <c r="G113" s="231"/>
      <c r="H113" s="235">
        <v>33.140000000000001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173</v>
      </c>
      <c r="AU113" s="241" t="s">
        <v>85</v>
      </c>
      <c r="AV113" s="13" t="s">
        <v>85</v>
      </c>
      <c r="AW113" s="13" t="s">
        <v>36</v>
      </c>
      <c r="AX113" s="13" t="s">
        <v>75</v>
      </c>
      <c r="AY113" s="241" t="s">
        <v>162</v>
      </c>
    </row>
    <row r="114" s="13" customFormat="1">
      <c r="A114" s="13"/>
      <c r="B114" s="230"/>
      <c r="C114" s="231"/>
      <c r="D114" s="232" t="s">
        <v>173</v>
      </c>
      <c r="E114" s="233" t="s">
        <v>19</v>
      </c>
      <c r="F114" s="234" t="s">
        <v>2133</v>
      </c>
      <c r="G114" s="231"/>
      <c r="H114" s="235">
        <v>18.149999999999999</v>
      </c>
      <c r="I114" s="236"/>
      <c r="J114" s="231"/>
      <c r="K114" s="231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173</v>
      </c>
      <c r="AU114" s="241" t="s">
        <v>85</v>
      </c>
      <c r="AV114" s="13" t="s">
        <v>85</v>
      </c>
      <c r="AW114" s="13" t="s">
        <v>36</v>
      </c>
      <c r="AX114" s="13" t="s">
        <v>75</v>
      </c>
      <c r="AY114" s="241" t="s">
        <v>162</v>
      </c>
    </row>
    <row r="115" s="14" customFormat="1">
      <c r="A115" s="14"/>
      <c r="B115" s="242"/>
      <c r="C115" s="243"/>
      <c r="D115" s="232" t="s">
        <v>173</v>
      </c>
      <c r="E115" s="244" t="s">
        <v>19</v>
      </c>
      <c r="F115" s="245" t="s">
        <v>2134</v>
      </c>
      <c r="G115" s="243"/>
      <c r="H115" s="244" t="s">
        <v>19</v>
      </c>
      <c r="I115" s="246"/>
      <c r="J115" s="243"/>
      <c r="K115" s="243"/>
      <c r="L115" s="247"/>
      <c r="M115" s="248"/>
      <c r="N115" s="249"/>
      <c r="O115" s="249"/>
      <c r="P115" s="249"/>
      <c r="Q115" s="249"/>
      <c r="R115" s="249"/>
      <c r="S115" s="249"/>
      <c r="T115" s="25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1" t="s">
        <v>173</v>
      </c>
      <c r="AU115" s="251" t="s">
        <v>85</v>
      </c>
      <c r="AV115" s="14" t="s">
        <v>83</v>
      </c>
      <c r="AW115" s="14" t="s">
        <v>36</v>
      </c>
      <c r="AX115" s="14" t="s">
        <v>75</v>
      </c>
      <c r="AY115" s="251" t="s">
        <v>162</v>
      </c>
    </row>
    <row r="116" s="14" customFormat="1">
      <c r="A116" s="14"/>
      <c r="B116" s="242"/>
      <c r="C116" s="243"/>
      <c r="D116" s="232" t="s">
        <v>173</v>
      </c>
      <c r="E116" s="244" t="s">
        <v>19</v>
      </c>
      <c r="F116" s="245" t="s">
        <v>2123</v>
      </c>
      <c r="G116" s="243"/>
      <c r="H116" s="244" t="s">
        <v>19</v>
      </c>
      <c r="I116" s="246"/>
      <c r="J116" s="243"/>
      <c r="K116" s="243"/>
      <c r="L116" s="247"/>
      <c r="M116" s="248"/>
      <c r="N116" s="249"/>
      <c r="O116" s="249"/>
      <c r="P116" s="249"/>
      <c r="Q116" s="249"/>
      <c r="R116" s="249"/>
      <c r="S116" s="249"/>
      <c r="T116" s="25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1" t="s">
        <v>173</v>
      </c>
      <c r="AU116" s="251" t="s">
        <v>85</v>
      </c>
      <c r="AV116" s="14" t="s">
        <v>83</v>
      </c>
      <c r="AW116" s="14" t="s">
        <v>36</v>
      </c>
      <c r="AX116" s="14" t="s">
        <v>75</v>
      </c>
      <c r="AY116" s="251" t="s">
        <v>162</v>
      </c>
    </row>
    <row r="117" s="13" customFormat="1">
      <c r="A117" s="13"/>
      <c r="B117" s="230"/>
      <c r="C117" s="231"/>
      <c r="D117" s="232" t="s">
        <v>173</v>
      </c>
      <c r="E117" s="233" t="s">
        <v>19</v>
      </c>
      <c r="F117" s="234" t="s">
        <v>2135</v>
      </c>
      <c r="G117" s="231"/>
      <c r="H117" s="235">
        <v>15.210000000000001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173</v>
      </c>
      <c r="AU117" s="241" t="s">
        <v>85</v>
      </c>
      <c r="AV117" s="13" t="s">
        <v>85</v>
      </c>
      <c r="AW117" s="13" t="s">
        <v>36</v>
      </c>
      <c r="AX117" s="13" t="s">
        <v>75</v>
      </c>
      <c r="AY117" s="241" t="s">
        <v>162</v>
      </c>
    </row>
    <row r="118" s="14" customFormat="1">
      <c r="A118" s="14"/>
      <c r="B118" s="242"/>
      <c r="C118" s="243"/>
      <c r="D118" s="232" t="s">
        <v>173</v>
      </c>
      <c r="E118" s="244" t="s">
        <v>19</v>
      </c>
      <c r="F118" s="245" t="s">
        <v>2121</v>
      </c>
      <c r="G118" s="243"/>
      <c r="H118" s="244" t="s">
        <v>19</v>
      </c>
      <c r="I118" s="246"/>
      <c r="J118" s="243"/>
      <c r="K118" s="243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173</v>
      </c>
      <c r="AU118" s="251" t="s">
        <v>85</v>
      </c>
      <c r="AV118" s="14" t="s">
        <v>83</v>
      </c>
      <c r="AW118" s="14" t="s">
        <v>36</v>
      </c>
      <c r="AX118" s="14" t="s">
        <v>75</v>
      </c>
      <c r="AY118" s="251" t="s">
        <v>162</v>
      </c>
    </row>
    <row r="119" s="13" customFormat="1">
      <c r="A119" s="13"/>
      <c r="B119" s="230"/>
      <c r="C119" s="231"/>
      <c r="D119" s="232" t="s">
        <v>173</v>
      </c>
      <c r="E119" s="233" t="s">
        <v>19</v>
      </c>
      <c r="F119" s="234" t="s">
        <v>2136</v>
      </c>
      <c r="G119" s="231"/>
      <c r="H119" s="235">
        <v>26.25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173</v>
      </c>
      <c r="AU119" s="241" t="s">
        <v>85</v>
      </c>
      <c r="AV119" s="13" t="s">
        <v>85</v>
      </c>
      <c r="AW119" s="13" t="s">
        <v>36</v>
      </c>
      <c r="AX119" s="13" t="s">
        <v>75</v>
      </c>
      <c r="AY119" s="241" t="s">
        <v>162</v>
      </c>
    </row>
    <row r="120" s="14" customFormat="1">
      <c r="A120" s="14"/>
      <c r="B120" s="242"/>
      <c r="C120" s="243"/>
      <c r="D120" s="232" t="s">
        <v>173</v>
      </c>
      <c r="E120" s="244" t="s">
        <v>19</v>
      </c>
      <c r="F120" s="245" t="s">
        <v>2125</v>
      </c>
      <c r="G120" s="243"/>
      <c r="H120" s="244" t="s">
        <v>19</v>
      </c>
      <c r="I120" s="246"/>
      <c r="J120" s="243"/>
      <c r="K120" s="243"/>
      <c r="L120" s="247"/>
      <c r="M120" s="248"/>
      <c r="N120" s="249"/>
      <c r="O120" s="249"/>
      <c r="P120" s="249"/>
      <c r="Q120" s="249"/>
      <c r="R120" s="249"/>
      <c r="S120" s="249"/>
      <c r="T120" s="25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1" t="s">
        <v>173</v>
      </c>
      <c r="AU120" s="251" t="s">
        <v>85</v>
      </c>
      <c r="AV120" s="14" t="s">
        <v>83</v>
      </c>
      <c r="AW120" s="14" t="s">
        <v>36</v>
      </c>
      <c r="AX120" s="14" t="s">
        <v>75</v>
      </c>
      <c r="AY120" s="251" t="s">
        <v>162</v>
      </c>
    </row>
    <row r="121" s="13" customFormat="1">
      <c r="A121" s="13"/>
      <c r="B121" s="230"/>
      <c r="C121" s="231"/>
      <c r="D121" s="232" t="s">
        <v>173</v>
      </c>
      <c r="E121" s="233" t="s">
        <v>19</v>
      </c>
      <c r="F121" s="234" t="s">
        <v>2137</v>
      </c>
      <c r="G121" s="231"/>
      <c r="H121" s="235">
        <v>3.5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173</v>
      </c>
      <c r="AU121" s="241" t="s">
        <v>85</v>
      </c>
      <c r="AV121" s="13" t="s">
        <v>85</v>
      </c>
      <c r="AW121" s="13" t="s">
        <v>36</v>
      </c>
      <c r="AX121" s="13" t="s">
        <v>75</v>
      </c>
      <c r="AY121" s="241" t="s">
        <v>162</v>
      </c>
    </row>
    <row r="122" s="15" customFormat="1">
      <c r="A122" s="15"/>
      <c r="B122" s="252"/>
      <c r="C122" s="253"/>
      <c r="D122" s="232" t="s">
        <v>173</v>
      </c>
      <c r="E122" s="254" t="s">
        <v>19</v>
      </c>
      <c r="F122" s="255" t="s">
        <v>184</v>
      </c>
      <c r="G122" s="253"/>
      <c r="H122" s="256">
        <v>301.45799999999997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2" t="s">
        <v>173</v>
      </c>
      <c r="AU122" s="262" t="s">
        <v>85</v>
      </c>
      <c r="AV122" s="15" t="s">
        <v>169</v>
      </c>
      <c r="AW122" s="15" t="s">
        <v>36</v>
      </c>
      <c r="AX122" s="15" t="s">
        <v>83</v>
      </c>
      <c r="AY122" s="262" t="s">
        <v>162</v>
      </c>
    </row>
    <row r="123" s="2" customFormat="1" ht="62.7" customHeight="1">
      <c r="A123" s="38"/>
      <c r="B123" s="39"/>
      <c r="C123" s="212" t="s">
        <v>205</v>
      </c>
      <c r="D123" s="212" t="s">
        <v>164</v>
      </c>
      <c r="E123" s="213" t="s">
        <v>192</v>
      </c>
      <c r="F123" s="214" t="s">
        <v>193</v>
      </c>
      <c r="G123" s="215" t="s">
        <v>177</v>
      </c>
      <c r="H123" s="216">
        <v>339.95800000000003</v>
      </c>
      <c r="I123" s="217"/>
      <c r="J123" s="218">
        <f>ROUND(I123*H123,2)</f>
        <v>0</v>
      </c>
      <c r="K123" s="214" t="s">
        <v>168</v>
      </c>
      <c r="L123" s="44"/>
      <c r="M123" s="219" t="s">
        <v>19</v>
      </c>
      <c r="N123" s="220" t="s">
        <v>46</v>
      </c>
      <c r="O123" s="84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169</v>
      </c>
      <c r="AT123" s="223" t="s">
        <v>164</v>
      </c>
      <c r="AU123" s="223" t="s">
        <v>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2138</v>
      </c>
    </row>
    <row r="124" s="2" customFormat="1">
      <c r="A124" s="38"/>
      <c r="B124" s="39"/>
      <c r="C124" s="40"/>
      <c r="D124" s="225" t="s">
        <v>171</v>
      </c>
      <c r="E124" s="40"/>
      <c r="F124" s="226" t="s">
        <v>195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171</v>
      </c>
      <c r="AU124" s="17" t="s">
        <v>85</v>
      </c>
    </row>
    <row r="125" s="14" customFormat="1">
      <c r="A125" s="14"/>
      <c r="B125" s="242"/>
      <c r="C125" s="243"/>
      <c r="D125" s="232" t="s">
        <v>173</v>
      </c>
      <c r="E125" s="244" t="s">
        <v>19</v>
      </c>
      <c r="F125" s="245" t="s">
        <v>2139</v>
      </c>
      <c r="G125" s="243"/>
      <c r="H125" s="244" t="s">
        <v>19</v>
      </c>
      <c r="I125" s="246"/>
      <c r="J125" s="243"/>
      <c r="K125" s="243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173</v>
      </c>
      <c r="AU125" s="251" t="s">
        <v>85</v>
      </c>
      <c r="AV125" s="14" t="s">
        <v>83</v>
      </c>
      <c r="AW125" s="14" t="s">
        <v>36</v>
      </c>
      <c r="AX125" s="14" t="s">
        <v>75</v>
      </c>
      <c r="AY125" s="251" t="s">
        <v>162</v>
      </c>
    </row>
    <row r="126" s="13" customFormat="1">
      <c r="A126" s="13"/>
      <c r="B126" s="230"/>
      <c r="C126" s="231"/>
      <c r="D126" s="232" t="s">
        <v>173</v>
      </c>
      <c r="E126" s="233" t="s">
        <v>19</v>
      </c>
      <c r="F126" s="234" t="s">
        <v>2140</v>
      </c>
      <c r="G126" s="231"/>
      <c r="H126" s="235">
        <v>301.45800000000003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173</v>
      </c>
      <c r="AU126" s="241" t="s">
        <v>85</v>
      </c>
      <c r="AV126" s="13" t="s">
        <v>85</v>
      </c>
      <c r="AW126" s="13" t="s">
        <v>36</v>
      </c>
      <c r="AX126" s="13" t="s">
        <v>75</v>
      </c>
      <c r="AY126" s="241" t="s">
        <v>162</v>
      </c>
    </row>
    <row r="127" s="14" customFormat="1">
      <c r="A127" s="14"/>
      <c r="B127" s="242"/>
      <c r="C127" s="243"/>
      <c r="D127" s="232" t="s">
        <v>173</v>
      </c>
      <c r="E127" s="244" t="s">
        <v>19</v>
      </c>
      <c r="F127" s="245" t="s">
        <v>590</v>
      </c>
      <c r="G127" s="243"/>
      <c r="H127" s="244" t="s">
        <v>19</v>
      </c>
      <c r="I127" s="246"/>
      <c r="J127" s="243"/>
      <c r="K127" s="243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173</v>
      </c>
      <c r="AU127" s="251" t="s">
        <v>85</v>
      </c>
      <c r="AV127" s="14" t="s">
        <v>83</v>
      </c>
      <c r="AW127" s="14" t="s">
        <v>36</v>
      </c>
      <c r="AX127" s="14" t="s">
        <v>75</v>
      </c>
      <c r="AY127" s="251" t="s">
        <v>162</v>
      </c>
    </row>
    <row r="128" s="13" customFormat="1">
      <c r="A128" s="13"/>
      <c r="B128" s="230"/>
      <c r="C128" s="231"/>
      <c r="D128" s="232" t="s">
        <v>173</v>
      </c>
      <c r="E128" s="233" t="s">
        <v>19</v>
      </c>
      <c r="F128" s="234" t="s">
        <v>2141</v>
      </c>
      <c r="G128" s="231"/>
      <c r="H128" s="235">
        <v>38.5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173</v>
      </c>
      <c r="AU128" s="241" t="s">
        <v>85</v>
      </c>
      <c r="AV128" s="13" t="s">
        <v>85</v>
      </c>
      <c r="AW128" s="13" t="s">
        <v>36</v>
      </c>
      <c r="AX128" s="13" t="s">
        <v>75</v>
      </c>
      <c r="AY128" s="241" t="s">
        <v>162</v>
      </c>
    </row>
    <row r="129" s="15" customFormat="1">
      <c r="A129" s="15"/>
      <c r="B129" s="252"/>
      <c r="C129" s="253"/>
      <c r="D129" s="232" t="s">
        <v>173</v>
      </c>
      <c r="E129" s="254" t="s">
        <v>19</v>
      </c>
      <c r="F129" s="255" t="s">
        <v>184</v>
      </c>
      <c r="G129" s="253"/>
      <c r="H129" s="256">
        <v>339.95800000000003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2" t="s">
        <v>173</v>
      </c>
      <c r="AU129" s="262" t="s">
        <v>85</v>
      </c>
      <c r="AV129" s="15" t="s">
        <v>169</v>
      </c>
      <c r="AW129" s="15" t="s">
        <v>36</v>
      </c>
      <c r="AX129" s="15" t="s">
        <v>83</v>
      </c>
      <c r="AY129" s="262" t="s">
        <v>162</v>
      </c>
    </row>
    <row r="130" s="2" customFormat="1" ht="62.7" customHeight="1">
      <c r="A130" s="38"/>
      <c r="B130" s="39"/>
      <c r="C130" s="212" t="s">
        <v>344</v>
      </c>
      <c r="D130" s="212" t="s">
        <v>164</v>
      </c>
      <c r="E130" s="213" t="s">
        <v>199</v>
      </c>
      <c r="F130" s="214" t="s">
        <v>200</v>
      </c>
      <c r="G130" s="215" t="s">
        <v>177</v>
      </c>
      <c r="H130" s="216">
        <v>150.72900000000001</v>
      </c>
      <c r="I130" s="217"/>
      <c r="J130" s="218">
        <f>ROUND(I130*H130,2)</f>
        <v>0</v>
      </c>
      <c r="K130" s="214" t="s">
        <v>168</v>
      </c>
      <c r="L130" s="44"/>
      <c r="M130" s="219" t="s">
        <v>19</v>
      </c>
      <c r="N130" s="220" t="s">
        <v>46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169</v>
      </c>
      <c r="AT130" s="223" t="s">
        <v>164</v>
      </c>
      <c r="AU130" s="223" t="s">
        <v>85</v>
      </c>
      <c r="AY130" s="17" t="s">
        <v>162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83</v>
      </c>
      <c r="BK130" s="224">
        <f>ROUND(I130*H130,2)</f>
        <v>0</v>
      </c>
      <c r="BL130" s="17" t="s">
        <v>169</v>
      </c>
      <c r="BM130" s="223" t="s">
        <v>2142</v>
      </c>
    </row>
    <row r="131" s="2" customFormat="1">
      <c r="A131" s="38"/>
      <c r="B131" s="39"/>
      <c r="C131" s="40"/>
      <c r="D131" s="225" t="s">
        <v>171</v>
      </c>
      <c r="E131" s="40"/>
      <c r="F131" s="226" t="s">
        <v>202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171</v>
      </c>
      <c r="AU131" s="17" t="s">
        <v>85</v>
      </c>
    </row>
    <row r="132" s="14" customFormat="1">
      <c r="A132" s="14"/>
      <c r="B132" s="242"/>
      <c r="C132" s="243"/>
      <c r="D132" s="232" t="s">
        <v>173</v>
      </c>
      <c r="E132" s="244" t="s">
        <v>19</v>
      </c>
      <c r="F132" s="245" t="s">
        <v>2143</v>
      </c>
      <c r="G132" s="243"/>
      <c r="H132" s="244" t="s">
        <v>19</v>
      </c>
      <c r="I132" s="246"/>
      <c r="J132" s="243"/>
      <c r="K132" s="243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173</v>
      </c>
      <c r="AU132" s="251" t="s">
        <v>85</v>
      </c>
      <c r="AV132" s="14" t="s">
        <v>83</v>
      </c>
      <c r="AW132" s="14" t="s">
        <v>36</v>
      </c>
      <c r="AX132" s="14" t="s">
        <v>75</v>
      </c>
      <c r="AY132" s="251" t="s">
        <v>162</v>
      </c>
    </row>
    <row r="133" s="13" customFormat="1">
      <c r="A133" s="13"/>
      <c r="B133" s="230"/>
      <c r="C133" s="231"/>
      <c r="D133" s="232" t="s">
        <v>173</v>
      </c>
      <c r="E133" s="233" t="s">
        <v>19</v>
      </c>
      <c r="F133" s="234" t="s">
        <v>2144</v>
      </c>
      <c r="G133" s="231"/>
      <c r="H133" s="235">
        <v>150.72900000000001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173</v>
      </c>
      <c r="AU133" s="241" t="s">
        <v>85</v>
      </c>
      <c r="AV133" s="13" t="s">
        <v>85</v>
      </c>
      <c r="AW133" s="13" t="s">
        <v>36</v>
      </c>
      <c r="AX133" s="13" t="s">
        <v>83</v>
      </c>
      <c r="AY133" s="241" t="s">
        <v>162</v>
      </c>
    </row>
    <row r="134" s="2" customFormat="1" ht="66.75" customHeight="1">
      <c r="A134" s="38"/>
      <c r="B134" s="39"/>
      <c r="C134" s="212" t="s">
        <v>348</v>
      </c>
      <c r="D134" s="212" t="s">
        <v>164</v>
      </c>
      <c r="E134" s="213" t="s">
        <v>206</v>
      </c>
      <c r="F134" s="214" t="s">
        <v>207</v>
      </c>
      <c r="G134" s="215" t="s">
        <v>177</v>
      </c>
      <c r="H134" s="216">
        <v>753.64499999999998</v>
      </c>
      <c r="I134" s="217"/>
      <c r="J134" s="218">
        <f>ROUND(I134*H134,2)</f>
        <v>0</v>
      </c>
      <c r="K134" s="214" t="s">
        <v>168</v>
      </c>
      <c r="L134" s="44"/>
      <c r="M134" s="219" t="s">
        <v>19</v>
      </c>
      <c r="N134" s="220" t="s">
        <v>46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169</v>
      </c>
      <c r="AT134" s="223" t="s">
        <v>164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2145</v>
      </c>
    </row>
    <row r="135" s="2" customFormat="1">
      <c r="A135" s="38"/>
      <c r="B135" s="39"/>
      <c r="C135" s="40"/>
      <c r="D135" s="225" t="s">
        <v>171</v>
      </c>
      <c r="E135" s="40"/>
      <c r="F135" s="226" t="s">
        <v>209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171</v>
      </c>
      <c r="AU135" s="17" t="s">
        <v>85</v>
      </c>
    </row>
    <row r="136" s="13" customFormat="1">
      <c r="A136" s="13"/>
      <c r="B136" s="230"/>
      <c r="C136" s="231"/>
      <c r="D136" s="232" t="s">
        <v>173</v>
      </c>
      <c r="E136" s="233" t="s">
        <v>19</v>
      </c>
      <c r="F136" s="234" t="s">
        <v>2146</v>
      </c>
      <c r="G136" s="231"/>
      <c r="H136" s="235">
        <v>753.64499999999998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173</v>
      </c>
      <c r="AU136" s="241" t="s">
        <v>85</v>
      </c>
      <c r="AV136" s="13" t="s">
        <v>85</v>
      </c>
      <c r="AW136" s="13" t="s">
        <v>36</v>
      </c>
      <c r="AX136" s="13" t="s">
        <v>83</v>
      </c>
      <c r="AY136" s="241" t="s">
        <v>162</v>
      </c>
    </row>
    <row r="137" s="2" customFormat="1" ht="44.25" customHeight="1">
      <c r="A137" s="38"/>
      <c r="B137" s="39"/>
      <c r="C137" s="212" t="s">
        <v>862</v>
      </c>
      <c r="D137" s="212" t="s">
        <v>164</v>
      </c>
      <c r="E137" s="213" t="s">
        <v>522</v>
      </c>
      <c r="F137" s="214" t="s">
        <v>523</v>
      </c>
      <c r="G137" s="215" t="s">
        <v>177</v>
      </c>
      <c r="H137" s="216">
        <v>150.72900000000001</v>
      </c>
      <c r="I137" s="217"/>
      <c r="J137" s="218">
        <f>ROUND(I137*H137,2)</f>
        <v>0</v>
      </c>
      <c r="K137" s="214" t="s">
        <v>168</v>
      </c>
      <c r="L137" s="44"/>
      <c r="M137" s="219" t="s">
        <v>19</v>
      </c>
      <c r="N137" s="220" t="s">
        <v>46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169</v>
      </c>
      <c r="AT137" s="223" t="s">
        <v>164</v>
      </c>
      <c r="AU137" s="223" t="s">
        <v>85</v>
      </c>
      <c r="AY137" s="17" t="s">
        <v>162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83</v>
      </c>
      <c r="BK137" s="224">
        <f>ROUND(I137*H137,2)</f>
        <v>0</v>
      </c>
      <c r="BL137" s="17" t="s">
        <v>169</v>
      </c>
      <c r="BM137" s="223" t="s">
        <v>2147</v>
      </c>
    </row>
    <row r="138" s="2" customFormat="1">
      <c r="A138" s="38"/>
      <c r="B138" s="39"/>
      <c r="C138" s="40"/>
      <c r="D138" s="225" t="s">
        <v>171</v>
      </c>
      <c r="E138" s="40"/>
      <c r="F138" s="226" t="s">
        <v>525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171</v>
      </c>
      <c r="AU138" s="17" t="s">
        <v>85</v>
      </c>
    </row>
    <row r="139" s="14" customFormat="1">
      <c r="A139" s="14"/>
      <c r="B139" s="242"/>
      <c r="C139" s="243"/>
      <c r="D139" s="232" t="s">
        <v>173</v>
      </c>
      <c r="E139" s="244" t="s">
        <v>19</v>
      </c>
      <c r="F139" s="245" t="s">
        <v>526</v>
      </c>
      <c r="G139" s="243"/>
      <c r="H139" s="244" t="s">
        <v>19</v>
      </c>
      <c r="I139" s="246"/>
      <c r="J139" s="243"/>
      <c r="K139" s="243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173</v>
      </c>
      <c r="AU139" s="251" t="s">
        <v>85</v>
      </c>
      <c r="AV139" s="14" t="s">
        <v>83</v>
      </c>
      <c r="AW139" s="14" t="s">
        <v>36</v>
      </c>
      <c r="AX139" s="14" t="s">
        <v>75</v>
      </c>
      <c r="AY139" s="251" t="s">
        <v>162</v>
      </c>
    </row>
    <row r="140" s="13" customFormat="1">
      <c r="A140" s="13"/>
      <c r="B140" s="230"/>
      <c r="C140" s="231"/>
      <c r="D140" s="232" t="s">
        <v>173</v>
      </c>
      <c r="E140" s="233" t="s">
        <v>19</v>
      </c>
      <c r="F140" s="234" t="s">
        <v>2148</v>
      </c>
      <c r="G140" s="231"/>
      <c r="H140" s="235">
        <v>150.72900000000001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173</v>
      </c>
      <c r="AU140" s="241" t="s">
        <v>85</v>
      </c>
      <c r="AV140" s="13" t="s">
        <v>85</v>
      </c>
      <c r="AW140" s="13" t="s">
        <v>36</v>
      </c>
      <c r="AX140" s="13" t="s">
        <v>83</v>
      </c>
      <c r="AY140" s="241" t="s">
        <v>162</v>
      </c>
    </row>
    <row r="141" s="2" customFormat="1" ht="44.25" customHeight="1">
      <c r="A141" s="38"/>
      <c r="B141" s="39"/>
      <c r="C141" s="212" t="s">
        <v>357</v>
      </c>
      <c r="D141" s="212" t="s">
        <v>164</v>
      </c>
      <c r="E141" s="213" t="s">
        <v>218</v>
      </c>
      <c r="F141" s="214" t="s">
        <v>219</v>
      </c>
      <c r="G141" s="215" t="s">
        <v>220</v>
      </c>
      <c r="H141" s="216">
        <v>271.31200000000001</v>
      </c>
      <c r="I141" s="217"/>
      <c r="J141" s="218">
        <f>ROUND(I141*H141,2)</f>
        <v>0</v>
      </c>
      <c r="K141" s="214" t="s">
        <v>168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2149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222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13" customFormat="1">
      <c r="A143" s="13"/>
      <c r="B143" s="230"/>
      <c r="C143" s="231"/>
      <c r="D143" s="232" t="s">
        <v>173</v>
      </c>
      <c r="E143" s="233" t="s">
        <v>19</v>
      </c>
      <c r="F143" s="234" t="s">
        <v>2150</v>
      </c>
      <c r="G143" s="231"/>
      <c r="H143" s="235">
        <v>271.31200000000001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173</v>
      </c>
      <c r="AU143" s="241" t="s">
        <v>85</v>
      </c>
      <c r="AV143" s="13" t="s">
        <v>85</v>
      </c>
      <c r="AW143" s="13" t="s">
        <v>36</v>
      </c>
      <c r="AX143" s="13" t="s">
        <v>83</v>
      </c>
      <c r="AY143" s="241" t="s">
        <v>162</v>
      </c>
    </row>
    <row r="144" s="2" customFormat="1" ht="37.8" customHeight="1">
      <c r="A144" s="38"/>
      <c r="B144" s="39"/>
      <c r="C144" s="212" t="s">
        <v>353</v>
      </c>
      <c r="D144" s="212" t="s">
        <v>164</v>
      </c>
      <c r="E144" s="213" t="s">
        <v>225</v>
      </c>
      <c r="F144" s="214" t="s">
        <v>226</v>
      </c>
      <c r="G144" s="215" t="s">
        <v>177</v>
      </c>
      <c r="H144" s="216">
        <v>150.72900000000001</v>
      </c>
      <c r="I144" s="217"/>
      <c r="J144" s="218">
        <f>ROUND(I144*H144,2)</f>
        <v>0</v>
      </c>
      <c r="K144" s="214" t="s">
        <v>168</v>
      </c>
      <c r="L144" s="44"/>
      <c r="M144" s="219" t="s">
        <v>19</v>
      </c>
      <c r="N144" s="220" t="s">
        <v>46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169</v>
      </c>
      <c r="AT144" s="223" t="s">
        <v>164</v>
      </c>
      <c r="AU144" s="223" t="s">
        <v>85</v>
      </c>
      <c r="AY144" s="17" t="s">
        <v>162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83</v>
      </c>
      <c r="BK144" s="224">
        <f>ROUND(I144*H144,2)</f>
        <v>0</v>
      </c>
      <c r="BL144" s="17" t="s">
        <v>169</v>
      </c>
      <c r="BM144" s="223" t="s">
        <v>2151</v>
      </c>
    </row>
    <row r="145" s="2" customFormat="1">
      <c r="A145" s="38"/>
      <c r="B145" s="39"/>
      <c r="C145" s="40"/>
      <c r="D145" s="225" t="s">
        <v>171</v>
      </c>
      <c r="E145" s="40"/>
      <c r="F145" s="226" t="s">
        <v>228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171</v>
      </c>
      <c r="AU145" s="17" t="s">
        <v>85</v>
      </c>
    </row>
    <row r="146" s="2" customFormat="1" ht="44.25" customHeight="1">
      <c r="A146" s="38"/>
      <c r="B146" s="39"/>
      <c r="C146" s="212" t="s">
        <v>361</v>
      </c>
      <c r="D146" s="212" t="s">
        <v>164</v>
      </c>
      <c r="E146" s="213" t="s">
        <v>531</v>
      </c>
      <c r="F146" s="214" t="s">
        <v>532</v>
      </c>
      <c r="G146" s="215" t="s">
        <v>177</v>
      </c>
      <c r="H146" s="216">
        <v>150.72900000000001</v>
      </c>
      <c r="I146" s="217"/>
      <c r="J146" s="218">
        <f>ROUND(I146*H146,2)</f>
        <v>0</v>
      </c>
      <c r="K146" s="214" t="s">
        <v>168</v>
      </c>
      <c r="L146" s="44"/>
      <c r="M146" s="219" t="s">
        <v>19</v>
      </c>
      <c r="N146" s="220" t="s">
        <v>46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169</v>
      </c>
      <c r="AT146" s="223" t="s">
        <v>164</v>
      </c>
      <c r="AU146" s="223" t="s">
        <v>85</v>
      </c>
      <c r="AY146" s="17" t="s">
        <v>162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83</v>
      </c>
      <c r="BK146" s="224">
        <f>ROUND(I146*H146,2)</f>
        <v>0</v>
      </c>
      <c r="BL146" s="17" t="s">
        <v>169</v>
      </c>
      <c r="BM146" s="223" t="s">
        <v>2152</v>
      </c>
    </row>
    <row r="147" s="2" customFormat="1">
      <c r="A147" s="38"/>
      <c r="B147" s="39"/>
      <c r="C147" s="40"/>
      <c r="D147" s="225" t="s">
        <v>171</v>
      </c>
      <c r="E147" s="40"/>
      <c r="F147" s="226" t="s">
        <v>534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171</v>
      </c>
      <c r="AU147" s="17" t="s">
        <v>85</v>
      </c>
    </row>
    <row r="148" s="12" customFormat="1" ht="22.8" customHeight="1">
      <c r="A148" s="12"/>
      <c r="B148" s="196"/>
      <c r="C148" s="197"/>
      <c r="D148" s="198" t="s">
        <v>74</v>
      </c>
      <c r="E148" s="210" t="s">
        <v>85</v>
      </c>
      <c r="F148" s="210" t="s">
        <v>229</v>
      </c>
      <c r="G148" s="197"/>
      <c r="H148" s="197"/>
      <c r="I148" s="200"/>
      <c r="J148" s="211">
        <f>BK148</f>
        <v>0</v>
      </c>
      <c r="K148" s="197"/>
      <c r="L148" s="202"/>
      <c r="M148" s="203"/>
      <c r="N148" s="204"/>
      <c r="O148" s="204"/>
      <c r="P148" s="205">
        <f>SUM(P149:P168)</f>
        <v>0</v>
      </c>
      <c r="Q148" s="204"/>
      <c r="R148" s="205">
        <f>SUM(R149:R168)</f>
        <v>122.86319304999999</v>
      </c>
      <c r="S148" s="204"/>
      <c r="T148" s="206">
        <f>SUM(T149:T168)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7" t="s">
        <v>83</v>
      </c>
      <c r="AT148" s="208" t="s">
        <v>74</v>
      </c>
      <c r="AU148" s="208" t="s">
        <v>83</v>
      </c>
      <c r="AY148" s="207" t="s">
        <v>162</v>
      </c>
      <c r="BK148" s="209">
        <f>SUM(BK149:BK168)</f>
        <v>0</v>
      </c>
    </row>
    <row r="149" s="2" customFormat="1" ht="37.8" customHeight="1">
      <c r="A149" s="38"/>
      <c r="B149" s="39"/>
      <c r="C149" s="212" t="s">
        <v>169</v>
      </c>
      <c r="D149" s="212" t="s">
        <v>164</v>
      </c>
      <c r="E149" s="213" t="s">
        <v>753</v>
      </c>
      <c r="F149" s="214" t="s">
        <v>754</v>
      </c>
      <c r="G149" s="215" t="s">
        <v>167</v>
      </c>
      <c r="H149" s="216">
        <v>60.445</v>
      </c>
      <c r="I149" s="217"/>
      <c r="J149" s="218">
        <f>ROUND(I149*H149,2)</f>
        <v>0</v>
      </c>
      <c r="K149" s="214" t="s">
        <v>168</v>
      </c>
      <c r="L149" s="44"/>
      <c r="M149" s="219" t="s">
        <v>19</v>
      </c>
      <c r="N149" s="220" t="s">
        <v>46</v>
      </c>
      <c r="O149" s="84"/>
      <c r="P149" s="221">
        <f>O149*H149</f>
        <v>0</v>
      </c>
      <c r="Q149" s="221">
        <v>0.00017000000000000001</v>
      </c>
      <c r="R149" s="221">
        <f>Q149*H149</f>
        <v>0.010275650000000001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169</v>
      </c>
      <c r="AT149" s="223" t="s">
        <v>164</v>
      </c>
      <c r="AU149" s="223" t="s">
        <v>85</v>
      </c>
      <c r="AY149" s="17" t="s">
        <v>162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83</v>
      </c>
      <c r="BK149" s="224">
        <f>ROUND(I149*H149,2)</f>
        <v>0</v>
      </c>
      <c r="BL149" s="17" t="s">
        <v>169</v>
      </c>
      <c r="BM149" s="223" t="s">
        <v>2153</v>
      </c>
    </row>
    <row r="150" s="2" customFormat="1">
      <c r="A150" s="38"/>
      <c r="B150" s="39"/>
      <c r="C150" s="40"/>
      <c r="D150" s="225" t="s">
        <v>171</v>
      </c>
      <c r="E150" s="40"/>
      <c r="F150" s="226" t="s">
        <v>2154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171</v>
      </c>
      <c r="AU150" s="17" t="s">
        <v>85</v>
      </c>
    </row>
    <row r="151" s="13" customFormat="1">
      <c r="A151" s="13"/>
      <c r="B151" s="230"/>
      <c r="C151" s="231"/>
      <c r="D151" s="232" t="s">
        <v>173</v>
      </c>
      <c r="E151" s="233" t="s">
        <v>19</v>
      </c>
      <c r="F151" s="234" t="s">
        <v>2155</v>
      </c>
      <c r="G151" s="231"/>
      <c r="H151" s="235">
        <v>60.445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173</v>
      </c>
      <c r="AU151" s="241" t="s">
        <v>85</v>
      </c>
      <c r="AV151" s="13" t="s">
        <v>85</v>
      </c>
      <c r="AW151" s="13" t="s">
        <v>36</v>
      </c>
      <c r="AX151" s="13" t="s">
        <v>83</v>
      </c>
      <c r="AY151" s="241" t="s">
        <v>162</v>
      </c>
    </row>
    <row r="152" s="2" customFormat="1" ht="24.15" customHeight="1">
      <c r="A152" s="38"/>
      <c r="B152" s="39"/>
      <c r="C152" s="264" t="s">
        <v>198</v>
      </c>
      <c r="D152" s="264" t="s">
        <v>280</v>
      </c>
      <c r="E152" s="265" t="s">
        <v>768</v>
      </c>
      <c r="F152" s="266" t="s">
        <v>769</v>
      </c>
      <c r="G152" s="267" t="s">
        <v>167</v>
      </c>
      <c r="H152" s="268">
        <v>71.596999999999994</v>
      </c>
      <c r="I152" s="269"/>
      <c r="J152" s="270">
        <f>ROUND(I152*H152,2)</f>
        <v>0</v>
      </c>
      <c r="K152" s="266" t="s">
        <v>168</v>
      </c>
      <c r="L152" s="271"/>
      <c r="M152" s="272" t="s">
        <v>19</v>
      </c>
      <c r="N152" s="273" t="s">
        <v>46</v>
      </c>
      <c r="O152" s="84"/>
      <c r="P152" s="221">
        <f>O152*H152</f>
        <v>0</v>
      </c>
      <c r="Q152" s="221">
        <v>0.00050000000000000001</v>
      </c>
      <c r="R152" s="221">
        <f>Q152*H152</f>
        <v>0.035798499999999997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217</v>
      </c>
      <c r="AT152" s="223" t="s">
        <v>280</v>
      </c>
      <c r="AU152" s="223" t="s">
        <v>85</v>
      </c>
      <c r="AY152" s="17" t="s">
        <v>162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83</v>
      </c>
      <c r="BK152" s="224">
        <f>ROUND(I152*H152,2)</f>
        <v>0</v>
      </c>
      <c r="BL152" s="17" t="s">
        <v>169</v>
      </c>
      <c r="BM152" s="223" t="s">
        <v>2156</v>
      </c>
    </row>
    <row r="153" s="13" customFormat="1">
      <c r="A153" s="13"/>
      <c r="B153" s="230"/>
      <c r="C153" s="231"/>
      <c r="D153" s="232" t="s">
        <v>173</v>
      </c>
      <c r="E153" s="233" t="s">
        <v>19</v>
      </c>
      <c r="F153" s="234" t="s">
        <v>2157</v>
      </c>
      <c r="G153" s="231"/>
      <c r="H153" s="235">
        <v>71.596999999999994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173</v>
      </c>
      <c r="AU153" s="241" t="s">
        <v>85</v>
      </c>
      <c r="AV153" s="13" t="s">
        <v>85</v>
      </c>
      <c r="AW153" s="13" t="s">
        <v>36</v>
      </c>
      <c r="AX153" s="13" t="s">
        <v>83</v>
      </c>
      <c r="AY153" s="241" t="s">
        <v>162</v>
      </c>
    </row>
    <row r="154" s="2" customFormat="1" ht="55.5" customHeight="1">
      <c r="A154" s="38"/>
      <c r="B154" s="39"/>
      <c r="C154" s="212" t="s">
        <v>185</v>
      </c>
      <c r="D154" s="212" t="s">
        <v>164</v>
      </c>
      <c r="E154" s="213" t="s">
        <v>2158</v>
      </c>
      <c r="F154" s="214" t="s">
        <v>2159</v>
      </c>
      <c r="G154" s="215" t="s">
        <v>269</v>
      </c>
      <c r="H154" s="216">
        <v>192.5</v>
      </c>
      <c r="I154" s="217"/>
      <c r="J154" s="218">
        <f>ROUND(I154*H154,2)</f>
        <v>0</v>
      </c>
      <c r="K154" s="214" t="s">
        <v>168</v>
      </c>
      <c r="L154" s="44"/>
      <c r="M154" s="219" t="s">
        <v>19</v>
      </c>
      <c r="N154" s="220" t="s">
        <v>46</v>
      </c>
      <c r="O154" s="84"/>
      <c r="P154" s="221">
        <f>O154*H154</f>
        <v>0</v>
      </c>
      <c r="Q154" s="221">
        <v>0.20469000000000001</v>
      </c>
      <c r="R154" s="221">
        <f>Q154*H154</f>
        <v>39.402825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169</v>
      </c>
      <c r="AT154" s="223" t="s">
        <v>164</v>
      </c>
      <c r="AU154" s="223" t="s">
        <v>85</v>
      </c>
      <c r="AY154" s="17" t="s">
        <v>162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83</v>
      </c>
      <c r="BK154" s="224">
        <f>ROUND(I154*H154,2)</f>
        <v>0</v>
      </c>
      <c r="BL154" s="17" t="s">
        <v>169</v>
      </c>
      <c r="BM154" s="223" t="s">
        <v>2160</v>
      </c>
    </row>
    <row r="155" s="2" customFormat="1">
      <c r="A155" s="38"/>
      <c r="B155" s="39"/>
      <c r="C155" s="40"/>
      <c r="D155" s="225" t="s">
        <v>171</v>
      </c>
      <c r="E155" s="40"/>
      <c r="F155" s="226" t="s">
        <v>2161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171</v>
      </c>
      <c r="AU155" s="17" t="s">
        <v>85</v>
      </c>
    </row>
    <row r="156" s="13" customFormat="1">
      <c r="A156" s="13"/>
      <c r="B156" s="230"/>
      <c r="C156" s="231"/>
      <c r="D156" s="232" t="s">
        <v>173</v>
      </c>
      <c r="E156" s="233" t="s">
        <v>19</v>
      </c>
      <c r="F156" s="234" t="s">
        <v>2162</v>
      </c>
      <c r="G156" s="231"/>
      <c r="H156" s="235">
        <v>192.5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173</v>
      </c>
      <c r="AU156" s="241" t="s">
        <v>85</v>
      </c>
      <c r="AV156" s="13" t="s">
        <v>85</v>
      </c>
      <c r="AW156" s="13" t="s">
        <v>36</v>
      </c>
      <c r="AX156" s="13" t="s">
        <v>83</v>
      </c>
      <c r="AY156" s="241" t="s">
        <v>162</v>
      </c>
    </row>
    <row r="157" s="2" customFormat="1" ht="37.8" customHeight="1">
      <c r="A157" s="38"/>
      <c r="B157" s="39"/>
      <c r="C157" s="212" t="s">
        <v>211</v>
      </c>
      <c r="D157" s="212" t="s">
        <v>164</v>
      </c>
      <c r="E157" s="213" t="s">
        <v>2163</v>
      </c>
      <c r="F157" s="214" t="s">
        <v>2164</v>
      </c>
      <c r="G157" s="215" t="s">
        <v>167</v>
      </c>
      <c r="H157" s="216">
        <v>367.34399999999999</v>
      </c>
      <c r="I157" s="217"/>
      <c r="J157" s="218">
        <f>ROUND(I157*H157,2)</f>
        <v>0</v>
      </c>
      <c r="K157" s="214" t="s">
        <v>168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0.00010000000000000001</v>
      </c>
      <c r="R157" s="221">
        <f>Q157*H157</f>
        <v>0.0367344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169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2165</v>
      </c>
    </row>
    <row r="158" s="2" customFormat="1">
      <c r="A158" s="38"/>
      <c r="B158" s="39"/>
      <c r="C158" s="40"/>
      <c r="D158" s="225" t="s">
        <v>171</v>
      </c>
      <c r="E158" s="40"/>
      <c r="F158" s="226" t="s">
        <v>2166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171</v>
      </c>
      <c r="AU158" s="17" t="s">
        <v>85</v>
      </c>
    </row>
    <row r="159" s="13" customFormat="1">
      <c r="A159" s="13"/>
      <c r="B159" s="230"/>
      <c r="C159" s="231"/>
      <c r="D159" s="232" t="s">
        <v>173</v>
      </c>
      <c r="E159" s="233" t="s">
        <v>19</v>
      </c>
      <c r="F159" s="234" t="s">
        <v>2167</v>
      </c>
      <c r="G159" s="231"/>
      <c r="H159" s="235">
        <v>71.533000000000001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173</v>
      </c>
      <c r="AU159" s="241" t="s">
        <v>85</v>
      </c>
      <c r="AV159" s="13" t="s">
        <v>85</v>
      </c>
      <c r="AW159" s="13" t="s">
        <v>36</v>
      </c>
      <c r="AX159" s="13" t="s">
        <v>75</v>
      </c>
      <c r="AY159" s="241" t="s">
        <v>162</v>
      </c>
    </row>
    <row r="160" s="13" customFormat="1">
      <c r="A160" s="13"/>
      <c r="B160" s="230"/>
      <c r="C160" s="231"/>
      <c r="D160" s="232" t="s">
        <v>173</v>
      </c>
      <c r="E160" s="233" t="s">
        <v>19</v>
      </c>
      <c r="F160" s="234" t="s">
        <v>2168</v>
      </c>
      <c r="G160" s="231"/>
      <c r="H160" s="235">
        <v>180.72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173</v>
      </c>
      <c r="AU160" s="241" t="s">
        <v>85</v>
      </c>
      <c r="AV160" s="13" t="s">
        <v>85</v>
      </c>
      <c r="AW160" s="13" t="s">
        <v>36</v>
      </c>
      <c r="AX160" s="13" t="s">
        <v>75</v>
      </c>
      <c r="AY160" s="241" t="s">
        <v>162</v>
      </c>
    </row>
    <row r="161" s="13" customFormat="1">
      <c r="A161" s="13"/>
      <c r="B161" s="230"/>
      <c r="C161" s="231"/>
      <c r="D161" s="232" t="s">
        <v>173</v>
      </c>
      <c r="E161" s="233" t="s">
        <v>19</v>
      </c>
      <c r="F161" s="234" t="s">
        <v>2169</v>
      </c>
      <c r="G161" s="231"/>
      <c r="H161" s="235">
        <v>55.828000000000003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173</v>
      </c>
      <c r="AU161" s="241" t="s">
        <v>85</v>
      </c>
      <c r="AV161" s="13" t="s">
        <v>85</v>
      </c>
      <c r="AW161" s="13" t="s">
        <v>36</v>
      </c>
      <c r="AX161" s="13" t="s">
        <v>75</v>
      </c>
      <c r="AY161" s="241" t="s">
        <v>162</v>
      </c>
    </row>
    <row r="162" s="13" customFormat="1">
      <c r="A162" s="13"/>
      <c r="B162" s="230"/>
      <c r="C162" s="231"/>
      <c r="D162" s="232" t="s">
        <v>173</v>
      </c>
      <c r="E162" s="233" t="s">
        <v>19</v>
      </c>
      <c r="F162" s="234" t="s">
        <v>2170</v>
      </c>
      <c r="G162" s="231"/>
      <c r="H162" s="235">
        <v>59.262999999999998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173</v>
      </c>
      <c r="AU162" s="241" t="s">
        <v>85</v>
      </c>
      <c r="AV162" s="13" t="s">
        <v>85</v>
      </c>
      <c r="AW162" s="13" t="s">
        <v>36</v>
      </c>
      <c r="AX162" s="13" t="s">
        <v>75</v>
      </c>
      <c r="AY162" s="241" t="s">
        <v>162</v>
      </c>
    </row>
    <row r="163" s="15" customFormat="1">
      <c r="A163" s="15"/>
      <c r="B163" s="252"/>
      <c r="C163" s="253"/>
      <c r="D163" s="232" t="s">
        <v>173</v>
      </c>
      <c r="E163" s="254" t="s">
        <v>19</v>
      </c>
      <c r="F163" s="255" t="s">
        <v>184</v>
      </c>
      <c r="G163" s="253"/>
      <c r="H163" s="256">
        <v>367.34399999999999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173</v>
      </c>
      <c r="AU163" s="262" t="s">
        <v>85</v>
      </c>
      <c r="AV163" s="15" t="s">
        <v>169</v>
      </c>
      <c r="AW163" s="15" t="s">
        <v>36</v>
      </c>
      <c r="AX163" s="15" t="s">
        <v>83</v>
      </c>
      <c r="AY163" s="262" t="s">
        <v>162</v>
      </c>
    </row>
    <row r="164" s="2" customFormat="1" ht="24.15" customHeight="1">
      <c r="A164" s="38"/>
      <c r="B164" s="39"/>
      <c r="C164" s="264" t="s">
        <v>217</v>
      </c>
      <c r="D164" s="264" t="s">
        <v>280</v>
      </c>
      <c r="E164" s="265" t="s">
        <v>768</v>
      </c>
      <c r="F164" s="266" t="s">
        <v>769</v>
      </c>
      <c r="G164" s="267" t="s">
        <v>167</v>
      </c>
      <c r="H164" s="268">
        <v>435.11900000000003</v>
      </c>
      <c r="I164" s="269"/>
      <c r="J164" s="270">
        <f>ROUND(I164*H164,2)</f>
        <v>0</v>
      </c>
      <c r="K164" s="266" t="s">
        <v>168</v>
      </c>
      <c r="L164" s="271"/>
      <c r="M164" s="272" t="s">
        <v>19</v>
      </c>
      <c r="N164" s="273" t="s">
        <v>46</v>
      </c>
      <c r="O164" s="84"/>
      <c r="P164" s="221">
        <f>O164*H164</f>
        <v>0</v>
      </c>
      <c r="Q164" s="221">
        <v>0.00050000000000000001</v>
      </c>
      <c r="R164" s="221">
        <f>Q164*H164</f>
        <v>0.21755950000000002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217</v>
      </c>
      <c r="AT164" s="223" t="s">
        <v>280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2171</v>
      </c>
    </row>
    <row r="165" s="13" customFormat="1">
      <c r="A165" s="13"/>
      <c r="B165" s="230"/>
      <c r="C165" s="231"/>
      <c r="D165" s="232" t="s">
        <v>173</v>
      </c>
      <c r="E165" s="233" t="s">
        <v>19</v>
      </c>
      <c r="F165" s="234" t="s">
        <v>2172</v>
      </c>
      <c r="G165" s="231"/>
      <c r="H165" s="235">
        <v>435.11900000000003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173</v>
      </c>
      <c r="AU165" s="241" t="s">
        <v>85</v>
      </c>
      <c r="AV165" s="13" t="s">
        <v>85</v>
      </c>
      <c r="AW165" s="13" t="s">
        <v>36</v>
      </c>
      <c r="AX165" s="13" t="s">
        <v>83</v>
      </c>
      <c r="AY165" s="241" t="s">
        <v>162</v>
      </c>
    </row>
    <row r="166" s="2" customFormat="1" ht="37.8" customHeight="1">
      <c r="A166" s="38"/>
      <c r="B166" s="39"/>
      <c r="C166" s="212" t="s">
        <v>224</v>
      </c>
      <c r="D166" s="212" t="s">
        <v>164</v>
      </c>
      <c r="E166" s="213" t="s">
        <v>2173</v>
      </c>
      <c r="F166" s="214" t="s">
        <v>2174</v>
      </c>
      <c r="G166" s="215" t="s">
        <v>177</v>
      </c>
      <c r="H166" s="216">
        <v>38.5</v>
      </c>
      <c r="I166" s="217"/>
      <c r="J166" s="218">
        <f>ROUND(I166*H166,2)</f>
        <v>0</v>
      </c>
      <c r="K166" s="214" t="s">
        <v>168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2.1600000000000001</v>
      </c>
      <c r="R166" s="221">
        <f>Q166*H166</f>
        <v>83.160000000000011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169</v>
      </c>
      <c r="AT166" s="223" t="s">
        <v>164</v>
      </c>
      <c r="AU166" s="223" t="s">
        <v>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169</v>
      </c>
      <c r="BM166" s="223" t="s">
        <v>2175</v>
      </c>
    </row>
    <row r="167" s="2" customFormat="1">
      <c r="A167" s="38"/>
      <c r="B167" s="39"/>
      <c r="C167" s="40"/>
      <c r="D167" s="225" t="s">
        <v>171</v>
      </c>
      <c r="E167" s="40"/>
      <c r="F167" s="226" t="s">
        <v>2176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171</v>
      </c>
      <c r="AU167" s="17" t="s">
        <v>85</v>
      </c>
    </row>
    <row r="168" s="13" customFormat="1">
      <c r="A168" s="13"/>
      <c r="B168" s="230"/>
      <c r="C168" s="231"/>
      <c r="D168" s="232" t="s">
        <v>173</v>
      </c>
      <c r="E168" s="233" t="s">
        <v>19</v>
      </c>
      <c r="F168" s="234" t="s">
        <v>2177</v>
      </c>
      <c r="G168" s="231"/>
      <c r="H168" s="235">
        <v>38.5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173</v>
      </c>
      <c r="AU168" s="241" t="s">
        <v>85</v>
      </c>
      <c r="AV168" s="13" t="s">
        <v>85</v>
      </c>
      <c r="AW168" s="13" t="s">
        <v>36</v>
      </c>
      <c r="AX168" s="13" t="s">
        <v>83</v>
      </c>
      <c r="AY168" s="241" t="s">
        <v>162</v>
      </c>
    </row>
    <row r="169" s="12" customFormat="1" ht="22.8" customHeight="1">
      <c r="A169" s="12"/>
      <c r="B169" s="196"/>
      <c r="C169" s="197"/>
      <c r="D169" s="198" t="s">
        <v>74</v>
      </c>
      <c r="E169" s="210" t="s">
        <v>185</v>
      </c>
      <c r="F169" s="210" t="s">
        <v>535</v>
      </c>
      <c r="G169" s="197"/>
      <c r="H169" s="197"/>
      <c r="I169" s="200"/>
      <c r="J169" s="211">
        <f>BK169</f>
        <v>0</v>
      </c>
      <c r="K169" s="197"/>
      <c r="L169" s="202"/>
      <c r="M169" s="203"/>
      <c r="N169" s="204"/>
      <c r="O169" s="204"/>
      <c r="P169" s="205">
        <f>SUM(P170:P201)</f>
        <v>0</v>
      </c>
      <c r="Q169" s="204"/>
      <c r="R169" s="205">
        <f>SUM(R170:R201)</f>
        <v>756.26398129999995</v>
      </c>
      <c r="S169" s="204"/>
      <c r="T169" s="206">
        <f>SUM(T170:T201)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7" t="s">
        <v>83</v>
      </c>
      <c r="AT169" s="208" t="s">
        <v>74</v>
      </c>
      <c r="AU169" s="208" t="s">
        <v>83</v>
      </c>
      <c r="AY169" s="207" t="s">
        <v>162</v>
      </c>
      <c r="BK169" s="209">
        <f>SUM(BK170:BK201)</f>
        <v>0</v>
      </c>
    </row>
    <row r="170" s="2" customFormat="1" ht="49.05" customHeight="1">
      <c r="A170" s="38"/>
      <c r="B170" s="39"/>
      <c r="C170" s="212" t="s">
        <v>230</v>
      </c>
      <c r="D170" s="212" t="s">
        <v>164</v>
      </c>
      <c r="E170" s="213" t="s">
        <v>2178</v>
      </c>
      <c r="F170" s="214" t="s">
        <v>2179</v>
      </c>
      <c r="G170" s="215" t="s">
        <v>177</v>
      </c>
      <c r="H170" s="216">
        <v>314.34500000000003</v>
      </c>
      <c r="I170" s="217"/>
      <c r="J170" s="218">
        <f>ROUND(I170*H170,2)</f>
        <v>0</v>
      </c>
      <c r="K170" s="214" t="s">
        <v>168</v>
      </c>
      <c r="L170" s="44"/>
      <c r="M170" s="219" t="s">
        <v>19</v>
      </c>
      <c r="N170" s="220" t="s">
        <v>46</v>
      </c>
      <c r="O170" s="84"/>
      <c r="P170" s="221">
        <f>O170*H170</f>
        <v>0</v>
      </c>
      <c r="Q170" s="221">
        <v>2.3115399999999999</v>
      </c>
      <c r="R170" s="221">
        <f>Q170*H170</f>
        <v>726.6210413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169</v>
      </c>
      <c r="AT170" s="223" t="s">
        <v>164</v>
      </c>
      <c r="AU170" s="223" t="s">
        <v>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169</v>
      </c>
      <c r="BM170" s="223" t="s">
        <v>2180</v>
      </c>
    </row>
    <row r="171" s="2" customFormat="1">
      <c r="A171" s="38"/>
      <c r="B171" s="39"/>
      <c r="C171" s="40"/>
      <c r="D171" s="225" t="s">
        <v>171</v>
      </c>
      <c r="E171" s="40"/>
      <c r="F171" s="226" t="s">
        <v>2181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171</v>
      </c>
      <c r="AU171" s="17" t="s">
        <v>85</v>
      </c>
    </row>
    <row r="172" s="13" customFormat="1">
      <c r="A172" s="13"/>
      <c r="B172" s="230"/>
      <c r="C172" s="231"/>
      <c r="D172" s="232" t="s">
        <v>173</v>
      </c>
      <c r="E172" s="233" t="s">
        <v>19</v>
      </c>
      <c r="F172" s="234" t="s">
        <v>2182</v>
      </c>
      <c r="G172" s="231"/>
      <c r="H172" s="235">
        <v>61.319000000000003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173</v>
      </c>
      <c r="AU172" s="241" t="s">
        <v>85</v>
      </c>
      <c r="AV172" s="13" t="s">
        <v>85</v>
      </c>
      <c r="AW172" s="13" t="s">
        <v>36</v>
      </c>
      <c r="AX172" s="13" t="s">
        <v>75</v>
      </c>
      <c r="AY172" s="241" t="s">
        <v>162</v>
      </c>
    </row>
    <row r="173" s="13" customFormat="1">
      <c r="A173" s="13"/>
      <c r="B173" s="230"/>
      <c r="C173" s="231"/>
      <c r="D173" s="232" t="s">
        <v>173</v>
      </c>
      <c r="E173" s="233" t="s">
        <v>19</v>
      </c>
      <c r="F173" s="234" t="s">
        <v>2183</v>
      </c>
      <c r="G173" s="231"/>
      <c r="H173" s="235">
        <v>151.499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173</v>
      </c>
      <c r="AU173" s="241" t="s">
        <v>85</v>
      </c>
      <c r="AV173" s="13" t="s">
        <v>85</v>
      </c>
      <c r="AW173" s="13" t="s">
        <v>36</v>
      </c>
      <c r="AX173" s="13" t="s">
        <v>75</v>
      </c>
      <c r="AY173" s="241" t="s">
        <v>162</v>
      </c>
    </row>
    <row r="174" s="13" customFormat="1">
      <c r="A174" s="13"/>
      <c r="B174" s="230"/>
      <c r="C174" s="231"/>
      <c r="D174" s="232" t="s">
        <v>173</v>
      </c>
      <c r="E174" s="233" t="s">
        <v>19</v>
      </c>
      <c r="F174" s="234" t="s">
        <v>2184</v>
      </c>
      <c r="G174" s="231"/>
      <c r="H174" s="235">
        <v>49.415999999999997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173</v>
      </c>
      <c r="AU174" s="241" t="s">
        <v>85</v>
      </c>
      <c r="AV174" s="13" t="s">
        <v>85</v>
      </c>
      <c r="AW174" s="13" t="s">
        <v>36</v>
      </c>
      <c r="AX174" s="13" t="s">
        <v>75</v>
      </c>
      <c r="AY174" s="241" t="s">
        <v>162</v>
      </c>
    </row>
    <row r="175" s="13" customFormat="1">
      <c r="A175" s="13"/>
      <c r="B175" s="230"/>
      <c r="C175" s="231"/>
      <c r="D175" s="232" t="s">
        <v>173</v>
      </c>
      <c r="E175" s="233" t="s">
        <v>19</v>
      </c>
      <c r="F175" s="234" t="s">
        <v>2185</v>
      </c>
      <c r="G175" s="231"/>
      <c r="H175" s="235">
        <v>52.110999999999997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173</v>
      </c>
      <c r="AU175" s="241" t="s">
        <v>85</v>
      </c>
      <c r="AV175" s="13" t="s">
        <v>85</v>
      </c>
      <c r="AW175" s="13" t="s">
        <v>36</v>
      </c>
      <c r="AX175" s="13" t="s">
        <v>75</v>
      </c>
      <c r="AY175" s="241" t="s">
        <v>162</v>
      </c>
    </row>
    <row r="176" s="15" customFormat="1">
      <c r="A176" s="15"/>
      <c r="B176" s="252"/>
      <c r="C176" s="253"/>
      <c r="D176" s="232" t="s">
        <v>173</v>
      </c>
      <c r="E176" s="254" t="s">
        <v>19</v>
      </c>
      <c r="F176" s="255" t="s">
        <v>184</v>
      </c>
      <c r="G176" s="253"/>
      <c r="H176" s="256">
        <v>314.34499999999997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2" t="s">
        <v>173</v>
      </c>
      <c r="AU176" s="262" t="s">
        <v>85</v>
      </c>
      <c r="AV176" s="15" t="s">
        <v>169</v>
      </c>
      <c r="AW176" s="15" t="s">
        <v>36</v>
      </c>
      <c r="AX176" s="15" t="s">
        <v>83</v>
      </c>
      <c r="AY176" s="262" t="s">
        <v>162</v>
      </c>
    </row>
    <row r="177" s="2" customFormat="1" ht="44.25" customHeight="1">
      <c r="A177" s="38"/>
      <c r="B177" s="39"/>
      <c r="C177" s="212" t="s">
        <v>279</v>
      </c>
      <c r="D177" s="212" t="s">
        <v>164</v>
      </c>
      <c r="E177" s="213" t="s">
        <v>2186</v>
      </c>
      <c r="F177" s="214" t="s">
        <v>2187</v>
      </c>
      <c r="G177" s="215" t="s">
        <v>542</v>
      </c>
      <c r="H177" s="216">
        <v>116</v>
      </c>
      <c r="I177" s="217"/>
      <c r="J177" s="218">
        <f>ROUND(I177*H177,2)</f>
        <v>0</v>
      </c>
      <c r="K177" s="214" t="s">
        <v>168</v>
      </c>
      <c r="L177" s="44"/>
      <c r="M177" s="219" t="s">
        <v>19</v>
      </c>
      <c r="N177" s="220" t="s">
        <v>46</v>
      </c>
      <c r="O177" s="84"/>
      <c r="P177" s="221">
        <f>O177*H177</f>
        <v>0</v>
      </c>
      <c r="Q177" s="221">
        <v>0.17488999999999999</v>
      </c>
      <c r="R177" s="221">
        <f>Q177*H177</f>
        <v>20.287239999999997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169</v>
      </c>
      <c r="AT177" s="223" t="s">
        <v>164</v>
      </c>
      <c r="AU177" s="223" t="s">
        <v>85</v>
      </c>
      <c r="AY177" s="17" t="s">
        <v>162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83</v>
      </c>
      <c r="BK177" s="224">
        <f>ROUND(I177*H177,2)</f>
        <v>0</v>
      </c>
      <c r="BL177" s="17" t="s">
        <v>169</v>
      </c>
      <c r="BM177" s="223" t="s">
        <v>2188</v>
      </c>
    </row>
    <row r="178" s="2" customFormat="1">
      <c r="A178" s="38"/>
      <c r="B178" s="39"/>
      <c r="C178" s="40"/>
      <c r="D178" s="225" t="s">
        <v>171</v>
      </c>
      <c r="E178" s="40"/>
      <c r="F178" s="226" t="s">
        <v>2189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171</v>
      </c>
      <c r="AU178" s="17" t="s">
        <v>85</v>
      </c>
    </row>
    <row r="179" s="2" customFormat="1" ht="33" customHeight="1">
      <c r="A179" s="38"/>
      <c r="B179" s="39"/>
      <c r="C179" s="264" t="s">
        <v>285</v>
      </c>
      <c r="D179" s="264" t="s">
        <v>280</v>
      </c>
      <c r="E179" s="265" t="s">
        <v>2190</v>
      </c>
      <c r="F179" s="266" t="s">
        <v>2191</v>
      </c>
      <c r="G179" s="267" t="s">
        <v>542</v>
      </c>
      <c r="H179" s="268">
        <v>116</v>
      </c>
      <c r="I179" s="269"/>
      <c r="J179" s="270">
        <f>ROUND(I179*H179,2)</f>
        <v>0</v>
      </c>
      <c r="K179" s="266" t="s">
        <v>168</v>
      </c>
      <c r="L179" s="271"/>
      <c r="M179" s="272" t="s">
        <v>19</v>
      </c>
      <c r="N179" s="273" t="s">
        <v>46</v>
      </c>
      <c r="O179" s="84"/>
      <c r="P179" s="221">
        <f>O179*H179</f>
        <v>0</v>
      </c>
      <c r="Q179" s="221">
        <v>0.0053</v>
      </c>
      <c r="R179" s="221">
        <f>Q179*H179</f>
        <v>0.61480000000000001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217</v>
      </c>
      <c r="AT179" s="223" t="s">
        <v>280</v>
      </c>
      <c r="AU179" s="223" t="s">
        <v>85</v>
      </c>
      <c r="AY179" s="17" t="s">
        <v>162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83</v>
      </c>
      <c r="BK179" s="224">
        <f>ROUND(I179*H179,2)</f>
        <v>0</v>
      </c>
      <c r="BL179" s="17" t="s">
        <v>169</v>
      </c>
      <c r="BM179" s="223" t="s">
        <v>2192</v>
      </c>
    </row>
    <row r="180" s="2" customFormat="1" ht="44.25" customHeight="1">
      <c r="A180" s="38"/>
      <c r="B180" s="39"/>
      <c r="C180" s="212" t="s">
        <v>236</v>
      </c>
      <c r="D180" s="212" t="s">
        <v>164</v>
      </c>
      <c r="E180" s="213" t="s">
        <v>2193</v>
      </c>
      <c r="F180" s="214" t="s">
        <v>2187</v>
      </c>
      <c r="G180" s="215" t="s">
        <v>542</v>
      </c>
      <c r="H180" s="216">
        <v>12</v>
      </c>
      <c r="I180" s="217"/>
      <c r="J180" s="218">
        <f>ROUND(I180*H180,2)</f>
        <v>0</v>
      </c>
      <c r="K180" s="214" t="s">
        <v>168</v>
      </c>
      <c r="L180" s="44"/>
      <c r="M180" s="219" t="s">
        <v>19</v>
      </c>
      <c r="N180" s="220" t="s">
        <v>46</v>
      </c>
      <c r="O180" s="84"/>
      <c r="P180" s="221">
        <f>O180*H180</f>
        <v>0</v>
      </c>
      <c r="Q180" s="221">
        <v>0.17488999999999999</v>
      </c>
      <c r="R180" s="221">
        <f>Q180*H180</f>
        <v>2.0986799999999999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169</v>
      </c>
      <c r="AT180" s="223" t="s">
        <v>164</v>
      </c>
      <c r="AU180" s="223" t="s">
        <v>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169</v>
      </c>
      <c r="BM180" s="223" t="s">
        <v>2194</v>
      </c>
    </row>
    <row r="181" s="2" customFormat="1">
      <c r="A181" s="38"/>
      <c r="B181" s="39"/>
      <c r="C181" s="40"/>
      <c r="D181" s="225" t="s">
        <v>171</v>
      </c>
      <c r="E181" s="40"/>
      <c r="F181" s="226" t="s">
        <v>2195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171</v>
      </c>
      <c r="AU181" s="17" t="s">
        <v>85</v>
      </c>
    </row>
    <row r="182" s="2" customFormat="1" ht="37.8" customHeight="1">
      <c r="A182" s="38"/>
      <c r="B182" s="39"/>
      <c r="C182" s="264" t="s">
        <v>246</v>
      </c>
      <c r="D182" s="264" t="s">
        <v>280</v>
      </c>
      <c r="E182" s="265" t="s">
        <v>2196</v>
      </c>
      <c r="F182" s="266" t="s">
        <v>2197</v>
      </c>
      <c r="G182" s="267" t="s">
        <v>542</v>
      </c>
      <c r="H182" s="268">
        <v>12</v>
      </c>
      <c r="I182" s="269"/>
      <c r="J182" s="270">
        <f>ROUND(I182*H182,2)</f>
        <v>0</v>
      </c>
      <c r="K182" s="266" t="s">
        <v>168</v>
      </c>
      <c r="L182" s="271"/>
      <c r="M182" s="272" t="s">
        <v>19</v>
      </c>
      <c r="N182" s="273" t="s">
        <v>46</v>
      </c>
      <c r="O182" s="84"/>
      <c r="P182" s="221">
        <f>O182*H182</f>
        <v>0</v>
      </c>
      <c r="Q182" s="221">
        <v>0.0047999999999999996</v>
      </c>
      <c r="R182" s="221">
        <f>Q182*H182</f>
        <v>0.057599999999999998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217</v>
      </c>
      <c r="AT182" s="223" t="s">
        <v>280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169</v>
      </c>
      <c r="BM182" s="223" t="s">
        <v>2198</v>
      </c>
    </row>
    <row r="183" s="2" customFormat="1" ht="24.15" customHeight="1">
      <c r="A183" s="38"/>
      <c r="B183" s="39"/>
      <c r="C183" s="212" t="s">
        <v>7</v>
      </c>
      <c r="D183" s="212" t="s">
        <v>164</v>
      </c>
      <c r="E183" s="213" t="s">
        <v>2199</v>
      </c>
      <c r="F183" s="214" t="s">
        <v>2200</v>
      </c>
      <c r="G183" s="215" t="s">
        <v>542</v>
      </c>
      <c r="H183" s="216">
        <v>1</v>
      </c>
      <c r="I183" s="217"/>
      <c r="J183" s="218">
        <f>ROUND(I183*H183,2)</f>
        <v>0</v>
      </c>
      <c r="K183" s="214" t="s">
        <v>168</v>
      </c>
      <c r="L183" s="44"/>
      <c r="M183" s="219" t="s">
        <v>19</v>
      </c>
      <c r="N183" s="220" t="s">
        <v>46</v>
      </c>
      <c r="O183" s="84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169</v>
      </c>
      <c r="AT183" s="223" t="s">
        <v>164</v>
      </c>
      <c r="AU183" s="223" t="s">
        <v>85</v>
      </c>
      <c r="AY183" s="17" t="s">
        <v>162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83</v>
      </c>
      <c r="BK183" s="224">
        <f>ROUND(I183*H183,2)</f>
        <v>0</v>
      </c>
      <c r="BL183" s="17" t="s">
        <v>169</v>
      </c>
      <c r="BM183" s="223" t="s">
        <v>2201</v>
      </c>
    </row>
    <row r="184" s="2" customFormat="1">
      <c r="A184" s="38"/>
      <c r="B184" s="39"/>
      <c r="C184" s="40"/>
      <c r="D184" s="225" t="s">
        <v>171</v>
      </c>
      <c r="E184" s="40"/>
      <c r="F184" s="226" t="s">
        <v>2202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171</v>
      </c>
      <c r="AU184" s="17" t="s">
        <v>85</v>
      </c>
    </row>
    <row r="185" s="2" customFormat="1" ht="16.5" customHeight="1">
      <c r="A185" s="38"/>
      <c r="B185" s="39"/>
      <c r="C185" s="264" t="s">
        <v>298</v>
      </c>
      <c r="D185" s="264" t="s">
        <v>280</v>
      </c>
      <c r="E185" s="265" t="s">
        <v>2203</v>
      </c>
      <c r="F185" s="266" t="s">
        <v>2204</v>
      </c>
      <c r="G185" s="267" t="s">
        <v>542</v>
      </c>
      <c r="H185" s="268">
        <v>1</v>
      </c>
      <c r="I185" s="269"/>
      <c r="J185" s="270">
        <f>ROUND(I185*H185,2)</f>
        <v>0</v>
      </c>
      <c r="K185" s="266" t="s">
        <v>168</v>
      </c>
      <c r="L185" s="271"/>
      <c r="M185" s="272" t="s">
        <v>19</v>
      </c>
      <c r="N185" s="273" t="s">
        <v>46</v>
      </c>
      <c r="O185" s="84"/>
      <c r="P185" s="221">
        <f>O185*H185</f>
        <v>0</v>
      </c>
      <c r="Q185" s="221">
        <v>0.036179999999999997</v>
      </c>
      <c r="R185" s="221">
        <f>Q185*H185</f>
        <v>0.036179999999999997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217</v>
      </c>
      <c r="AT185" s="223" t="s">
        <v>280</v>
      </c>
      <c r="AU185" s="223" t="s">
        <v>85</v>
      </c>
      <c r="AY185" s="17" t="s">
        <v>162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83</v>
      </c>
      <c r="BK185" s="224">
        <f>ROUND(I185*H185,2)</f>
        <v>0</v>
      </c>
      <c r="BL185" s="17" t="s">
        <v>169</v>
      </c>
      <c r="BM185" s="223" t="s">
        <v>2205</v>
      </c>
    </row>
    <row r="186" s="2" customFormat="1" ht="24.15" customHeight="1">
      <c r="A186" s="38"/>
      <c r="B186" s="39"/>
      <c r="C186" s="212" t="s">
        <v>304</v>
      </c>
      <c r="D186" s="212" t="s">
        <v>164</v>
      </c>
      <c r="E186" s="213" t="s">
        <v>2206</v>
      </c>
      <c r="F186" s="214" t="s">
        <v>2207</v>
      </c>
      <c r="G186" s="215" t="s">
        <v>542</v>
      </c>
      <c r="H186" s="216">
        <v>110</v>
      </c>
      <c r="I186" s="217"/>
      <c r="J186" s="218">
        <f>ROUND(I186*H186,2)</f>
        <v>0</v>
      </c>
      <c r="K186" s="214" t="s">
        <v>168</v>
      </c>
      <c r="L186" s="44"/>
      <c r="M186" s="219" t="s">
        <v>19</v>
      </c>
      <c r="N186" s="220" t="s">
        <v>46</v>
      </c>
      <c r="O186" s="84"/>
      <c r="P186" s="221">
        <f>O186*H186</f>
        <v>0</v>
      </c>
      <c r="Q186" s="221">
        <v>0.0011999999999999999</v>
      </c>
      <c r="R186" s="221">
        <f>Q186*H186</f>
        <v>0.13199999999999998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169</v>
      </c>
      <c r="AT186" s="223" t="s">
        <v>164</v>
      </c>
      <c r="AU186" s="223" t="s">
        <v>85</v>
      </c>
      <c r="AY186" s="17" t="s">
        <v>162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83</v>
      </c>
      <c r="BK186" s="224">
        <f>ROUND(I186*H186,2)</f>
        <v>0</v>
      </c>
      <c r="BL186" s="17" t="s">
        <v>169</v>
      </c>
      <c r="BM186" s="223" t="s">
        <v>2208</v>
      </c>
    </row>
    <row r="187" s="2" customFormat="1">
      <c r="A187" s="38"/>
      <c r="B187" s="39"/>
      <c r="C187" s="40"/>
      <c r="D187" s="225" t="s">
        <v>171</v>
      </c>
      <c r="E187" s="40"/>
      <c r="F187" s="226" t="s">
        <v>2209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171</v>
      </c>
      <c r="AU187" s="17" t="s">
        <v>85</v>
      </c>
    </row>
    <row r="188" s="2" customFormat="1" ht="37.8" customHeight="1">
      <c r="A188" s="38"/>
      <c r="B188" s="39"/>
      <c r="C188" s="264" t="s">
        <v>311</v>
      </c>
      <c r="D188" s="264" t="s">
        <v>280</v>
      </c>
      <c r="E188" s="265" t="s">
        <v>2210</v>
      </c>
      <c r="F188" s="266" t="s">
        <v>2211</v>
      </c>
      <c r="G188" s="267" t="s">
        <v>542</v>
      </c>
      <c r="H188" s="268">
        <v>110</v>
      </c>
      <c r="I188" s="269"/>
      <c r="J188" s="270">
        <f>ROUND(I188*H188,2)</f>
        <v>0</v>
      </c>
      <c r="K188" s="266" t="s">
        <v>168</v>
      </c>
      <c r="L188" s="271"/>
      <c r="M188" s="272" t="s">
        <v>19</v>
      </c>
      <c r="N188" s="273" t="s">
        <v>46</v>
      </c>
      <c r="O188" s="84"/>
      <c r="P188" s="221">
        <f>O188*H188</f>
        <v>0</v>
      </c>
      <c r="Q188" s="221">
        <v>0.045999999999999999</v>
      </c>
      <c r="R188" s="221">
        <f>Q188*H188</f>
        <v>5.0599999999999996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217</v>
      </c>
      <c r="AT188" s="223" t="s">
        <v>280</v>
      </c>
      <c r="AU188" s="223" t="s">
        <v>85</v>
      </c>
      <c r="AY188" s="17" t="s">
        <v>162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83</v>
      </c>
      <c r="BK188" s="224">
        <f>ROUND(I188*H188,2)</f>
        <v>0</v>
      </c>
      <c r="BL188" s="17" t="s">
        <v>169</v>
      </c>
      <c r="BM188" s="223" t="s">
        <v>2212</v>
      </c>
    </row>
    <row r="189" s="2" customFormat="1" ht="33" customHeight="1">
      <c r="A189" s="38"/>
      <c r="B189" s="39"/>
      <c r="C189" s="264" t="s">
        <v>320</v>
      </c>
      <c r="D189" s="264" t="s">
        <v>280</v>
      </c>
      <c r="E189" s="265" t="s">
        <v>2213</v>
      </c>
      <c r="F189" s="266" t="s">
        <v>2214</v>
      </c>
      <c r="G189" s="267" t="s">
        <v>542</v>
      </c>
      <c r="H189" s="268">
        <v>110</v>
      </c>
      <c r="I189" s="269"/>
      <c r="J189" s="270">
        <f>ROUND(I189*H189,2)</f>
        <v>0</v>
      </c>
      <c r="K189" s="266" t="s">
        <v>168</v>
      </c>
      <c r="L189" s="271"/>
      <c r="M189" s="272" t="s">
        <v>19</v>
      </c>
      <c r="N189" s="273" t="s">
        <v>46</v>
      </c>
      <c r="O189" s="84"/>
      <c r="P189" s="221">
        <f>O189*H189</f>
        <v>0</v>
      </c>
      <c r="Q189" s="221">
        <v>0.0011999999999999999</v>
      </c>
      <c r="R189" s="221">
        <f>Q189*H189</f>
        <v>0.13199999999999998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217</v>
      </c>
      <c r="AT189" s="223" t="s">
        <v>280</v>
      </c>
      <c r="AU189" s="223" t="s">
        <v>85</v>
      </c>
      <c r="AY189" s="17" t="s">
        <v>162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83</v>
      </c>
      <c r="BK189" s="224">
        <f>ROUND(I189*H189,2)</f>
        <v>0</v>
      </c>
      <c r="BL189" s="17" t="s">
        <v>169</v>
      </c>
      <c r="BM189" s="223" t="s">
        <v>2215</v>
      </c>
    </row>
    <row r="190" s="2" customFormat="1" ht="37.8" customHeight="1">
      <c r="A190" s="38"/>
      <c r="B190" s="39"/>
      <c r="C190" s="212" t="s">
        <v>251</v>
      </c>
      <c r="D190" s="212" t="s">
        <v>164</v>
      </c>
      <c r="E190" s="213" t="s">
        <v>2216</v>
      </c>
      <c r="F190" s="214" t="s">
        <v>2217</v>
      </c>
      <c r="G190" s="215" t="s">
        <v>269</v>
      </c>
      <c r="H190" s="216">
        <v>121</v>
      </c>
      <c r="I190" s="217"/>
      <c r="J190" s="218">
        <f>ROUND(I190*H190,2)</f>
        <v>0</v>
      </c>
      <c r="K190" s="214" t="s">
        <v>168</v>
      </c>
      <c r="L190" s="44"/>
      <c r="M190" s="219" t="s">
        <v>19</v>
      </c>
      <c r="N190" s="220" t="s">
        <v>46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169</v>
      </c>
      <c r="AT190" s="223" t="s">
        <v>164</v>
      </c>
      <c r="AU190" s="223" t="s">
        <v>85</v>
      </c>
      <c r="AY190" s="17" t="s">
        <v>162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83</v>
      </c>
      <c r="BK190" s="224">
        <f>ROUND(I190*H190,2)</f>
        <v>0</v>
      </c>
      <c r="BL190" s="17" t="s">
        <v>169</v>
      </c>
      <c r="BM190" s="223" t="s">
        <v>2218</v>
      </c>
    </row>
    <row r="191" s="2" customFormat="1">
      <c r="A191" s="38"/>
      <c r="B191" s="39"/>
      <c r="C191" s="40"/>
      <c r="D191" s="225" t="s">
        <v>171</v>
      </c>
      <c r="E191" s="40"/>
      <c r="F191" s="226" t="s">
        <v>2219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171</v>
      </c>
      <c r="AU191" s="17" t="s">
        <v>85</v>
      </c>
    </row>
    <row r="192" s="14" customFormat="1">
      <c r="A192" s="14"/>
      <c r="B192" s="242"/>
      <c r="C192" s="243"/>
      <c r="D192" s="232" t="s">
        <v>173</v>
      </c>
      <c r="E192" s="244" t="s">
        <v>19</v>
      </c>
      <c r="F192" s="245" t="s">
        <v>2220</v>
      </c>
      <c r="G192" s="243"/>
      <c r="H192" s="244" t="s">
        <v>19</v>
      </c>
      <c r="I192" s="246"/>
      <c r="J192" s="243"/>
      <c r="K192" s="243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173</v>
      </c>
      <c r="AU192" s="251" t="s">
        <v>85</v>
      </c>
      <c r="AV192" s="14" t="s">
        <v>83</v>
      </c>
      <c r="AW192" s="14" t="s">
        <v>36</v>
      </c>
      <c r="AX192" s="14" t="s">
        <v>75</v>
      </c>
      <c r="AY192" s="251" t="s">
        <v>162</v>
      </c>
    </row>
    <row r="193" s="13" customFormat="1">
      <c r="A193" s="13"/>
      <c r="B193" s="230"/>
      <c r="C193" s="231"/>
      <c r="D193" s="232" t="s">
        <v>173</v>
      </c>
      <c r="E193" s="233" t="s">
        <v>19</v>
      </c>
      <c r="F193" s="234" t="s">
        <v>236</v>
      </c>
      <c r="G193" s="231"/>
      <c r="H193" s="235">
        <v>11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173</v>
      </c>
      <c r="AU193" s="241" t="s">
        <v>85</v>
      </c>
      <c r="AV193" s="13" t="s">
        <v>85</v>
      </c>
      <c r="AW193" s="13" t="s">
        <v>36</v>
      </c>
      <c r="AX193" s="13" t="s">
        <v>75</v>
      </c>
      <c r="AY193" s="241" t="s">
        <v>162</v>
      </c>
    </row>
    <row r="194" s="14" customFormat="1">
      <c r="A194" s="14"/>
      <c r="B194" s="242"/>
      <c r="C194" s="243"/>
      <c r="D194" s="232" t="s">
        <v>173</v>
      </c>
      <c r="E194" s="244" t="s">
        <v>19</v>
      </c>
      <c r="F194" s="245" t="s">
        <v>2221</v>
      </c>
      <c r="G194" s="243"/>
      <c r="H194" s="244" t="s">
        <v>19</v>
      </c>
      <c r="I194" s="246"/>
      <c r="J194" s="243"/>
      <c r="K194" s="243"/>
      <c r="L194" s="247"/>
      <c r="M194" s="248"/>
      <c r="N194" s="249"/>
      <c r="O194" s="249"/>
      <c r="P194" s="249"/>
      <c r="Q194" s="249"/>
      <c r="R194" s="249"/>
      <c r="S194" s="249"/>
      <c r="T194" s="25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1" t="s">
        <v>173</v>
      </c>
      <c r="AU194" s="251" t="s">
        <v>85</v>
      </c>
      <c r="AV194" s="14" t="s">
        <v>83</v>
      </c>
      <c r="AW194" s="14" t="s">
        <v>36</v>
      </c>
      <c r="AX194" s="14" t="s">
        <v>75</v>
      </c>
      <c r="AY194" s="251" t="s">
        <v>162</v>
      </c>
    </row>
    <row r="195" s="13" customFormat="1">
      <c r="A195" s="13"/>
      <c r="B195" s="230"/>
      <c r="C195" s="231"/>
      <c r="D195" s="232" t="s">
        <v>173</v>
      </c>
      <c r="E195" s="233" t="s">
        <v>19</v>
      </c>
      <c r="F195" s="234" t="s">
        <v>2222</v>
      </c>
      <c r="G195" s="231"/>
      <c r="H195" s="235">
        <v>110</v>
      </c>
      <c r="I195" s="236"/>
      <c r="J195" s="231"/>
      <c r="K195" s="231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173</v>
      </c>
      <c r="AU195" s="241" t="s">
        <v>85</v>
      </c>
      <c r="AV195" s="13" t="s">
        <v>85</v>
      </c>
      <c r="AW195" s="13" t="s">
        <v>36</v>
      </c>
      <c r="AX195" s="13" t="s">
        <v>75</v>
      </c>
      <c r="AY195" s="241" t="s">
        <v>162</v>
      </c>
    </row>
    <row r="196" s="15" customFormat="1">
      <c r="A196" s="15"/>
      <c r="B196" s="252"/>
      <c r="C196" s="253"/>
      <c r="D196" s="232" t="s">
        <v>173</v>
      </c>
      <c r="E196" s="254" t="s">
        <v>19</v>
      </c>
      <c r="F196" s="255" t="s">
        <v>184</v>
      </c>
      <c r="G196" s="253"/>
      <c r="H196" s="256">
        <v>121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2" t="s">
        <v>173</v>
      </c>
      <c r="AU196" s="262" t="s">
        <v>85</v>
      </c>
      <c r="AV196" s="15" t="s">
        <v>169</v>
      </c>
      <c r="AW196" s="15" t="s">
        <v>36</v>
      </c>
      <c r="AX196" s="15" t="s">
        <v>83</v>
      </c>
      <c r="AY196" s="262" t="s">
        <v>162</v>
      </c>
    </row>
    <row r="197" s="2" customFormat="1" ht="44.25" customHeight="1">
      <c r="A197" s="38"/>
      <c r="B197" s="39"/>
      <c r="C197" s="264" t="s">
        <v>256</v>
      </c>
      <c r="D197" s="264" t="s">
        <v>280</v>
      </c>
      <c r="E197" s="265" t="s">
        <v>2223</v>
      </c>
      <c r="F197" s="266" t="s">
        <v>2224</v>
      </c>
      <c r="G197" s="267" t="s">
        <v>542</v>
      </c>
      <c r="H197" s="268">
        <v>48.399999999999999</v>
      </c>
      <c r="I197" s="269"/>
      <c r="J197" s="270">
        <f>ROUND(I197*H197,2)</f>
        <v>0</v>
      </c>
      <c r="K197" s="266" t="s">
        <v>168</v>
      </c>
      <c r="L197" s="271"/>
      <c r="M197" s="272" t="s">
        <v>19</v>
      </c>
      <c r="N197" s="273" t="s">
        <v>46</v>
      </c>
      <c r="O197" s="84"/>
      <c r="P197" s="221">
        <f>O197*H197</f>
        <v>0</v>
      </c>
      <c r="Q197" s="221">
        <v>0.0241</v>
      </c>
      <c r="R197" s="221">
        <f>Q197*H197</f>
        <v>1.1664399999999999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217</v>
      </c>
      <c r="AT197" s="223" t="s">
        <v>280</v>
      </c>
      <c r="AU197" s="223" t="s">
        <v>85</v>
      </c>
      <c r="AY197" s="17" t="s">
        <v>162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83</v>
      </c>
      <c r="BK197" s="224">
        <f>ROUND(I197*H197,2)</f>
        <v>0</v>
      </c>
      <c r="BL197" s="17" t="s">
        <v>169</v>
      </c>
      <c r="BM197" s="223" t="s">
        <v>2225</v>
      </c>
    </row>
    <row r="198" s="13" customFormat="1">
      <c r="A198" s="13"/>
      <c r="B198" s="230"/>
      <c r="C198" s="231"/>
      <c r="D198" s="232" t="s">
        <v>173</v>
      </c>
      <c r="E198" s="233" t="s">
        <v>19</v>
      </c>
      <c r="F198" s="234" t="s">
        <v>2226</v>
      </c>
      <c r="G198" s="231"/>
      <c r="H198" s="235">
        <v>48.399999999999999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173</v>
      </c>
      <c r="AU198" s="241" t="s">
        <v>85</v>
      </c>
      <c r="AV198" s="13" t="s">
        <v>85</v>
      </c>
      <c r="AW198" s="13" t="s">
        <v>36</v>
      </c>
      <c r="AX198" s="13" t="s">
        <v>83</v>
      </c>
      <c r="AY198" s="241" t="s">
        <v>162</v>
      </c>
    </row>
    <row r="199" s="2" customFormat="1" ht="24.15" customHeight="1">
      <c r="A199" s="38"/>
      <c r="B199" s="39"/>
      <c r="C199" s="212" t="s">
        <v>327</v>
      </c>
      <c r="D199" s="212" t="s">
        <v>164</v>
      </c>
      <c r="E199" s="213" t="s">
        <v>2227</v>
      </c>
      <c r="F199" s="214" t="s">
        <v>2228</v>
      </c>
      <c r="G199" s="215" t="s">
        <v>542</v>
      </c>
      <c r="H199" s="216">
        <v>1</v>
      </c>
      <c r="I199" s="217"/>
      <c r="J199" s="218">
        <f>ROUND(I199*H199,2)</f>
        <v>0</v>
      </c>
      <c r="K199" s="214" t="s">
        <v>168</v>
      </c>
      <c r="L199" s="44"/>
      <c r="M199" s="219" t="s">
        <v>19</v>
      </c>
      <c r="N199" s="220" t="s">
        <v>46</v>
      </c>
      <c r="O199" s="84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169</v>
      </c>
      <c r="AT199" s="223" t="s">
        <v>164</v>
      </c>
      <c r="AU199" s="223" t="s">
        <v>85</v>
      </c>
      <c r="AY199" s="17" t="s">
        <v>162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83</v>
      </c>
      <c r="BK199" s="224">
        <f>ROUND(I199*H199,2)</f>
        <v>0</v>
      </c>
      <c r="BL199" s="17" t="s">
        <v>169</v>
      </c>
      <c r="BM199" s="223" t="s">
        <v>2229</v>
      </c>
    </row>
    <row r="200" s="2" customFormat="1">
      <c r="A200" s="38"/>
      <c r="B200" s="39"/>
      <c r="C200" s="40"/>
      <c r="D200" s="225" t="s">
        <v>171</v>
      </c>
      <c r="E200" s="40"/>
      <c r="F200" s="226" t="s">
        <v>2230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171</v>
      </c>
      <c r="AU200" s="17" t="s">
        <v>85</v>
      </c>
    </row>
    <row r="201" s="2" customFormat="1" ht="24.15" customHeight="1">
      <c r="A201" s="38"/>
      <c r="B201" s="39"/>
      <c r="C201" s="264" t="s">
        <v>335</v>
      </c>
      <c r="D201" s="264" t="s">
        <v>280</v>
      </c>
      <c r="E201" s="265" t="s">
        <v>2231</v>
      </c>
      <c r="F201" s="266" t="s">
        <v>2232</v>
      </c>
      <c r="G201" s="267" t="s">
        <v>542</v>
      </c>
      <c r="H201" s="268">
        <v>1</v>
      </c>
      <c r="I201" s="269"/>
      <c r="J201" s="270">
        <f>ROUND(I201*H201,2)</f>
        <v>0</v>
      </c>
      <c r="K201" s="266" t="s">
        <v>168</v>
      </c>
      <c r="L201" s="271"/>
      <c r="M201" s="272" t="s">
        <v>19</v>
      </c>
      <c r="N201" s="273" t="s">
        <v>46</v>
      </c>
      <c r="O201" s="84"/>
      <c r="P201" s="221">
        <f>O201*H201</f>
        <v>0</v>
      </c>
      <c r="Q201" s="221">
        <v>0.058000000000000003</v>
      </c>
      <c r="R201" s="221">
        <f>Q201*H201</f>
        <v>0.058000000000000003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217</v>
      </c>
      <c r="AT201" s="223" t="s">
        <v>280</v>
      </c>
      <c r="AU201" s="223" t="s">
        <v>85</v>
      </c>
      <c r="AY201" s="17" t="s">
        <v>162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83</v>
      </c>
      <c r="BK201" s="224">
        <f>ROUND(I201*H201,2)</f>
        <v>0</v>
      </c>
      <c r="BL201" s="17" t="s">
        <v>169</v>
      </c>
      <c r="BM201" s="223" t="s">
        <v>2233</v>
      </c>
    </row>
    <row r="202" s="12" customFormat="1" ht="22.8" customHeight="1">
      <c r="A202" s="12"/>
      <c r="B202" s="196"/>
      <c r="C202" s="197"/>
      <c r="D202" s="198" t="s">
        <v>74</v>
      </c>
      <c r="E202" s="210" t="s">
        <v>309</v>
      </c>
      <c r="F202" s="210" t="s">
        <v>310</v>
      </c>
      <c r="G202" s="197"/>
      <c r="H202" s="197"/>
      <c r="I202" s="200"/>
      <c r="J202" s="211">
        <f>BK202</f>
        <v>0</v>
      </c>
      <c r="K202" s="197"/>
      <c r="L202" s="202"/>
      <c r="M202" s="203"/>
      <c r="N202" s="204"/>
      <c r="O202" s="204"/>
      <c r="P202" s="205">
        <f>SUM(P203:P204)</f>
        <v>0</v>
      </c>
      <c r="Q202" s="204"/>
      <c r="R202" s="205">
        <f>SUM(R203:R204)</f>
        <v>0</v>
      </c>
      <c r="S202" s="204"/>
      <c r="T202" s="206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7" t="s">
        <v>83</v>
      </c>
      <c r="AT202" s="208" t="s">
        <v>74</v>
      </c>
      <c r="AU202" s="208" t="s">
        <v>83</v>
      </c>
      <c r="AY202" s="207" t="s">
        <v>162</v>
      </c>
      <c r="BK202" s="209">
        <f>SUM(BK203:BK204)</f>
        <v>0</v>
      </c>
    </row>
    <row r="203" s="2" customFormat="1" ht="55.5" customHeight="1">
      <c r="A203" s="38"/>
      <c r="B203" s="39"/>
      <c r="C203" s="212" t="s">
        <v>340</v>
      </c>
      <c r="D203" s="212" t="s">
        <v>164</v>
      </c>
      <c r="E203" s="213" t="s">
        <v>2234</v>
      </c>
      <c r="F203" s="214" t="s">
        <v>2235</v>
      </c>
      <c r="G203" s="215" t="s">
        <v>220</v>
      </c>
      <c r="H203" s="216">
        <v>879.12699999999995</v>
      </c>
      <c r="I203" s="217"/>
      <c r="J203" s="218">
        <f>ROUND(I203*H203,2)</f>
        <v>0</v>
      </c>
      <c r="K203" s="214" t="s">
        <v>168</v>
      </c>
      <c r="L203" s="44"/>
      <c r="M203" s="219" t="s">
        <v>19</v>
      </c>
      <c r="N203" s="220" t="s">
        <v>46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169</v>
      </c>
      <c r="AT203" s="223" t="s">
        <v>164</v>
      </c>
      <c r="AU203" s="223" t="s">
        <v>85</v>
      </c>
      <c r="AY203" s="17" t="s">
        <v>162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83</v>
      </c>
      <c r="BK203" s="224">
        <f>ROUND(I203*H203,2)</f>
        <v>0</v>
      </c>
      <c r="BL203" s="17" t="s">
        <v>169</v>
      </c>
      <c r="BM203" s="223" t="s">
        <v>2236</v>
      </c>
    </row>
    <row r="204" s="2" customFormat="1">
      <c r="A204" s="38"/>
      <c r="B204" s="39"/>
      <c r="C204" s="40"/>
      <c r="D204" s="225" t="s">
        <v>171</v>
      </c>
      <c r="E204" s="40"/>
      <c r="F204" s="226" t="s">
        <v>2237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171</v>
      </c>
      <c r="AU204" s="17" t="s">
        <v>85</v>
      </c>
    </row>
    <row r="205" s="12" customFormat="1" ht="25.92" customHeight="1">
      <c r="A205" s="12"/>
      <c r="B205" s="196"/>
      <c r="C205" s="197"/>
      <c r="D205" s="198" t="s">
        <v>74</v>
      </c>
      <c r="E205" s="199" t="s">
        <v>128</v>
      </c>
      <c r="F205" s="199" t="s">
        <v>481</v>
      </c>
      <c r="G205" s="197"/>
      <c r="H205" s="197"/>
      <c r="I205" s="200"/>
      <c r="J205" s="201">
        <f>BK205</f>
        <v>0</v>
      </c>
      <c r="K205" s="197"/>
      <c r="L205" s="202"/>
      <c r="M205" s="203"/>
      <c r="N205" s="204"/>
      <c r="O205" s="204"/>
      <c r="P205" s="205">
        <f>P206</f>
        <v>0</v>
      </c>
      <c r="Q205" s="204"/>
      <c r="R205" s="205">
        <f>R206</f>
        <v>0</v>
      </c>
      <c r="S205" s="204"/>
      <c r="T205" s="206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7" t="s">
        <v>198</v>
      </c>
      <c r="AT205" s="208" t="s">
        <v>74</v>
      </c>
      <c r="AU205" s="208" t="s">
        <v>75</v>
      </c>
      <c r="AY205" s="207" t="s">
        <v>162</v>
      </c>
      <c r="BK205" s="209">
        <f>BK206</f>
        <v>0</v>
      </c>
    </row>
    <row r="206" s="12" customFormat="1" ht="22.8" customHeight="1">
      <c r="A206" s="12"/>
      <c r="B206" s="196"/>
      <c r="C206" s="197"/>
      <c r="D206" s="198" t="s">
        <v>74</v>
      </c>
      <c r="E206" s="210" t="s">
        <v>482</v>
      </c>
      <c r="F206" s="210" t="s">
        <v>483</v>
      </c>
      <c r="G206" s="197"/>
      <c r="H206" s="197"/>
      <c r="I206" s="200"/>
      <c r="J206" s="211">
        <f>BK206</f>
        <v>0</v>
      </c>
      <c r="K206" s="197"/>
      <c r="L206" s="202"/>
      <c r="M206" s="203"/>
      <c r="N206" s="204"/>
      <c r="O206" s="204"/>
      <c r="P206" s="205">
        <f>SUM(P207:P208)</f>
        <v>0</v>
      </c>
      <c r="Q206" s="204"/>
      <c r="R206" s="205">
        <f>SUM(R207:R208)</f>
        <v>0</v>
      </c>
      <c r="S206" s="204"/>
      <c r="T206" s="206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7" t="s">
        <v>198</v>
      </c>
      <c r="AT206" s="208" t="s">
        <v>74</v>
      </c>
      <c r="AU206" s="208" t="s">
        <v>83</v>
      </c>
      <c r="AY206" s="207" t="s">
        <v>162</v>
      </c>
      <c r="BK206" s="209">
        <f>SUM(BK207:BK208)</f>
        <v>0</v>
      </c>
    </row>
    <row r="207" s="2" customFormat="1" ht="16.5" customHeight="1">
      <c r="A207" s="38"/>
      <c r="B207" s="39"/>
      <c r="C207" s="212" t="s">
        <v>857</v>
      </c>
      <c r="D207" s="212" t="s">
        <v>164</v>
      </c>
      <c r="E207" s="213" t="s">
        <v>484</v>
      </c>
      <c r="F207" s="214" t="s">
        <v>485</v>
      </c>
      <c r="G207" s="215" t="s">
        <v>220</v>
      </c>
      <c r="H207" s="216">
        <v>879.03300000000002</v>
      </c>
      <c r="I207" s="217"/>
      <c r="J207" s="218">
        <f>ROUND(I207*H207,2)</f>
        <v>0</v>
      </c>
      <c r="K207" s="214" t="s">
        <v>486</v>
      </c>
      <c r="L207" s="44"/>
      <c r="M207" s="219" t="s">
        <v>19</v>
      </c>
      <c r="N207" s="220" t="s">
        <v>46</v>
      </c>
      <c r="O207" s="84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487</v>
      </c>
      <c r="AT207" s="223" t="s">
        <v>164</v>
      </c>
      <c r="AU207" s="223" t="s">
        <v>85</v>
      </c>
      <c r="AY207" s="17" t="s">
        <v>162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83</v>
      </c>
      <c r="BK207" s="224">
        <f>ROUND(I207*H207,2)</f>
        <v>0</v>
      </c>
      <c r="BL207" s="17" t="s">
        <v>487</v>
      </c>
      <c r="BM207" s="223" t="s">
        <v>2238</v>
      </c>
    </row>
    <row r="208" s="2" customFormat="1">
      <c r="A208" s="38"/>
      <c r="B208" s="39"/>
      <c r="C208" s="40"/>
      <c r="D208" s="225" t="s">
        <v>171</v>
      </c>
      <c r="E208" s="40"/>
      <c r="F208" s="226" t="s">
        <v>489</v>
      </c>
      <c r="G208" s="40"/>
      <c r="H208" s="40"/>
      <c r="I208" s="227"/>
      <c r="J208" s="40"/>
      <c r="K208" s="40"/>
      <c r="L208" s="44"/>
      <c r="M208" s="279"/>
      <c r="N208" s="280"/>
      <c r="O208" s="276"/>
      <c r="P208" s="276"/>
      <c r="Q208" s="276"/>
      <c r="R208" s="276"/>
      <c r="S208" s="276"/>
      <c r="T208" s="281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171</v>
      </c>
      <c r="AU208" s="17" t="s">
        <v>85</v>
      </c>
    </row>
    <row r="209" s="2" customFormat="1" ht="6.96" customHeight="1">
      <c r="A209" s="38"/>
      <c r="B209" s="59"/>
      <c r="C209" s="60"/>
      <c r="D209" s="60"/>
      <c r="E209" s="60"/>
      <c r="F209" s="60"/>
      <c r="G209" s="60"/>
      <c r="H209" s="60"/>
      <c r="I209" s="60"/>
      <c r="J209" s="60"/>
      <c r="K209" s="60"/>
      <c r="L209" s="44"/>
      <c r="M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</sheetData>
  <sheetProtection sheet="1" autoFilter="0" formatColumns="0" formatRows="0" objects="1" scenarios="1" spinCount="100000" saltValue="eRwwDyLXBSI7RMN38ZMECi8GNIWgm3adRLFy2PkWOI7ku1EiBreaeBigv/xRmG/oZyALMdfLEpbhqZYk86cObg==" hashValue="2izCHxfDJ/yhHZ2ezjod2Xc4I5GS6LS4IwEAcQtorgWIQL0Ybf8AesUpU7NG5rEsflYAQO0lZfIEKaw4v0Ohfw==" algorithmName="SHA-512" password="CC35"/>
  <autoFilter ref="C85:K20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21151113"/>
    <hyperlink ref="F93" r:id="rId2" display="https://podminky.urs.cz/item/CS_URS_2025_01/131111333"/>
    <hyperlink ref="F96" r:id="rId3" display="https://podminky.urs.cz/item/CS_URS_2025_01/132151254"/>
    <hyperlink ref="F124" r:id="rId4" display="https://podminky.urs.cz/item/CS_URS_2025_01/162351103"/>
    <hyperlink ref="F131" r:id="rId5" display="https://podminky.urs.cz/item/CS_URS_2025_01/162751117"/>
    <hyperlink ref="F135" r:id="rId6" display="https://podminky.urs.cz/item/CS_URS_2025_01/162751119"/>
    <hyperlink ref="F138" r:id="rId7" display="https://podminky.urs.cz/item/CS_URS_2025_01/167151111"/>
    <hyperlink ref="F142" r:id="rId8" display="https://podminky.urs.cz/item/CS_URS_2025_01/171201231"/>
    <hyperlink ref="F145" r:id="rId9" display="https://podminky.urs.cz/item/CS_URS_2025_01/171251201"/>
    <hyperlink ref="F147" r:id="rId10" display="https://podminky.urs.cz/item/CS_URS_2025_01/174151101"/>
    <hyperlink ref="F150" r:id="rId11" display="https://podminky.urs.cz/item/CS_URS_2025_01/211971110"/>
    <hyperlink ref="F155" r:id="rId12" display="https://podminky.urs.cz/item/CS_URS_2025_01/212752101"/>
    <hyperlink ref="F158" r:id="rId13" display="https://podminky.urs.cz/item/CS_URS_2025_01/213141131"/>
    <hyperlink ref="F167" r:id="rId14" display="https://podminky.urs.cz/item/CS_URS_2025_01/271532212"/>
    <hyperlink ref="F171" r:id="rId15" display="https://podminky.urs.cz/item/CS_URS_2025_01/327215221"/>
    <hyperlink ref="F178" r:id="rId16" display="https://podminky.urs.cz/item/CS_URS_2025_01/338171123"/>
    <hyperlink ref="F181" r:id="rId17" display="https://podminky.urs.cz/item/CS_URS_2025_01/338171123R"/>
    <hyperlink ref="F184" r:id="rId18" display="https://podminky.urs.cz/item/CS_URS_2025_01/348101210"/>
    <hyperlink ref="F187" r:id="rId19" display="https://podminky.urs.cz/item/CS_URS_2025_01/348121221"/>
    <hyperlink ref="F191" r:id="rId20" display="https://podminky.urs.cz/item/CS_URS_2025_01/348171146"/>
    <hyperlink ref="F200" r:id="rId21" display="https://podminky.urs.cz/item/CS_URS_2025_01/348172214"/>
    <hyperlink ref="F204" r:id="rId22" display="https://podminky.urs.cz/item/CS_URS_2025_01/998153131"/>
    <hyperlink ref="F208" r:id="rId23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2239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ROUND(J84,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ROUND((SUM(BE84:BE123)),  2)</f>
        <v>0</v>
      </c>
      <c r="G33" s="38"/>
      <c r="H33" s="38"/>
      <c r="I33" s="157">
        <v>0.20999999999999999</v>
      </c>
      <c r="J33" s="156">
        <f>ROUND(((SUM(BE84:BE123))*I33),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ROUND((SUM(BF84:BF123)),  2)</f>
        <v>0</v>
      </c>
      <c r="G34" s="38"/>
      <c r="H34" s="38"/>
      <c r="I34" s="157">
        <v>0.12</v>
      </c>
      <c r="J34" s="156">
        <f>ROUND(((SUM(BF84:BF123))*I34),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ROUND((SUM(BG84:BG123)),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ROUND((SUM(BH84:BH123)),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ROUND((SUM(BI84:BI123)),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D13 - VRN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366</v>
      </c>
      <c r="E60" s="177"/>
      <c r="F60" s="177"/>
      <c r="G60" s="177"/>
      <c r="H60" s="177"/>
      <c r="I60" s="177"/>
      <c r="J60" s="178">
        <f>J85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2240</v>
      </c>
      <c r="E61" s="182"/>
      <c r="F61" s="182"/>
      <c r="G61" s="182"/>
      <c r="H61" s="182"/>
      <c r="I61" s="182"/>
      <c r="J61" s="183">
        <f>J86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1462</v>
      </c>
      <c r="E62" s="182"/>
      <c r="F62" s="182"/>
      <c r="G62" s="182"/>
      <c r="H62" s="182"/>
      <c r="I62" s="182"/>
      <c r="J62" s="183">
        <f>J99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1463</v>
      </c>
      <c r="E63" s="182"/>
      <c r="F63" s="182"/>
      <c r="G63" s="182"/>
      <c r="H63" s="182"/>
      <c r="I63" s="182"/>
      <c r="J63" s="183">
        <f>J102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1137</v>
      </c>
      <c r="E64" s="182"/>
      <c r="F64" s="182"/>
      <c r="G64" s="182"/>
      <c r="H64" s="182"/>
      <c r="I64" s="182"/>
      <c r="J64" s="183">
        <f>J111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147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Hřiště u ZŠ - Habartov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131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D13 - VRN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>č.p.561/28,99/226</v>
      </c>
      <c r="G78" s="40"/>
      <c r="H78" s="40"/>
      <c r="I78" s="32" t="s">
        <v>23</v>
      </c>
      <c r="J78" s="72" t="str">
        <f>IF(J12="","",J12)</f>
        <v>26. 5. 2025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5.65" customHeight="1">
      <c r="A80" s="38"/>
      <c r="B80" s="39"/>
      <c r="C80" s="32" t="s">
        <v>25</v>
      </c>
      <c r="D80" s="40"/>
      <c r="E80" s="40"/>
      <c r="F80" s="27" t="str">
        <f>E15</f>
        <v>Město Habartov</v>
      </c>
      <c r="G80" s="40"/>
      <c r="H80" s="40"/>
      <c r="I80" s="32" t="s">
        <v>33</v>
      </c>
      <c r="J80" s="36" t="str">
        <f>E21</f>
        <v>Ing.Arch Lubomír Korřák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31</v>
      </c>
      <c r="D81" s="40"/>
      <c r="E81" s="40"/>
      <c r="F81" s="27" t="str">
        <f>IF(E18="","",E18)</f>
        <v>Vyplň údaj</v>
      </c>
      <c r="G81" s="40"/>
      <c r="H81" s="40"/>
      <c r="I81" s="32" t="s">
        <v>37</v>
      </c>
      <c r="J81" s="36" t="str">
        <f>E24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85"/>
      <c r="B83" s="186"/>
      <c r="C83" s="187" t="s">
        <v>148</v>
      </c>
      <c r="D83" s="188" t="s">
        <v>60</v>
      </c>
      <c r="E83" s="188" t="s">
        <v>56</v>
      </c>
      <c r="F83" s="188" t="s">
        <v>57</v>
      </c>
      <c r="G83" s="188" t="s">
        <v>149</v>
      </c>
      <c r="H83" s="188" t="s">
        <v>150</v>
      </c>
      <c r="I83" s="188" t="s">
        <v>151</v>
      </c>
      <c r="J83" s="188" t="s">
        <v>135</v>
      </c>
      <c r="K83" s="189" t="s">
        <v>152</v>
      </c>
      <c r="L83" s="190"/>
      <c r="M83" s="92" t="s">
        <v>19</v>
      </c>
      <c r="N83" s="93" t="s">
        <v>45</v>
      </c>
      <c r="O83" s="93" t="s">
        <v>153</v>
      </c>
      <c r="P83" s="93" t="s">
        <v>154</v>
      </c>
      <c r="Q83" s="93" t="s">
        <v>155</v>
      </c>
      <c r="R83" s="93" t="s">
        <v>156</v>
      </c>
      <c r="S83" s="93" t="s">
        <v>157</v>
      </c>
      <c r="T83" s="94" t="s">
        <v>158</v>
      </c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</row>
    <row r="84" s="2" customFormat="1" ht="22.8" customHeight="1">
      <c r="A84" s="38"/>
      <c r="B84" s="39"/>
      <c r="C84" s="99" t="s">
        <v>159</v>
      </c>
      <c r="D84" s="40"/>
      <c r="E84" s="40"/>
      <c r="F84" s="40"/>
      <c r="G84" s="40"/>
      <c r="H84" s="40"/>
      <c r="I84" s="40"/>
      <c r="J84" s="191">
        <f>BK84</f>
        <v>0</v>
      </c>
      <c r="K84" s="40"/>
      <c r="L84" s="44"/>
      <c r="M84" s="95"/>
      <c r="N84" s="192"/>
      <c r="O84" s="96"/>
      <c r="P84" s="193">
        <f>P85</f>
        <v>0</v>
      </c>
      <c r="Q84" s="96"/>
      <c r="R84" s="193">
        <f>R85</f>
        <v>0</v>
      </c>
      <c r="S84" s="96"/>
      <c r="T84" s="194">
        <f>T85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74</v>
      </c>
      <c r="AU84" s="17" t="s">
        <v>136</v>
      </c>
      <c r="BK84" s="195">
        <f>BK85</f>
        <v>0</v>
      </c>
    </row>
    <row r="85" s="12" customFormat="1" ht="25.92" customHeight="1">
      <c r="A85" s="12"/>
      <c r="B85" s="196"/>
      <c r="C85" s="197"/>
      <c r="D85" s="198" t="s">
        <v>74</v>
      </c>
      <c r="E85" s="199" t="s">
        <v>128</v>
      </c>
      <c r="F85" s="199" t="s">
        <v>481</v>
      </c>
      <c r="G85" s="197"/>
      <c r="H85" s="197"/>
      <c r="I85" s="200"/>
      <c r="J85" s="201">
        <f>BK85</f>
        <v>0</v>
      </c>
      <c r="K85" s="197"/>
      <c r="L85" s="202"/>
      <c r="M85" s="203"/>
      <c r="N85" s="204"/>
      <c r="O85" s="204"/>
      <c r="P85" s="205">
        <f>P86+P99+P102+P111</f>
        <v>0</v>
      </c>
      <c r="Q85" s="204"/>
      <c r="R85" s="205">
        <f>R86+R99+R102+R111</f>
        <v>0</v>
      </c>
      <c r="S85" s="204"/>
      <c r="T85" s="206">
        <f>T86+T99+T102+T111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7" t="s">
        <v>198</v>
      </c>
      <c r="AT85" s="208" t="s">
        <v>74</v>
      </c>
      <c r="AU85" s="208" t="s">
        <v>75</v>
      </c>
      <c r="AY85" s="207" t="s">
        <v>162</v>
      </c>
      <c r="BK85" s="209">
        <f>BK86+BK99+BK102+BK111</f>
        <v>0</v>
      </c>
    </row>
    <row r="86" s="12" customFormat="1" ht="22.8" customHeight="1">
      <c r="A86" s="12"/>
      <c r="B86" s="196"/>
      <c r="C86" s="197"/>
      <c r="D86" s="198" t="s">
        <v>74</v>
      </c>
      <c r="E86" s="210" t="s">
        <v>2241</v>
      </c>
      <c r="F86" s="210" t="s">
        <v>2242</v>
      </c>
      <c r="G86" s="197"/>
      <c r="H86" s="197"/>
      <c r="I86" s="200"/>
      <c r="J86" s="211">
        <f>BK86</f>
        <v>0</v>
      </c>
      <c r="K86" s="197"/>
      <c r="L86" s="202"/>
      <c r="M86" s="203"/>
      <c r="N86" s="204"/>
      <c r="O86" s="204"/>
      <c r="P86" s="205">
        <f>SUM(P87:P98)</f>
        <v>0</v>
      </c>
      <c r="Q86" s="204"/>
      <c r="R86" s="205">
        <f>SUM(R87:R98)</f>
        <v>0</v>
      </c>
      <c r="S86" s="204"/>
      <c r="T86" s="206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198</v>
      </c>
      <c r="AT86" s="208" t="s">
        <v>74</v>
      </c>
      <c r="AU86" s="208" t="s">
        <v>83</v>
      </c>
      <c r="AY86" s="207" t="s">
        <v>162</v>
      </c>
      <c r="BK86" s="209">
        <f>SUM(BK87:BK98)</f>
        <v>0</v>
      </c>
    </row>
    <row r="87" s="2" customFormat="1" ht="16.5" customHeight="1">
      <c r="A87" s="38"/>
      <c r="B87" s="39"/>
      <c r="C87" s="212" t="s">
        <v>85</v>
      </c>
      <c r="D87" s="212" t="s">
        <v>164</v>
      </c>
      <c r="E87" s="213" t="s">
        <v>2243</v>
      </c>
      <c r="F87" s="214" t="s">
        <v>2244</v>
      </c>
      <c r="G87" s="215" t="s">
        <v>338</v>
      </c>
      <c r="H87" s="216">
        <v>1</v>
      </c>
      <c r="I87" s="217"/>
      <c r="J87" s="218">
        <f>ROUND(I87*H87,2)</f>
        <v>0</v>
      </c>
      <c r="K87" s="214" t="s">
        <v>168</v>
      </c>
      <c r="L87" s="44"/>
      <c r="M87" s="219" t="s">
        <v>19</v>
      </c>
      <c r="N87" s="220" t="s">
        <v>46</v>
      </c>
      <c r="O87" s="84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23" t="s">
        <v>169</v>
      </c>
      <c r="AT87" s="223" t="s">
        <v>164</v>
      </c>
      <c r="AU87" s="223" t="s">
        <v>85</v>
      </c>
      <c r="AY87" s="17" t="s">
        <v>162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83</v>
      </c>
      <c r="BK87" s="224">
        <f>ROUND(I87*H87,2)</f>
        <v>0</v>
      </c>
      <c r="BL87" s="17" t="s">
        <v>169</v>
      </c>
      <c r="BM87" s="223" t="s">
        <v>2245</v>
      </c>
    </row>
    <row r="88" s="2" customFormat="1">
      <c r="A88" s="38"/>
      <c r="B88" s="39"/>
      <c r="C88" s="40"/>
      <c r="D88" s="225" t="s">
        <v>171</v>
      </c>
      <c r="E88" s="40"/>
      <c r="F88" s="226" t="s">
        <v>2246</v>
      </c>
      <c r="G88" s="40"/>
      <c r="H88" s="40"/>
      <c r="I88" s="227"/>
      <c r="J88" s="40"/>
      <c r="K88" s="40"/>
      <c r="L88" s="44"/>
      <c r="M88" s="228"/>
      <c r="N88" s="229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171</v>
      </c>
      <c r="AU88" s="17" t="s">
        <v>85</v>
      </c>
    </row>
    <row r="89" s="2" customFormat="1" ht="16.5" customHeight="1">
      <c r="A89" s="38"/>
      <c r="B89" s="39"/>
      <c r="C89" s="212" t="s">
        <v>185</v>
      </c>
      <c r="D89" s="212" t="s">
        <v>164</v>
      </c>
      <c r="E89" s="213" t="s">
        <v>2247</v>
      </c>
      <c r="F89" s="214" t="s">
        <v>2248</v>
      </c>
      <c r="G89" s="215" t="s">
        <v>338</v>
      </c>
      <c r="H89" s="216">
        <v>1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2249</v>
      </c>
    </row>
    <row r="90" s="2" customFormat="1">
      <c r="A90" s="38"/>
      <c r="B90" s="39"/>
      <c r="C90" s="40"/>
      <c r="D90" s="225" t="s">
        <v>171</v>
      </c>
      <c r="E90" s="40"/>
      <c r="F90" s="226" t="s">
        <v>2250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2" customFormat="1" ht="16.5" customHeight="1">
      <c r="A91" s="38"/>
      <c r="B91" s="39"/>
      <c r="C91" s="212" t="s">
        <v>169</v>
      </c>
      <c r="D91" s="212" t="s">
        <v>164</v>
      </c>
      <c r="E91" s="213" t="s">
        <v>2251</v>
      </c>
      <c r="F91" s="214" t="s">
        <v>2252</v>
      </c>
      <c r="G91" s="215" t="s">
        <v>338</v>
      </c>
      <c r="H91" s="216">
        <v>1</v>
      </c>
      <c r="I91" s="217"/>
      <c r="J91" s="218">
        <f>ROUND(I91*H91,2)</f>
        <v>0</v>
      </c>
      <c r="K91" s="214" t="s">
        <v>168</v>
      </c>
      <c r="L91" s="44"/>
      <c r="M91" s="219" t="s">
        <v>19</v>
      </c>
      <c r="N91" s="220" t="s">
        <v>46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169</v>
      </c>
      <c r="AT91" s="223" t="s">
        <v>164</v>
      </c>
      <c r="AU91" s="223" t="s">
        <v>85</v>
      </c>
      <c r="AY91" s="17" t="s">
        <v>162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83</v>
      </c>
      <c r="BK91" s="224">
        <f>ROUND(I91*H91,2)</f>
        <v>0</v>
      </c>
      <c r="BL91" s="17" t="s">
        <v>169</v>
      </c>
      <c r="BM91" s="223" t="s">
        <v>2253</v>
      </c>
    </row>
    <row r="92" s="2" customFormat="1">
      <c r="A92" s="38"/>
      <c r="B92" s="39"/>
      <c r="C92" s="40"/>
      <c r="D92" s="225" t="s">
        <v>171</v>
      </c>
      <c r="E92" s="40"/>
      <c r="F92" s="226" t="s">
        <v>2254</v>
      </c>
      <c r="G92" s="40"/>
      <c r="H92" s="40"/>
      <c r="I92" s="227"/>
      <c r="J92" s="40"/>
      <c r="K92" s="40"/>
      <c r="L92" s="44"/>
      <c r="M92" s="228"/>
      <c r="N92" s="22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171</v>
      </c>
      <c r="AU92" s="17" t="s">
        <v>85</v>
      </c>
    </row>
    <row r="93" s="2" customFormat="1" ht="16.5" customHeight="1">
      <c r="A93" s="38"/>
      <c r="B93" s="39"/>
      <c r="C93" s="212" t="s">
        <v>198</v>
      </c>
      <c r="D93" s="212" t="s">
        <v>164</v>
      </c>
      <c r="E93" s="213" t="s">
        <v>2255</v>
      </c>
      <c r="F93" s="214" t="s">
        <v>2256</v>
      </c>
      <c r="G93" s="215" t="s">
        <v>338</v>
      </c>
      <c r="H93" s="216">
        <v>1</v>
      </c>
      <c r="I93" s="217"/>
      <c r="J93" s="218">
        <f>ROUND(I93*H93,2)</f>
        <v>0</v>
      </c>
      <c r="K93" s="214" t="s">
        <v>168</v>
      </c>
      <c r="L93" s="44"/>
      <c r="M93" s="219" t="s">
        <v>19</v>
      </c>
      <c r="N93" s="220" t="s">
        <v>46</v>
      </c>
      <c r="O93" s="84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169</v>
      </c>
      <c r="AT93" s="223" t="s">
        <v>164</v>
      </c>
      <c r="AU93" s="223" t="s">
        <v>85</v>
      </c>
      <c r="AY93" s="17" t="s">
        <v>162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83</v>
      </c>
      <c r="BK93" s="224">
        <f>ROUND(I93*H93,2)</f>
        <v>0</v>
      </c>
      <c r="BL93" s="17" t="s">
        <v>169</v>
      </c>
      <c r="BM93" s="223" t="s">
        <v>2257</v>
      </c>
    </row>
    <row r="94" s="2" customFormat="1">
      <c r="A94" s="38"/>
      <c r="B94" s="39"/>
      <c r="C94" s="40"/>
      <c r="D94" s="225" t="s">
        <v>171</v>
      </c>
      <c r="E94" s="40"/>
      <c r="F94" s="226" t="s">
        <v>2258</v>
      </c>
      <c r="G94" s="40"/>
      <c r="H94" s="40"/>
      <c r="I94" s="227"/>
      <c r="J94" s="40"/>
      <c r="K94" s="40"/>
      <c r="L94" s="44"/>
      <c r="M94" s="228"/>
      <c r="N94" s="229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171</v>
      </c>
      <c r="AU94" s="17" t="s">
        <v>85</v>
      </c>
    </row>
    <row r="95" s="2" customFormat="1">
      <c r="A95" s="38"/>
      <c r="B95" s="39"/>
      <c r="C95" s="40"/>
      <c r="D95" s="232" t="s">
        <v>260</v>
      </c>
      <c r="E95" s="40"/>
      <c r="F95" s="263" t="s">
        <v>2259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260</v>
      </c>
      <c r="AU95" s="17" t="s">
        <v>85</v>
      </c>
    </row>
    <row r="96" s="2" customFormat="1" ht="16.5" customHeight="1">
      <c r="A96" s="38"/>
      <c r="B96" s="39"/>
      <c r="C96" s="212" t="s">
        <v>205</v>
      </c>
      <c r="D96" s="212" t="s">
        <v>164</v>
      </c>
      <c r="E96" s="213" t="s">
        <v>2260</v>
      </c>
      <c r="F96" s="214" t="s">
        <v>2261</v>
      </c>
      <c r="G96" s="215" t="s">
        <v>338</v>
      </c>
      <c r="H96" s="216">
        <v>1</v>
      </c>
      <c r="I96" s="217"/>
      <c r="J96" s="218">
        <f>ROUND(I96*H96,2)</f>
        <v>0</v>
      </c>
      <c r="K96" s="214" t="s">
        <v>168</v>
      </c>
      <c r="L96" s="44"/>
      <c r="M96" s="219" t="s">
        <v>19</v>
      </c>
      <c r="N96" s="220" t="s">
        <v>46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169</v>
      </c>
      <c r="AT96" s="223" t="s">
        <v>164</v>
      </c>
      <c r="AU96" s="223" t="s">
        <v>85</v>
      </c>
      <c r="AY96" s="17" t="s">
        <v>162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83</v>
      </c>
      <c r="BK96" s="224">
        <f>ROUND(I96*H96,2)</f>
        <v>0</v>
      </c>
      <c r="BL96" s="17" t="s">
        <v>169</v>
      </c>
      <c r="BM96" s="223" t="s">
        <v>2262</v>
      </c>
    </row>
    <row r="97" s="2" customFormat="1">
      <c r="A97" s="38"/>
      <c r="B97" s="39"/>
      <c r="C97" s="40"/>
      <c r="D97" s="225" t="s">
        <v>171</v>
      </c>
      <c r="E97" s="40"/>
      <c r="F97" s="226" t="s">
        <v>2263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171</v>
      </c>
      <c r="AU97" s="17" t="s">
        <v>85</v>
      </c>
    </row>
    <row r="98" s="2" customFormat="1">
      <c r="A98" s="38"/>
      <c r="B98" s="39"/>
      <c r="C98" s="40"/>
      <c r="D98" s="232" t="s">
        <v>260</v>
      </c>
      <c r="E98" s="40"/>
      <c r="F98" s="263" t="s">
        <v>2264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260</v>
      </c>
      <c r="AU98" s="17" t="s">
        <v>85</v>
      </c>
    </row>
    <row r="99" s="12" customFormat="1" ht="22.8" customHeight="1">
      <c r="A99" s="12"/>
      <c r="B99" s="196"/>
      <c r="C99" s="197"/>
      <c r="D99" s="198" t="s">
        <v>74</v>
      </c>
      <c r="E99" s="210" t="s">
        <v>1896</v>
      </c>
      <c r="F99" s="210" t="s">
        <v>1897</v>
      </c>
      <c r="G99" s="197"/>
      <c r="H99" s="197"/>
      <c r="I99" s="200"/>
      <c r="J99" s="211">
        <f>BK99</f>
        <v>0</v>
      </c>
      <c r="K99" s="197"/>
      <c r="L99" s="202"/>
      <c r="M99" s="203"/>
      <c r="N99" s="204"/>
      <c r="O99" s="204"/>
      <c r="P99" s="205">
        <f>SUM(P100:P101)</f>
        <v>0</v>
      </c>
      <c r="Q99" s="204"/>
      <c r="R99" s="205">
        <f>SUM(R100:R101)</f>
        <v>0</v>
      </c>
      <c r="S99" s="204"/>
      <c r="T99" s="206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7" t="s">
        <v>198</v>
      </c>
      <c r="AT99" s="208" t="s">
        <v>74</v>
      </c>
      <c r="AU99" s="208" t="s">
        <v>83</v>
      </c>
      <c r="AY99" s="207" t="s">
        <v>162</v>
      </c>
      <c r="BK99" s="209">
        <f>SUM(BK100:BK101)</f>
        <v>0</v>
      </c>
    </row>
    <row r="100" s="2" customFormat="1" ht="16.5" customHeight="1">
      <c r="A100" s="38"/>
      <c r="B100" s="39"/>
      <c r="C100" s="212" t="s">
        <v>211</v>
      </c>
      <c r="D100" s="212" t="s">
        <v>164</v>
      </c>
      <c r="E100" s="213" t="s">
        <v>2265</v>
      </c>
      <c r="F100" s="214" t="s">
        <v>2266</v>
      </c>
      <c r="G100" s="215" t="s">
        <v>338</v>
      </c>
      <c r="H100" s="216">
        <v>1</v>
      </c>
      <c r="I100" s="217"/>
      <c r="J100" s="218">
        <f>ROUND(I100*H100,2)</f>
        <v>0</v>
      </c>
      <c r="K100" s="214" t="s">
        <v>168</v>
      </c>
      <c r="L100" s="44"/>
      <c r="M100" s="219" t="s">
        <v>19</v>
      </c>
      <c r="N100" s="220" t="s">
        <v>46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487</v>
      </c>
      <c r="AT100" s="223" t="s">
        <v>164</v>
      </c>
      <c r="AU100" s="223" t="s">
        <v>85</v>
      </c>
      <c r="AY100" s="17" t="s">
        <v>162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83</v>
      </c>
      <c r="BK100" s="224">
        <f>ROUND(I100*H100,2)</f>
        <v>0</v>
      </c>
      <c r="BL100" s="17" t="s">
        <v>487</v>
      </c>
      <c r="BM100" s="223" t="s">
        <v>2267</v>
      </c>
    </row>
    <row r="101" s="2" customFormat="1">
      <c r="A101" s="38"/>
      <c r="B101" s="39"/>
      <c r="C101" s="40"/>
      <c r="D101" s="225" t="s">
        <v>171</v>
      </c>
      <c r="E101" s="40"/>
      <c r="F101" s="226" t="s">
        <v>2268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171</v>
      </c>
      <c r="AU101" s="17" t="s">
        <v>85</v>
      </c>
    </row>
    <row r="102" s="12" customFormat="1" ht="22.8" customHeight="1">
      <c r="A102" s="12"/>
      <c r="B102" s="196"/>
      <c r="C102" s="197"/>
      <c r="D102" s="198" t="s">
        <v>74</v>
      </c>
      <c r="E102" s="210" t="s">
        <v>1903</v>
      </c>
      <c r="F102" s="210" t="s">
        <v>1904</v>
      </c>
      <c r="G102" s="197"/>
      <c r="H102" s="197"/>
      <c r="I102" s="200"/>
      <c r="J102" s="211">
        <f>BK102</f>
        <v>0</v>
      </c>
      <c r="K102" s="197"/>
      <c r="L102" s="202"/>
      <c r="M102" s="203"/>
      <c r="N102" s="204"/>
      <c r="O102" s="204"/>
      <c r="P102" s="205">
        <f>SUM(P103:P110)</f>
        <v>0</v>
      </c>
      <c r="Q102" s="204"/>
      <c r="R102" s="205">
        <f>SUM(R103:R110)</f>
        <v>0</v>
      </c>
      <c r="S102" s="204"/>
      <c r="T102" s="206">
        <f>SUM(T103:T110)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7" t="s">
        <v>198</v>
      </c>
      <c r="AT102" s="208" t="s">
        <v>74</v>
      </c>
      <c r="AU102" s="208" t="s">
        <v>83</v>
      </c>
      <c r="AY102" s="207" t="s">
        <v>162</v>
      </c>
      <c r="BK102" s="209">
        <f>SUM(BK103:BK110)</f>
        <v>0</v>
      </c>
    </row>
    <row r="103" s="2" customFormat="1" ht="16.5" customHeight="1">
      <c r="A103" s="38"/>
      <c r="B103" s="39"/>
      <c r="C103" s="212" t="s">
        <v>217</v>
      </c>
      <c r="D103" s="212" t="s">
        <v>164</v>
      </c>
      <c r="E103" s="213" t="s">
        <v>1906</v>
      </c>
      <c r="F103" s="214" t="s">
        <v>1904</v>
      </c>
      <c r="G103" s="215" t="s">
        <v>338</v>
      </c>
      <c r="H103" s="216">
        <v>1</v>
      </c>
      <c r="I103" s="217"/>
      <c r="J103" s="218">
        <f>ROUND(I103*H103,2)</f>
        <v>0</v>
      </c>
      <c r="K103" s="214" t="s">
        <v>168</v>
      </c>
      <c r="L103" s="44"/>
      <c r="M103" s="219" t="s">
        <v>19</v>
      </c>
      <c r="N103" s="220" t="s">
        <v>46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169</v>
      </c>
      <c r="AT103" s="223" t="s">
        <v>164</v>
      </c>
      <c r="AU103" s="223" t="s">
        <v>85</v>
      </c>
      <c r="AY103" s="17" t="s">
        <v>162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83</v>
      </c>
      <c r="BK103" s="224">
        <f>ROUND(I103*H103,2)</f>
        <v>0</v>
      </c>
      <c r="BL103" s="17" t="s">
        <v>169</v>
      </c>
      <c r="BM103" s="223" t="s">
        <v>2269</v>
      </c>
    </row>
    <row r="104" s="2" customFormat="1">
      <c r="A104" s="38"/>
      <c r="B104" s="39"/>
      <c r="C104" s="40"/>
      <c r="D104" s="225" t="s">
        <v>171</v>
      </c>
      <c r="E104" s="40"/>
      <c r="F104" s="226" t="s">
        <v>2270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171</v>
      </c>
      <c r="AU104" s="17" t="s">
        <v>85</v>
      </c>
    </row>
    <row r="105" s="2" customFormat="1" ht="16.5" customHeight="1">
      <c r="A105" s="38"/>
      <c r="B105" s="39"/>
      <c r="C105" s="212" t="s">
        <v>224</v>
      </c>
      <c r="D105" s="212" t="s">
        <v>164</v>
      </c>
      <c r="E105" s="213" t="s">
        <v>2271</v>
      </c>
      <c r="F105" s="214" t="s">
        <v>2272</v>
      </c>
      <c r="G105" s="215" t="s">
        <v>338</v>
      </c>
      <c r="H105" s="216">
        <v>1</v>
      </c>
      <c r="I105" s="217"/>
      <c r="J105" s="218">
        <f>ROUND(I105*H105,2)</f>
        <v>0</v>
      </c>
      <c r="K105" s="214" t="s">
        <v>168</v>
      </c>
      <c r="L105" s="44"/>
      <c r="M105" s="219" t="s">
        <v>19</v>
      </c>
      <c r="N105" s="220" t="s">
        <v>46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487</v>
      </c>
      <c r="AT105" s="223" t="s">
        <v>164</v>
      </c>
      <c r="AU105" s="223" t="s">
        <v>85</v>
      </c>
      <c r="AY105" s="17" t="s">
        <v>162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83</v>
      </c>
      <c r="BK105" s="224">
        <f>ROUND(I105*H105,2)</f>
        <v>0</v>
      </c>
      <c r="BL105" s="17" t="s">
        <v>487</v>
      </c>
      <c r="BM105" s="223" t="s">
        <v>2273</v>
      </c>
    </row>
    <row r="106" s="2" customFormat="1">
      <c r="A106" s="38"/>
      <c r="B106" s="39"/>
      <c r="C106" s="40"/>
      <c r="D106" s="225" t="s">
        <v>171</v>
      </c>
      <c r="E106" s="40"/>
      <c r="F106" s="226" t="s">
        <v>2274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171</v>
      </c>
      <c r="AU106" s="17" t="s">
        <v>85</v>
      </c>
    </row>
    <row r="107" s="2" customFormat="1" ht="16.5" customHeight="1">
      <c r="A107" s="38"/>
      <c r="B107" s="39"/>
      <c r="C107" s="212" t="s">
        <v>230</v>
      </c>
      <c r="D107" s="212" t="s">
        <v>164</v>
      </c>
      <c r="E107" s="213" t="s">
        <v>2275</v>
      </c>
      <c r="F107" s="214" t="s">
        <v>2276</v>
      </c>
      <c r="G107" s="215" t="s">
        <v>338</v>
      </c>
      <c r="H107" s="216">
        <v>1</v>
      </c>
      <c r="I107" s="217"/>
      <c r="J107" s="218">
        <f>ROUND(I107*H107,2)</f>
        <v>0</v>
      </c>
      <c r="K107" s="214" t="s">
        <v>168</v>
      </c>
      <c r="L107" s="44"/>
      <c r="M107" s="219" t="s">
        <v>19</v>
      </c>
      <c r="N107" s="220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169</v>
      </c>
      <c r="AT107" s="223" t="s">
        <v>164</v>
      </c>
      <c r="AU107" s="223" t="s">
        <v>85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169</v>
      </c>
      <c r="BM107" s="223" t="s">
        <v>2277</v>
      </c>
    </row>
    <row r="108" s="2" customFormat="1">
      <c r="A108" s="38"/>
      <c r="B108" s="39"/>
      <c r="C108" s="40"/>
      <c r="D108" s="225" t="s">
        <v>171</v>
      </c>
      <c r="E108" s="40"/>
      <c r="F108" s="226" t="s">
        <v>2278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171</v>
      </c>
      <c r="AU108" s="17" t="s">
        <v>85</v>
      </c>
    </row>
    <row r="109" s="2" customFormat="1" ht="16.5" customHeight="1">
      <c r="A109" s="38"/>
      <c r="B109" s="39"/>
      <c r="C109" s="212" t="s">
        <v>236</v>
      </c>
      <c r="D109" s="212" t="s">
        <v>164</v>
      </c>
      <c r="E109" s="213" t="s">
        <v>2279</v>
      </c>
      <c r="F109" s="214" t="s">
        <v>2280</v>
      </c>
      <c r="G109" s="215" t="s">
        <v>338</v>
      </c>
      <c r="H109" s="216">
        <v>1</v>
      </c>
      <c r="I109" s="217"/>
      <c r="J109" s="218">
        <f>ROUND(I109*H109,2)</f>
        <v>0</v>
      </c>
      <c r="K109" s="214" t="s">
        <v>168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487</v>
      </c>
      <c r="AT109" s="223" t="s">
        <v>164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487</v>
      </c>
      <c r="BM109" s="223" t="s">
        <v>2281</v>
      </c>
    </row>
    <row r="110" s="2" customFormat="1">
      <c r="A110" s="38"/>
      <c r="B110" s="39"/>
      <c r="C110" s="40"/>
      <c r="D110" s="225" t="s">
        <v>171</v>
      </c>
      <c r="E110" s="40"/>
      <c r="F110" s="226" t="s">
        <v>2282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171</v>
      </c>
      <c r="AU110" s="17" t="s">
        <v>85</v>
      </c>
    </row>
    <row r="111" s="12" customFormat="1" ht="22.8" customHeight="1">
      <c r="A111" s="12"/>
      <c r="B111" s="196"/>
      <c r="C111" s="197"/>
      <c r="D111" s="198" t="s">
        <v>74</v>
      </c>
      <c r="E111" s="210" t="s">
        <v>1308</v>
      </c>
      <c r="F111" s="210" t="s">
        <v>1309</v>
      </c>
      <c r="G111" s="197"/>
      <c r="H111" s="197"/>
      <c r="I111" s="200"/>
      <c r="J111" s="211">
        <f>BK111</f>
        <v>0</v>
      </c>
      <c r="K111" s="197"/>
      <c r="L111" s="202"/>
      <c r="M111" s="203"/>
      <c r="N111" s="204"/>
      <c r="O111" s="204"/>
      <c r="P111" s="205">
        <f>SUM(P112:P123)</f>
        <v>0</v>
      </c>
      <c r="Q111" s="204"/>
      <c r="R111" s="205">
        <f>SUM(R112:R123)</f>
        <v>0</v>
      </c>
      <c r="S111" s="204"/>
      <c r="T111" s="206">
        <f>SUM(T112:T123)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7" t="s">
        <v>198</v>
      </c>
      <c r="AT111" s="208" t="s">
        <v>74</v>
      </c>
      <c r="AU111" s="208" t="s">
        <v>83</v>
      </c>
      <c r="AY111" s="207" t="s">
        <v>162</v>
      </c>
      <c r="BK111" s="209">
        <f>SUM(BK112:BK123)</f>
        <v>0</v>
      </c>
    </row>
    <row r="112" s="2" customFormat="1" ht="16.5" customHeight="1">
      <c r="A112" s="38"/>
      <c r="B112" s="39"/>
      <c r="C112" s="212" t="s">
        <v>8</v>
      </c>
      <c r="D112" s="212" t="s">
        <v>164</v>
      </c>
      <c r="E112" s="213" t="s">
        <v>2283</v>
      </c>
      <c r="F112" s="214" t="s">
        <v>2284</v>
      </c>
      <c r="G112" s="215" t="s">
        <v>338</v>
      </c>
      <c r="H112" s="216">
        <v>1</v>
      </c>
      <c r="I112" s="217"/>
      <c r="J112" s="218">
        <f>ROUND(I112*H112,2)</f>
        <v>0</v>
      </c>
      <c r="K112" s="214" t="s">
        <v>168</v>
      </c>
      <c r="L112" s="44"/>
      <c r="M112" s="219" t="s">
        <v>19</v>
      </c>
      <c r="N112" s="220" t="s">
        <v>46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487</v>
      </c>
      <c r="AT112" s="223" t="s">
        <v>164</v>
      </c>
      <c r="AU112" s="223" t="s">
        <v>85</v>
      </c>
      <c r="AY112" s="17" t="s">
        <v>162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83</v>
      </c>
      <c r="BK112" s="224">
        <f>ROUND(I112*H112,2)</f>
        <v>0</v>
      </c>
      <c r="BL112" s="17" t="s">
        <v>487</v>
      </c>
      <c r="BM112" s="223" t="s">
        <v>2285</v>
      </c>
    </row>
    <row r="113" s="2" customFormat="1">
      <c r="A113" s="38"/>
      <c r="B113" s="39"/>
      <c r="C113" s="40"/>
      <c r="D113" s="225" t="s">
        <v>171</v>
      </c>
      <c r="E113" s="40"/>
      <c r="F113" s="226" t="s">
        <v>2286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171</v>
      </c>
      <c r="AU113" s="17" t="s">
        <v>85</v>
      </c>
    </row>
    <row r="114" s="2" customFormat="1" ht="16.5" customHeight="1">
      <c r="A114" s="38"/>
      <c r="B114" s="39"/>
      <c r="C114" s="212" t="s">
        <v>246</v>
      </c>
      <c r="D114" s="212" t="s">
        <v>164</v>
      </c>
      <c r="E114" s="213" t="s">
        <v>2287</v>
      </c>
      <c r="F114" s="214" t="s">
        <v>2288</v>
      </c>
      <c r="G114" s="215" t="s">
        <v>338</v>
      </c>
      <c r="H114" s="216">
        <v>10</v>
      </c>
      <c r="I114" s="217"/>
      <c r="J114" s="218">
        <f>ROUND(I114*H114,2)</f>
        <v>0</v>
      </c>
      <c r="K114" s="214" t="s">
        <v>168</v>
      </c>
      <c r="L114" s="44"/>
      <c r="M114" s="219" t="s">
        <v>19</v>
      </c>
      <c r="N114" s="220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169</v>
      </c>
      <c r="AT114" s="223" t="s">
        <v>164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2289</v>
      </c>
    </row>
    <row r="115" s="2" customFormat="1">
      <c r="A115" s="38"/>
      <c r="B115" s="39"/>
      <c r="C115" s="40"/>
      <c r="D115" s="225" t="s">
        <v>171</v>
      </c>
      <c r="E115" s="40"/>
      <c r="F115" s="226" t="s">
        <v>2290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171</v>
      </c>
      <c r="AU115" s="17" t="s">
        <v>85</v>
      </c>
    </row>
    <row r="116" s="2" customFormat="1" ht="16.5" customHeight="1">
      <c r="A116" s="38"/>
      <c r="B116" s="39"/>
      <c r="C116" s="212" t="s">
        <v>251</v>
      </c>
      <c r="D116" s="212" t="s">
        <v>164</v>
      </c>
      <c r="E116" s="213" t="s">
        <v>2291</v>
      </c>
      <c r="F116" s="214" t="s">
        <v>2292</v>
      </c>
      <c r="G116" s="215" t="s">
        <v>338</v>
      </c>
      <c r="H116" s="216">
        <v>3</v>
      </c>
      <c r="I116" s="217"/>
      <c r="J116" s="218">
        <f>ROUND(I116*H116,2)</f>
        <v>0</v>
      </c>
      <c r="K116" s="214" t="s">
        <v>168</v>
      </c>
      <c r="L116" s="44"/>
      <c r="M116" s="219" t="s">
        <v>19</v>
      </c>
      <c r="N116" s="220" t="s">
        <v>46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487</v>
      </c>
      <c r="AT116" s="223" t="s">
        <v>164</v>
      </c>
      <c r="AU116" s="223" t="s">
        <v>85</v>
      </c>
      <c r="AY116" s="17" t="s">
        <v>162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83</v>
      </c>
      <c r="BK116" s="224">
        <f>ROUND(I116*H116,2)</f>
        <v>0</v>
      </c>
      <c r="BL116" s="17" t="s">
        <v>487</v>
      </c>
      <c r="BM116" s="223" t="s">
        <v>2293</v>
      </c>
    </row>
    <row r="117" s="2" customFormat="1">
      <c r="A117" s="38"/>
      <c r="B117" s="39"/>
      <c r="C117" s="40"/>
      <c r="D117" s="225" t="s">
        <v>171</v>
      </c>
      <c r="E117" s="40"/>
      <c r="F117" s="226" t="s">
        <v>2294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171</v>
      </c>
      <c r="AU117" s="17" t="s">
        <v>85</v>
      </c>
    </row>
    <row r="118" s="2" customFormat="1" ht="24.15" customHeight="1">
      <c r="A118" s="38"/>
      <c r="B118" s="39"/>
      <c r="C118" s="212" t="s">
        <v>256</v>
      </c>
      <c r="D118" s="212" t="s">
        <v>164</v>
      </c>
      <c r="E118" s="213" t="s">
        <v>2295</v>
      </c>
      <c r="F118" s="214" t="s">
        <v>2296</v>
      </c>
      <c r="G118" s="215" t="s">
        <v>338</v>
      </c>
      <c r="H118" s="216">
        <v>1</v>
      </c>
      <c r="I118" s="217"/>
      <c r="J118" s="218">
        <f>ROUND(I118*H118,2)</f>
        <v>0</v>
      </c>
      <c r="K118" s="214" t="s">
        <v>168</v>
      </c>
      <c r="L118" s="44"/>
      <c r="M118" s="219" t="s">
        <v>19</v>
      </c>
      <c r="N118" s="220" t="s">
        <v>46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487</v>
      </c>
      <c r="AT118" s="223" t="s">
        <v>164</v>
      </c>
      <c r="AU118" s="223" t="s">
        <v>85</v>
      </c>
      <c r="AY118" s="17" t="s">
        <v>162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83</v>
      </c>
      <c r="BK118" s="224">
        <f>ROUND(I118*H118,2)</f>
        <v>0</v>
      </c>
      <c r="BL118" s="17" t="s">
        <v>487</v>
      </c>
      <c r="BM118" s="223" t="s">
        <v>2297</v>
      </c>
    </row>
    <row r="119" s="2" customFormat="1">
      <c r="A119" s="38"/>
      <c r="B119" s="39"/>
      <c r="C119" s="40"/>
      <c r="D119" s="225" t="s">
        <v>171</v>
      </c>
      <c r="E119" s="40"/>
      <c r="F119" s="226" t="s">
        <v>2298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171</v>
      </c>
      <c r="AU119" s="17" t="s">
        <v>85</v>
      </c>
    </row>
    <row r="120" s="2" customFormat="1" ht="16.5" customHeight="1">
      <c r="A120" s="38"/>
      <c r="B120" s="39"/>
      <c r="C120" s="212" t="s">
        <v>262</v>
      </c>
      <c r="D120" s="212" t="s">
        <v>164</v>
      </c>
      <c r="E120" s="213" t="s">
        <v>2299</v>
      </c>
      <c r="F120" s="214" t="s">
        <v>2300</v>
      </c>
      <c r="G120" s="215" t="s">
        <v>338</v>
      </c>
      <c r="H120" s="216">
        <v>1</v>
      </c>
      <c r="I120" s="217"/>
      <c r="J120" s="218">
        <f>ROUND(I120*H120,2)</f>
        <v>0</v>
      </c>
      <c r="K120" s="214" t="s">
        <v>168</v>
      </c>
      <c r="L120" s="44"/>
      <c r="M120" s="219" t="s">
        <v>19</v>
      </c>
      <c r="N120" s="220" t="s">
        <v>46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169</v>
      </c>
      <c r="AT120" s="223" t="s">
        <v>164</v>
      </c>
      <c r="AU120" s="223" t="s">
        <v>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2301</v>
      </c>
    </row>
    <row r="121" s="2" customFormat="1">
      <c r="A121" s="38"/>
      <c r="B121" s="39"/>
      <c r="C121" s="40"/>
      <c r="D121" s="225" t="s">
        <v>171</v>
      </c>
      <c r="E121" s="40"/>
      <c r="F121" s="226" t="s">
        <v>2302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171</v>
      </c>
      <c r="AU121" s="17" t="s">
        <v>85</v>
      </c>
    </row>
    <row r="122" s="2" customFormat="1" ht="16.5" customHeight="1">
      <c r="A122" s="38"/>
      <c r="B122" s="39"/>
      <c r="C122" s="212" t="s">
        <v>266</v>
      </c>
      <c r="D122" s="212" t="s">
        <v>164</v>
      </c>
      <c r="E122" s="213" t="s">
        <v>1926</v>
      </c>
      <c r="F122" s="214" t="s">
        <v>2303</v>
      </c>
      <c r="G122" s="215" t="s">
        <v>338</v>
      </c>
      <c r="H122" s="216">
        <v>1</v>
      </c>
      <c r="I122" s="217"/>
      <c r="J122" s="218">
        <f>ROUND(I122*H122,2)</f>
        <v>0</v>
      </c>
      <c r="K122" s="214" t="s">
        <v>168</v>
      </c>
      <c r="L122" s="44"/>
      <c r="M122" s="219" t="s">
        <v>19</v>
      </c>
      <c r="N122" s="220" t="s">
        <v>46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169</v>
      </c>
      <c r="AT122" s="223" t="s">
        <v>164</v>
      </c>
      <c r="AU122" s="223" t="s">
        <v>85</v>
      </c>
      <c r="AY122" s="17" t="s">
        <v>162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83</v>
      </c>
      <c r="BK122" s="224">
        <f>ROUND(I122*H122,2)</f>
        <v>0</v>
      </c>
      <c r="BL122" s="17" t="s">
        <v>169</v>
      </c>
      <c r="BM122" s="223" t="s">
        <v>2304</v>
      </c>
    </row>
    <row r="123" s="2" customFormat="1">
      <c r="A123" s="38"/>
      <c r="B123" s="39"/>
      <c r="C123" s="40"/>
      <c r="D123" s="225" t="s">
        <v>171</v>
      </c>
      <c r="E123" s="40"/>
      <c r="F123" s="226" t="s">
        <v>2305</v>
      </c>
      <c r="G123" s="40"/>
      <c r="H123" s="40"/>
      <c r="I123" s="227"/>
      <c r="J123" s="40"/>
      <c r="K123" s="40"/>
      <c r="L123" s="44"/>
      <c r="M123" s="279"/>
      <c r="N123" s="280"/>
      <c r="O123" s="276"/>
      <c r="P123" s="276"/>
      <c r="Q123" s="276"/>
      <c r="R123" s="276"/>
      <c r="S123" s="276"/>
      <c r="T123" s="281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171</v>
      </c>
      <c r="AU123" s="17" t="s">
        <v>85</v>
      </c>
    </row>
    <row r="124" s="2" customFormat="1" ht="6.96" customHeight="1">
      <c r="A124" s="38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44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sheet="1" autoFilter="0" formatColumns="0" formatRows="0" objects="1" scenarios="1" spinCount="100000" saltValue="NqOB5zQScrxx95pr/r5nQLxGljWmMCOwEbj4ip3LtKbmHbU8GJISZ8/dij58Mg6s4Lt6sAxt5Nvzos+Y+grruA==" hashValue="AXc3a1VVb/SVYfTcI13w6AzYQDuV2+v+t7R8ay74ob33AXewEkONvu5gs80TJAsRA+/GgeaB17YkDDXVtRscmg==" algorithmName="SHA-512" password="CC35"/>
  <autoFilter ref="C83:K12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103000"/>
    <hyperlink ref="F90" r:id="rId2" display="https://podminky.urs.cz/item/CS_URS_2025_01/012203000"/>
    <hyperlink ref="F92" r:id="rId3" display="https://podminky.urs.cz/item/CS_URS_2025_01/012303000"/>
    <hyperlink ref="F94" r:id="rId4" display="https://podminky.urs.cz/item/CS_URS_2025_01/013244000"/>
    <hyperlink ref="F97" r:id="rId5" display="https://podminky.urs.cz/item/CS_URS_2025_01/013254000"/>
    <hyperlink ref="F101" r:id="rId6" display="https://podminky.urs.cz/item/CS_URS_2025_01/021103000"/>
    <hyperlink ref="F104" r:id="rId7" display="https://podminky.urs.cz/item/CS_URS_2025_01/030001000"/>
    <hyperlink ref="F106" r:id="rId8" display="https://podminky.urs.cz/item/CS_URS_2025_01/034103000"/>
    <hyperlink ref="F108" r:id="rId9" display="https://podminky.urs.cz/item/CS_URS_2025_01/034303000"/>
    <hyperlink ref="F110" r:id="rId10" display="https://podminky.urs.cz/item/CS_URS_2025_01/034503000"/>
    <hyperlink ref="F113" r:id="rId11" display="https://podminky.urs.cz/item/CS_URS_2025_01/041002000"/>
    <hyperlink ref="F115" r:id="rId12" display="https://podminky.urs.cz/item/CS_URS_2025_01/043154000"/>
    <hyperlink ref="F117" r:id="rId13" display="https://podminky.urs.cz/item/CS_URS_2025_01/043203003"/>
    <hyperlink ref="F119" r:id="rId14" display="https://podminky.urs.cz/item/CS_URS_2025_01/044002000"/>
    <hyperlink ref="F121" r:id="rId15" display="https://podminky.urs.cz/item/CS_URS_2025_01/045203000"/>
    <hyperlink ref="F123" r:id="rId16" display="https://podminky.urs.cz/item/CS_URS_2025_01/045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132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ROUND(J89,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ROUND((SUM(BE89:BE182)),  2)</f>
        <v>0</v>
      </c>
      <c r="G33" s="38"/>
      <c r="H33" s="38"/>
      <c r="I33" s="157">
        <v>0.20999999999999999</v>
      </c>
      <c r="J33" s="156">
        <f>ROUND(((SUM(BE89:BE182))*I33),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ROUND((SUM(BF89:BF182)),  2)</f>
        <v>0</v>
      </c>
      <c r="G34" s="38"/>
      <c r="H34" s="38"/>
      <c r="I34" s="157">
        <v>0.12</v>
      </c>
      <c r="J34" s="156">
        <f>ROUND(((SUM(BF89:BF182))*I34),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ROUND((SUM(BG89:BG182)),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ROUND((SUM(BH89:BH182)),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ROUND((SUM(BI89:BI182)),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D01 - Fotbalové hřiště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J90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J91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139</v>
      </c>
      <c r="E62" s="182"/>
      <c r="F62" s="182"/>
      <c r="G62" s="182"/>
      <c r="H62" s="182"/>
      <c r="I62" s="182"/>
      <c r="J62" s="183">
        <f>J125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140</v>
      </c>
      <c r="E63" s="182"/>
      <c r="F63" s="182"/>
      <c r="G63" s="182"/>
      <c r="H63" s="182"/>
      <c r="I63" s="182"/>
      <c r="J63" s="183">
        <f>J128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141</v>
      </c>
      <c r="E64" s="182"/>
      <c r="F64" s="182"/>
      <c r="G64" s="182"/>
      <c r="H64" s="182"/>
      <c r="I64" s="182"/>
      <c r="J64" s="183">
        <f>J131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0"/>
      <c r="C65" s="125"/>
      <c r="D65" s="181" t="s">
        <v>142</v>
      </c>
      <c r="E65" s="182"/>
      <c r="F65" s="182"/>
      <c r="G65" s="182"/>
      <c r="H65" s="182"/>
      <c r="I65" s="182"/>
      <c r="J65" s="183">
        <f>J144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143</v>
      </c>
      <c r="E66" s="182"/>
      <c r="F66" s="182"/>
      <c r="G66" s="182"/>
      <c r="H66" s="182"/>
      <c r="I66" s="182"/>
      <c r="J66" s="183">
        <f>J154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144</v>
      </c>
      <c r="E67" s="182"/>
      <c r="F67" s="182"/>
      <c r="G67" s="182"/>
      <c r="H67" s="182"/>
      <c r="I67" s="182"/>
      <c r="J67" s="183">
        <f>J162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4"/>
      <c r="C68" s="175"/>
      <c r="D68" s="176" t="s">
        <v>145</v>
      </c>
      <c r="E68" s="177"/>
      <c r="F68" s="177"/>
      <c r="G68" s="177"/>
      <c r="H68" s="177"/>
      <c r="I68" s="177"/>
      <c r="J68" s="178">
        <f>J165</f>
        <v>0</v>
      </c>
      <c r="K68" s="175"/>
      <c r="L68" s="17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0"/>
      <c r="C69" s="125"/>
      <c r="D69" s="181" t="s">
        <v>146</v>
      </c>
      <c r="E69" s="182"/>
      <c r="F69" s="182"/>
      <c r="G69" s="182"/>
      <c r="H69" s="182"/>
      <c r="I69" s="182"/>
      <c r="J69" s="183">
        <f>J166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hidden="1"/>
    <row r="73" hidden="1"/>
    <row r="74" hidden="1"/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147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9" t="str">
        <f>E7</f>
        <v>Hřiště u ZŠ - Habartov</v>
      </c>
      <c r="F79" s="32"/>
      <c r="G79" s="32"/>
      <c r="H79" s="32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131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D01 - Fotbalové hřiště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F12</f>
        <v>č.p.561/28,99/226</v>
      </c>
      <c r="G83" s="40"/>
      <c r="H83" s="40"/>
      <c r="I83" s="32" t="s">
        <v>23</v>
      </c>
      <c r="J83" s="72" t="str">
        <f>IF(J12="","",J12)</f>
        <v>26. 5. 2025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5.65" customHeight="1">
      <c r="A85" s="38"/>
      <c r="B85" s="39"/>
      <c r="C85" s="32" t="s">
        <v>25</v>
      </c>
      <c r="D85" s="40"/>
      <c r="E85" s="40"/>
      <c r="F85" s="27" t="str">
        <f>E15</f>
        <v>Město Habartov</v>
      </c>
      <c r="G85" s="40"/>
      <c r="H85" s="40"/>
      <c r="I85" s="32" t="s">
        <v>33</v>
      </c>
      <c r="J85" s="36" t="str">
        <f>E21</f>
        <v>Ing.Arch Lubomír Korřák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31</v>
      </c>
      <c r="D86" s="40"/>
      <c r="E86" s="40"/>
      <c r="F86" s="27" t="str">
        <f>IF(E18="","",E18)</f>
        <v>Vyplň údaj</v>
      </c>
      <c r="G86" s="40"/>
      <c r="H86" s="40"/>
      <c r="I86" s="32" t="s">
        <v>37</v>
      </c>
      <c r="J86" s="36" t="str">
        <f>E24</f>
        <v xml:space="preserve"> 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85"/>
      <c r="B88" s="186"/>
      <c r="C88" s="187" t="s">
        <v>148</v>
      </c>
      <c r="D88" s="188" t="s">
        <v>60</v>
      </c>
      <c r="E88" s="188" t="s">
        <v>56</v>
      </c>
      <c r="F88" s="188" t="s">
        <v>57</v>
      </c>
      <c r="G88" s="188" t="s">
        <v>149</v>
      </c>
      <c r="H88" s="188" t="s">
        <v>150</v>
      </c>
      <c r="I88" s="188" t="s">
        <v>151</v>
      </c>
      <c r="J88" s="188" t="s">
        <v>135</v>
      </c>
      <c r="K88" s="189" t="s">
        <v>152</v>
      </c>
      <c r="L88" s="190"/>
      <c r="M88" s="92" t="s">
        <v>19</v>
      </c>
      <c r="N88" s="93" t="s">
        <v>45</v>
      </c>
      <c r="O88" s="93" t="s">
        <v>153</v>
      </c>
      <c r="P88" s="93" t="s">
        <v>154</v>
      </c>
      <c r="Q88" s="93" t="s">
        <v>155</v>
      </c>
      <c r="R88" s="93" t="s">
        <v>156</v>
      </c>
      <c r="S88" s="93" t="s">
        <v>157</v>
      </c>
      <c r="T88" s="94" t="s">
        <v>158</v>
      </c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</row>
    <row r="89" s="2" customFormat="1" ht="22.8" customHeight="1">
      <c r="A89" s="38"/>
      <c r="B89" s="39"/>
      <c r="C89" s="99" t="s">
        <v>159</v>
      </c>
      <c r="D89" s="40"/>
      <c r="E89" s="40"/>
      <c r="F89" s="40"/>
      <c r="G89" s="40"/>
      <c r="H89" s="40"/>
      <c r="I89" s="40"/>
      <c r="J89" s="191">
        <f>BK89</f>
        <v>0</v>
      </c>
      <c r="K89" s="40"/>
      <c r="L89" s="44"/>
      <c r="M89" s="95"/>
      <c r="N89" s="192"/>
      <c r="O89" s="96"/>
      <c r="P89" s="193">
        <f>P90+P165</f>
        <v>0</v>
      </c>
      <c r="Q89" s="96"/>
      <c r="R89" s="193">
        <f>R90+R165</f>
        <v>408.26181695999992</v>
      </c>
      <c r="S89" s="96"/>
      <c r="T89" s="194">
        <f>T90+T165</f>
        <v>17.2788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74</v>
      </c>
      <c r="AU89" s="17" t="s">
        <v>136</v>
      </c>
      <c r="BK89" s="195">
        <f>BK90+BK165</f>
        <v>0</v>
      </c>
    </row>
    <row r="90" s="12" customFormat="1" ht="25.92" customHeight="1">
      <c r="A90" s="12"/>
      <c r="B90" s="196"/>
      <c r="C90" s="197"/>
      <c r="D90" s="198" t="s">
        <v>74</v>
      </c>
      <c r="E90" s="199" t="s">
        <v>160</v>
      </c>
      <c r="F90" s="199" t="s">
        <v>161</v>
      </c>
      <c r="G90" s="197"/>
      <c r="H90" s="197"/>
      <c r="I90" s="200"/>
      <c r="J90" s="201">
        <f>BK90</f>
        <v>0</v>
      </c>
      <c r="K90" s="197"/>
      <c r="L90" s="202"/>
      <c r="M90" s="203"/>
      <c r="N90" s="204"/>
      <c r="O90" s="204"/>
      <c r="P90" s="205">
        <f>P91+P125+P128+P131+P144+P154+P162</f>
        <v>0</v>
      </c>
      <c r="Q90" s="204"/>
      <c r="R90" s="205">
        <f>R91+R125+R128+R131+R144+R154+R162</f>
        <v>408.26181695999992</v>
      </c>
      <c r="S90" s="204"/>
      <c r="T90" s="206">
        <f>T91+T125+T128+T131+T144+T154+T162</f>
        <v>13.824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83</v>
      </c>
      <c r="AT90" s="208" t="s">
        <v>74</v>
      </c>
      <c r="AU90" s="208" t="s">
        <v>75</v>
      </c>
      <c r="AY90" s="207" t="s">
        <v>162</v>
      </c>
      <c r="BK90" s="209">
        <f>BK91+BK125+BK128+BK131+BK144+BK154+BK162</f>
        <v>0</v>
      </c>
    </row>
    <row r="91" s="12" customFormat="1" ht="22.8" customHeight="1">
      <c r="A91" s="12"/>
      <c r="B91" s="196"/>
      <c r="C91" s="197"/>
      <c r="D91" s="198" t="s">
        <v>74</v>
      </c>
      <c r="E91" s="210" t="s">
        <v>83</v>
      </c>
      <c r="F91" s="210" t="s">
        <v>163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SUM(P92:P124)</f>
        <v>0</v>
      </c>
      <c r="Q91" s="204"/>
      <c r="R91" s="205">
        <f>SUM(R92:R124)</f>
        <v>0</v>
      </c>
      <c r="S91" s="204"/>
      <c r="T91" s="206">
        <f>SUM(T92:T124)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83</v>
      </c>
      <c r="AT91" s="208" t="s">
        <v>74</v>
      </c>
      <c r="AU91" s="208" t="s">
        <v>83</v>
      </c>
      <c r="AY91" s="207" t="s">
        <v>162</v>
      </c>
      <c r="BK91" s="209">
        <f>SUM(BK92:BK124)</f>
        <v>0</v>
      </c>
    </row>
    <row r="92" s="2" customFormat="1" ht="24.15" customHeight="1">
      <c r="A92" s="38"/>
      <c r="B92" s="39"/>
      <c r="C92" s="212" t="s">
        <v>83</v>
      </c>
      <c r="D92" s="212" t="s">
        <v>164</v>
      </c>
      <c r="E92" s="213" t="s">
        <v>165</v>
      </c>
      <c r="F92" s="214" t="s">
        <v>166</v>
      </c>
      <c r="G92" s="215" t="s">
        <v>167</v>
      </c>
      <c r="H92" s="216">
        <v>2911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170</v>
      </c>
    </row>
    <row r="93" s="2" customFormat="1">
      <c r="A93" s="38"/>
      <c r="B93" s="39"/>
      <c r="C93" s="40"/>
      <c r="D93" s="225" t="s">
        <v>171</v>
      </c>
      <c r="E93" s="40"/>
      <c r="F93" s="226" t="s">
        <v>172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3" customFormat="1">
      <c r="A94" s="13"/>
      <c r="B94" s="230"/>
      <c r="C94" s="231"/>
      <c r="D94" s="232" t="s">
        <v>173</v>
      </c>
      <c r="E94" s="233" t="s">
        <v>19</v>
      </c>
      <c r="F94" s="234" t="s">
        <v>174</v>
      </c>
      <c r="G94" s="231"/>
      <c r="H94" s="235">
        <v>2911</v>
      </c>
      <c r="I94" s="236"/>
      <c r="J94" s="231"/>
      <c r="K94" s="231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173</v>
      </c>
      <c r="AU94" s="241" t="s">
        <v>85</v>
      </c>
      <c r="AV94" s="13" t="s">
        <v>85</v>
      </c>
      <c r="AW94" s="13" t="s">
        <v>36</v>
      </c>
      <c r="AX94" s="13" t="s">
        <v>83</v>
      </c>
      <c r="AY94" s="241" t="s">
        <v>162</v>
      </c>
    </row>
    <row r="95" s="2" customFormat="1" ht="33" customHeight="1">
      <c r="A95" s="38"/>
      <c r="B95" s="39"/>
      <c r="C95" s="212" t="s">
        <v>85</v>
      </c>
      <c r="D95" s="212" t="s">
        <v>164</v>
      </c>
      <c r="E95" s="213" t="s">
        <v>175</v>
      </c>
      <c r="F95" s="214" t="s">
        <v>176</v>
      </c>
      <c r="G95" s="215" t="s">
        <v>177</v>
      </c>
      <c r="H95" s="216">
        <v>2183.25</v>
      </c>
      <c r="I95" s="217"/>
      <c r="J95" s="218">
        <f>ROUND(I95*H95,2)</f>
        <v>0</v>
      </c>
      <c r="K95" s="214" t="s">
        <v>168</v>
      </c>
      <c r="L95" s="44"/>
      <c r="M95" s="219" t="s">
        <v>19</v>
      </c>
      <c r="N95" s="220" t="s">
        <v>46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169</v>
      </c>
      <c r="AT95" s="223" t="s">
        <v>164</v>
      </c>
      <c r="AU95" s="223" t="s">
        <v>85</v>
      </c>
      <c r="AY95" s="17" t="s">
        <v>162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83</v>
      </c>
      <c r="BK95" s="224">
        <f>ROUND(I95*H95,2)</f>
        <v>0</v>
      </c>
      <c r="BL95" s="17" t="s">
        <v>169</v>
      </c>
      <c r="BM95" s="223" t="s">
        <v>178</v>
      </c>
    </row>
    <row r="96" s="2" customFormat="1">
      <c r="A96" s="38"/>
      <c r="B96" s="39"/>
      <c r="C96" s="40"/>
      <c r="D96" s="225" t="s">
        <v>171</v>
      </c>
      <c r="E96" s="40"/>
      <c r="F96" s="226" t="s">
        <v>179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171</v>
      </c>
      <c r="AU96" s="17" t="s">
        <v>85</v>
      </c>
    </row>
    <row r="97" s="14" customFormat="1">
      <c r="A97" s="14"/>
      <c r="B97" s="242"/>
      <c r="C97" s="243"/>
      <c r="D97" s="232" t="s">
        <v>173</v>
      </c>
      <c r="E97" s="244" t="s">
        <v>19</v>
      </c>
      <c r="F97" s="245" t="s">
        <v>180</v>
      </c>
      <c r="G97" s="243"/>
      <c r="H97" s="244" t="s">
        <v>19</v>
      </c>
      <c r="I97" s="246"/>
      <c r="J97" s="243"/>
      <c r="K97" s="243"/>
      <c r="L97" s="247"/>
      <c r="M97" s="248"/>
      <c r="N97" s="249"/>
      <c r="O97" s="249"/>
      <c r="P97" s="249"/>
      <c r="Q97" s="249"/>
      <c r="R97" s="249"/>
      <c r="S97" s="249"/>
      <c r="T97" s="25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1" t="s">
        <v>173</v>
      </c>
      <c r="AU97" s="251" t="s">
        <v>85</v>
      </c>
      <c r="AV97" s="14" t="s">
        <v>83</v>
      </c>
      <c r="AW97" s="14" t="s">
        <v>36</v>
      </c>
      <c r="AX97" s="14" t="s">
        <v>75</v>
      </c>
      <c r="AY97" s="251" t="s">
        <v>162</v>
      </c>
    </row>
    <row r="98" s="13" customFormat="1">
      <c r="A98" s="13"/>
      <c r="B98" s="230"/>
      <c r="C98" s="231"/>
      <c r="D98" s="232" t="s">
        <v>173</v>
      </c>
      <c r="E98" s="233" t="s">
        <v>19</v>
      </c>
      <c r="F98" s="234" t="s">
        <v>181</v>
      </c>
      <c r="G98" s="231"/>
      <c r="H98" s="235">
        <v>727.75</v>
      </c>
      <c r="I98" s="236"/>
      <c r="J98" s="231"/>
      <c r="K98" s="231"/>
      <c r="L98" s="237"/>
      <c r="M98" s="238"/>
      <c r="N98" s="239"/>
      <c r="O98" s="239"/>
      <c r="P98" s="239"/>
      <c r="Q98" s="239"/>
      <c r="R98" s="239"/>
      <c r="S98" s="239"/>
      <c r="T98" s="24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173</v>
      </c>
      <c r="AU98" s="241" t="s">
        <v>85</v>
      </c>
      <c r="AV98" s="13" t="s">
        <v>85</v>
      </c>
      <c r="AW98" s="13" t="s">
        <v>36</v>
      </c>
      <c r="AX98" s="13" t="s">
        <v>75</v>
      </c>
      <c r="AY98" s="241" t="s">
        <v>162</v>
      </c>
    </row>
    <row r="99" s="14" customFormat="1">
      <c r="A99" s="14"/>
      <c r="B99" s="242"/>
      <c r="C99" s="243"/>
      <c r="D99" s="232" t="s">
        <v>173</v>
      </c>
      <c r="E99" s="244" t="s">
        <v>19</v>
      </c>
      <c r="F99" s="245" t="s">
        <v>182</v>
      </c>
      <c r="G99" s="243"/>
      <c r="H99" s="244" t="s">
        <v>19</v>
      </c>
      <c r="I99" s="246"/>
      <c r="J99" s="243"/>
      <c r="K99" s="243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173</v>
      </c>
      <c r="AU99" s="251" t="s">
        <v>85</v>
      </c>
      <c r="AV99" s="14" t="s">
        <v>83</v>
      </c>
      <c r="AW99" s="14" t="s">
        <v>36</v>
      </c>
      <c r="AX99" s="14" t="s">
        <v>75</v>
      </c>
      <c r="AY99" s="251" t="s">
        <v>162</v>
      </c>
    </row>
    <row r="100" s="13" customFormat="1">
      <c r="A100" s="13"/>
      <c r="B100" s="230"/>
      <c r="C100" s="231"/>
      <c r="D100" s="232" t="s">
        <v>173</v>
      </c>
      <c r="E100" s="233" t="s">
        <v>19</v>
      </c>
      <c r="F100" s="234" t="s">
        <v>183</v>
      </c>
      <c r="G100" s="231"/>
      <c r="H100" s="235">
        <v>1455.5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173</v>
      </c>
      <c r="AU100" s="241" t="s">
        <v>85</v>
      </c>
      <c r="AV100" s="13" t="s">
        <v>85</v>
      </c>
      <c r="AW100" s="13" t="s">
        <v>36</v>
      </c>
      <c r="AX100" s="13" t="s">
        <v>75</v>
      </c>
      <c r="AY100" s="241" t="s">
        <v>162</v>
      </c>
    </row>
    <row r="101" s="15" customFormat="1">
      <c r="A101" s="15"/>
      <c r="B101" s="252"/>
      <c r="C101" s="253"/>
      <c r="D101" s="232" t="s">
        <v>173</v>
      </c>
      <c r="E101" s="254" t="s">
        <v>19</v>
      </c>
      <c r="F101" s="255" t="s">
        <v>184</v>
      </c>
      <c r="G101" s="253"/>
      <c r="H101" s="256">
        <v>2183.25</v>
      </c>
      <c r="I101" s="257"/>
      <c r="J101" s="253"/>
      <c r="K101" s="253"/>
      <c r="L101" s="258"/>
      <c r="M101" s="259"/>
      <c r="N101" s="260"/>
      <c r="O101" s="260"/>
      <c r="P101" s="260"/>
      <c r="Q101" s="260"/>
      <c r="R101" s="260"/>
      <c r="S101" s="260"/>
      <c r="T101" s="261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2" t="s">
        <v>173</v>
      </c>
      <c r="AU101" s="262" t="s">
        <v>85</v>
      </c>
      <c r="AV101" s="15" t="s">
        <v>169</v>
      </c>
      <c r="AW101" s="15" t="s">
        <v>36</v>
      </c>
      <c r="AX101" s="15" t="s">
        <v>83</v>
      </c>
      <c r="AY101" s="262" t="s">
        <v>162</v>
      </c>
    </row>
    <row r="102" s="2" customFormat="1" ht="49.05" customHeight="1">
      <c r="A102" s="38"/>
      <c r="B102" s="39"/>
      <c r="C102" s="212" t="s">
        <v>185</v>
      </c>
      <c r="D102" s="212" t="s">
        <v>164</v>
      </c>
      <c r="E102" s="213" t="s">
        <v>186</v>
      </c>
      <c r="F102" s="214" t="s">
        <v>187</v>
      </c>
      <c r="G102" s="215" t="s">
        <v>177</v>
      </c>
      <c r="H102" s="216">
        <v>32.448</v>
      </c>
      <c r="I102" s="217"/>
      <c r="J102" s="218">
        <f>ROUND(I102*H102,2)</f>
        <v>0</v>
      </c>
      <c r="K102" s="214" t="s">
        <v>168</v>
      </c>
      <c r="L102" s="44"/>
      <c r="M102" s="219" t="s">
        <v>19</v>
      </c>
      <c r="N102" s="220" t="s">
        <v>46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169</v>
      </c>
      <c r="AT102" s="223" t="s">
        <v>164</v>
      </c>
      <c r="AU102" s="223" t="s">
        <v>85</v>
      </c>
      <c r="AY102" s="17" t="s">
        <v>162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83</v>
      </c>
      <c r="BK102" s="224">
        <f>ROUND(I102*H102,2)</f>
        <v>0</v>
      </c>
      <c r="BL102" s="17" t="s">
        <v>169</v>
      </c>
      <c r="BM102" s="223" t="s">
        <v>188</v>
      </c>
    </row>
    <row r="103" s="2" customFormat="1">
      <c r="A103" s="38"/>
      <c r="B103" s="39"/>
      <c r="C103" s="40"/>
      <c r="D103" s="225" t="s">
        <v>171</v>
      </c>
      <c r="E103" s="40"/>
      <c r="F103" s="226" t="s">
        <v>189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171</v>
      </c>
      <c r="AU103" s="17" t="s">
        <v>85</v>
      </c>
    </row>
    <row r="104" s="14" customFormat="1">
      <c r="A104" s="14"/>
      <c r="B104" s="242"/>
      <c r="C104" s="243"/>
      <c r="D104" s="232" t="s">
        <v>173</v>
      </c>
      <c r="E104" s="244" t="s">
        <v>19</v>
      </c>
      <c r="F104" s="245" t="s">
        <v>190</v>
      </c>
      <c r="G104" s="243"/>
      <c r="H104" s="244" t="s">
        <v>19</v>
      </c>
      <c r="I104" s="246"/>
      <c r="J104" s="243"/>
      <c r="K104" s="243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173</v>
      </c>
      <c r="AU104" s="251" t="s">
        <v>85</v>
      </c>
      <c r="AV104" s="14" t="s">
        <v>83</v>
      </c>
      <c r="AW104" s="14" t="s">
        <v>36</v>
      </c>
      <c r="AX104" s="14" t="s">
        <v>75</v>
      </c>
      <c r="AY104" s="251" t="s">
        <v>162</v>
      </c>
    </row>
    <row r="105" s="13" customFormat="1">
      <c r="A105" s="13"/>
      <c r="B105" s="230"/>
      <c r="C105" s="231"/>
      <c r="D105" s="232" t="s">
        <v>173</v>
      </c>
      <c r="E105" s="233" t="s">
        <v>19</v>
      </c>
      <c r="F105" s="234" t="s">
        <v>191</v>
      </c>
      <c r="G105" s="231"/>
      <c r="H105" s="235">
        <v>32.448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173</v>
      </c>
      <c r="AU105" s="241" t="s">
        <v>85</v>
      </c>
      <c r="AV105" s="13" t="s">
        <v>85</v>
      </c>
      <c r="AW105" s="13" t="s">
        <v>36</v>
      </c>
      <c r="AX105" s="13" t="s">
        <v>83</v>
      </c>
      <c r="AY105" s="241" t="s">
        <v>162</v>
      </c>
    </row>
    <row r="106" s="2" customFormat="1" ht="62.7" customHeight="1">
      <c r="A106" s="38"/>
      <c r="B106" s="39"/>
      <c r="C106" s="212" t="s">
        <v>169</v>
      </c>
      <c r="D106" s="212" t="s">
        <v>164</v>
      </c>
      <c r="E106" s="213" t="s">
        <v>192</v>
      </c>
      <c r="F106" s="214" t="s">
        <v>193</v>
      </c>
      <c r="G106" s="215" t="s">
        <v>177</v>
      </c>
      <c r="H106" s="216">
        <v>582.20000000000005</v>
      </c>
      <c r="I106" s="217"/>
      <c r="J106" s="218">
        <f>ROUND(I106*H106,2)</f>
        <v>0</v>
      </c>
      <c r="K106" s="214" t="s">
        <v>168</v>
      </c>
      <c r="L106" s="44"/>
      <c r="M106" s="219" t="s">
        <v>19</v>
      </c>
      <c r="N106" s="220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169</v>
      </c>
      <c r="AT106" s="223" t="s">
        <v>164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169</v>
      </c>
      <c r="BM106" s="223" t="s">
        <v>194</v>
      </c>
    </row>
    <row r="107" s="2" customFormat="1">
      <c r="A107" s="38"/>
      <c r="B107" s="39"/>
      <c r="C107" s="40"/>
      <c r="D107" s="225" t="s">
        <v>171</v>
      </c>
      <c r="E107" s="40"/>
      <c r="F107" s="226" t="s">
        <v>195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171</v>
      </c>
      <c r="AU107" s="17" t="s">
        <v>85</v>
      </c>
    </row>
    <row r="108" s="14" customFormat="1">
      <c r="A108" s="14"/>
      <c r="B108" s="242"/>
      <c r="C108" s="243"/>
      <c r="D108" s="232" t="s">
        <v>173</v>
      </c>
      <c r="E108" s="244" t="s">
        <v>19</v>
      </c>
      <c r="F108" s="245" t="s">
        <v>196</v>
      </c>
      <c r="G108" s="243"/>
      <c r="H108" s="244" t="s">
        <v>19</v>
      </c>
      <c r="I108" s="246"/>
      <c r="J108" s="243"/>
      <c r="K108" s="243"/>
      <c r="L108" s="247"/>
      <c r="M108" s="248"/>
      <c r="N108" s="249"/>
      <c r="O108" s="249"/>
      <c r="P108" s="249"/>
      <c r="Q108" s="249"/>
      <c r="R108" s="249"/>
      <c r="S108" s="249"/>
      <c r="T108" s="25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1" t="s">
        <v>173</v>
      </c>
      <c r="AU108" s="251" t="s">
        <v>85</v>
      </c>
      <c r="AV108" s="14" t="s">
        <v>83</v>
      </c>
      <c r="AW108" s="14" t="s">
        <v>36</v>
      </c>
      <c r="AX108" s="14" t="s">
        <v>75</v>
      </c>
      <c r="AY108" s="251" t="s">
        <v>162</v>
      </c>
    </row>
    <row r="109" s="13" customFormat="1">
      <c r="A109" s="13"/>
      <c r="B109" s="230"/>
      <c r="C109" s="231"/>
      <c r="D109" s="232" t="s">
        <v>173</v>
      </c>
      <c r="E109" s="233" t="s">
        <v>19</v>
      </c>
      <c r="F109" s="234" t="s">
        <v>197</v>
      </c>
      <c r="G109" s="231"/>
      <c r="H109" s="235">
        <v>582.20000000000005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173</v>
      </c>
      <c r="AU109" s="241" t="s">
        <v>85</v>
      </c>
      <c r="AV109" s="13" t="s">
        <v>85</v>
      </c>
      <c r="AW109" s="13" t="s">
        <v>36</v>
      </c>
      <c r="AX109" s="13" t="s">
        <v>83</v>
      </c>
      <c r="AY109" s="241" t="s">
        <v>162</v>
      </c>
    </row>
    <row r="110" s="2" customFormat="1" ht="62.7" customHeight="1">
      <c r="A110" s="38"/>
      <c r="B110" s="39"/>
      <c r="C110" s="212" t="s">
        <v>198</v>
      </c>
      <c r="D110" s="212" t="s">
        <v>164</v>
      </c>
      <c r="E110" s="213" t="s">
        <v>199</v>
      </c>
      <c r="F110" s="214" t="s">
        <v>200</v>
      </c>
      <c r="G110" s="215" t="s">
        <v>177</v>
      </c>
      <c r="H110" s="216">
        <v>2215.6979999999999</v>
      </c>
      <c r="I110" s="217"/>
      <c r="J110" s="218">
        <f>ROUND(I110*H110,2)</f>
        <v>0</v>
      </c>
      <c r="K110" s="214" t="s">
        <v>168</v>
      </c>
      <c r="L110" s="44"/>
      <c r="M110" s="219" t="s">
        <v>19</v>
      </c>
      <c r="N110" s="220" t="s">
        <v>46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169</v>
      </c>
      <c r="AT110" s="223" t="s">
        <v>164</v>
      </c>
      <c r="AU110" s="223" t="s">
        <v>85</v>
      </c>
      <c r="AY110" s="17" t="s">
        <v>162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83</v>
      </c>
      <c r="BK110" s="224">
        <f>ROUND(I110*H110,2)</f>
        <v>0</v>
      </c>
      <c r="BL110" s="17" t="s">
        <v>169</v>
      </c>
      <c r="BM110" s="223" t="s">
        <v>201</v>
      </c>
    </row>
    <row r="111" s="2" customFormat="1">
      <c r="A111" s="38"/>
      <c r="B111" s="39"/>
      <c r="C111" s="40"/>
      <c r="D111" s="225" t="s">
        <v>171</v>
      </c>
      <c r="E111" s="40"/>
      <c r="F111" s="226" t="s">
        <v>202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171</v>
      </c>
      <c r="AU111" s="17" t="s">
        <v>85</v>
      </c>
    </row>
    <row r="112" s="14" customFormat="1">
      <c r="A112" s="14"/>
      <c r="B112" s="242"/>
      <c r="C112" s="243"/>
      <c r="D112" s="232" t="s">
        <v>173</v>
      </c>
      <c r="E112" s="244" t="s">
        <v>19</v>
      </c>
      <c r="F112" s="245" t="s">
        <v>203</v>
      </c>
      <c r="G112" s="243"/>
      <c r="H112" s="244" t="s">
        <v>19</v>
      </c>
      <c r="I112" s="246"/>
      <c r="J112" s="243"/>
      <c r="K112" s="243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173</v>
      </c>
      <c r="AU112" s="251" t="s">
        <v>85</v>
      </c>
      <c r="AV112" s="14" t="s">
        <v>83</v>
      </c>
      <c r="AW112" s="14" t="s">
        <v>36</v>
      </c>
      <c r="AX112" s="14" t="s">
        <v>75</v>
      </c>
      <c r="AY112" s="251" t="s">
        <v>162</v>
      </c>
    </row>
    <row r="113" s="13" customFormat="1">
      <c r="A113" s="13"/>
      <c r="B113" s="230"/>
      <c r="C113" s="231"/>
      <c r="D113" s="232" t="s">
        <v>173</v>
      </c>
      <c r="E113" s="233" t="s">
        <v>19</v>
      </c>
      <c r="F113" s="234" t="s">
        <v>204</v>
      </c>
      <c r="G113" s="231"/>
      <c r="H113" s="235">
        <v>2215.6979999999999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173</v>
      </c>
      <c r="AU113" s="241" t="s">
        <v>85</v>
      </c>
      <c r="AV113" s="13" t="s">
        <v>85</v>
      </c>
      <c r="AW113" s="13" t="s">
        <v>36</v>
      </c>
      <c r="AX113" s="13" t="s">
        <v>83</v>
      </c>
      <c r="AY113" s="241" t="s">
        <v>162</v>
      </c>
    </row>
    <row r="114" s="2" customFormat="1" ht="66.75" customHeight="1">
      <c r="A114" s="38"/>
      <c r="B114" s="39"/>
      <c r="C114" s="212" t="s">
        <v>205</v>
      </c>
      <c r="D114" s="212" t="s">
        <v>164</v>
      </c>
      <c r="E114" s="213" t="s">
        <v>206</v>
      </c>
      <c r="F114" s="214" t="s">
        <v>207</v>
      </c>
      <c r="G114" s="215" t="s">
        <v>177</v>
      </c>
      <c r="H114" s="216">
        <v>11078.49</v>
      </c>
      <c r="I114" s="217"/>
      <c r="J114" s="218">
        <f>ROUND(I114*H114,2)</f>
        <v>0</v>
      </c>
      <c r="K114" s="214" t="s">
        <v>168</v>
      </c>
      <c r="L114" s="44"/>
      <c r="M114" s="219" t="s">
        <v>19</v>
      </c>
      <c r="N114" s="220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169</v>
      </c>
      <c r="AT114" s="223" t="s">
        <v>164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208</v>
      </c>
    </row>
    <row r="115" s="2" customFormat="1">
      <c r="A115" s="38"/>
      <c r="B115" s="39"/>
      <c r="C115" s="40"/>
      <c r="D115" s="225" t="s">
        <v>171</v>
      </c>
      <c r="E115" s="40"/>
      <c r="F115" s="226" t="s">
        <v>209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171</v>
      </c>
      <c r="AU115" s="17" t="s">
        <v>85</v>
      </c>
    </row>
    <row r="116" s="13" customFormat="1">
      <c r="A116" s="13"/>
      <c r="B116" s="230"/>
      <c r="C116" s="231"/>
      <c r="D116" s="232" t="s">
        <v>173</v>
      </c>
      <c r="E116" s="233" t="s">
        <v>19</v>
      </c>
      <c r="F116" s="234" t="s">
        <v>210</v>
      </c>
      <c r="G116" s="231"/>
      <c r="H116" s="235">
        <v>11078.49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173</v>
      </c>
      <c r="AU116" s="241" t="s">
        <v>85</v>
      </c>
      <c r="AV116" s="13" t="s">
        <v>85</v>
      </c>
      <c r="AW116" s="13" t="s">
        <v>36</v>
      </c>
      <c r="AX116" s="13" t="s">
        <v>83</v>
      </c>
      <c r="AY116" s="241" t="s">
        <v>162</v>
      </c>
    </row>
    <row r="117" s="2" customFormat="1" ht="24.15" customHeight="1">
      <c r="A117" s="38"/>
      <c r="B117" s="39"/>
      <c r="C117" s="212" t="s">
        <v>211</v>
      </c>
      <c r="D117" s="212" t="s">
        <v>164</v>
      </c>
      <c r="E117" s="213" t="s">
        <v>212</v>
      </c>
      <c r="F117" s="214" t="s">
        <v>213</v>
      </c>
      <c r="G117" s="215" t="s">
        <v>167</v>
      </c>
      <c r="H117" s="216">
        <v>2911</v>
      </c>
      <c r="I117" s="217"/>
      <c r="J117" s="218">
        <f>ROUND(I117*H117,2)</f>
        <v>0</v>
      </c>
      <c r="K117" s="214" t="s">
        <v>168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169</v>
      </c>
      <c r="AT117" s="223" t="s">
        <v>164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214</v>
      </c>
    </row>
    <row r="118" s="2" customFormat="1">
      <c r="A118" s="38"/>
      <c r="B118" s="39"/>
      <c r="C118" s="40"/>
      <c r="D118" s="225" t="s">
        <v>171</v>
      </c>
      <c r="E118" s="40"/>
      <c r="F118" s="226" t="s">
        <v>215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171</v>
      </c>
      <c r="AU118" s="17" t="s">
        <v>85</v>
      </c>
    </row>
    <row r="119" s="13" customFormat="1">
      <c r="A119" s="13"/>
      <c r="B119" s="230"/>
      <c r="C119" s="231"/>
      <c r="D119" s="232" t="s">
        <v>173</v>
      </c>
      <c r="E119" s="233" t="s">
        <v>19</v>
      </c>
      <c r="F119" s="234" t="s">
        <v>216</v>
      </c>
      <c r="G119" s="231"/>
      <c r="H119" s="235">
        <v>2911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173</v>
      </c>
      <c r="AU119" s="241" t="s">
        <v>85</v>
      </c>
      <c r="AV119" s="13" t="s">
        <v>85</v>
      </c>
      <c r="AW119" s="13" t="s">
        <v>36</v>
      </c>
      <c r="AX119" s="13" t="s">
        <v>83</v>
      </c>
      <c r="AY119" s="241" t="s">
        <v>162</v>
      </c>
    </row>
    <row r="120" s="2" customFormat="1" ht="44.25" customHeight="1">
      <c r="A120" s="38"/>
      <c r="B120" s="39"/>
      <c r="C120" s="212" t="s">
        <v>217</v>
      </c>
      <c r="D120" s="212" t="s">
        <v>164</v>
      </c>
      <c r="E120" s="213" t="s">
        <v>218</v>
      </c>
      <c r="F120" s="214" t="s">
        <v>219</v>
      </c>
      <c r="G120" s="215" t="s">
        <v>220</v>
      </c>
      <c r="H120" s="216">
        <v>3988.2559999999999</v>
      </c>
      <c r="I120" s="217"/>
      <c r="J120" s="218">
        <f>ROUND(I120*H120,2)</f>
        <v>0</v>
      </c>
      <c r="K120" s="214" t="s">
        <v>168</v>
      </c>
      <c r="L120" s="44"/>
      <c r="M120" s="219" t="s">
        <v>19</v>
      </c>
      <c r="N120" s="220" t="s">
        <v>46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169</v>
      </c>
      <c r="AT120" s="223" t="s">
        <v>164</v>
      </c>
      <c r="AU120" s="223" t="s">
        <v>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221</v>
      </c>
    </row>
    <row r="121" s="2" customFormat="1">
      <c r="A121" s="38"/>
      <c r="B121" s="39"/>
      <c r="C121" s="40"/>
      <c r="D121" s="225" t="s">
        <v>171</v>
      </c>
      <c r="E121" s="40"/>
      <c r="F121" s="226" t="s">
        <v>222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171</v>
      </c>
      <c r="AU121" s="17" t="s">
        <v>85</v>
      </c>
    </row>
    <row r="122" s="13" customFormat="1">
      <c r="A122" s="13"/>
      <c r="B122" s="230"/>
      <c r="C122" s="231"/>
      <c r="D122" s="232" t="s">
        <v>173</v>
      </c>
      <c r="E122" s="233" t="s">
        <v>19</v>
      </c>
      <c r="F122" s="234" t="s">
        <v>223</v>
      </c>
      <c r="G122" s="231"/>
      <c r="H122" s="235">
        <v>3988.2559999999999</v>
      </c>
      <c r="I122" s="236"/>
      <c r="J122" s="231"/>
      <c r="K122" s="231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173</v>
      </c>
      <c r="AU122" s="241" t="s">
        <v>85</v>
      </c>
      <c r="AV122" s="13" t="s">
        <v>85</v>
      </c>
      <c r="AW122" s="13" t="s">
        <v>36</v>
      </c>
      <c r="AX122" s="13" t="s">
        <v>83</v>
      </c>
      <c r="AY122" s="241" t="s">
        <v>162</v>
      </c>
    </row>
    <row r="123" s="2" customFormat="1" ht="37.8" customHeight="1">
      <c r="A123" s="38"/>
      <c r="B123" s="39"/>
      <c r="C123" s="212" t="s">
        <v>224</v>
      </c>
      <c r="D123" s="212" t="s">
        <v>164</v>
      </c>
      <c r="E123" s="213" t="s">
        <v>225</v>
      </c>
      <c r="F123" s="214" t="s">
        <v>226</v>
      </c>
      <c r="G123" s="215" t="s">
        <v>177</v>
      </c>
      <c r="H123" s="216">
        <v>2215.6979999999999</v>
      </c>
      <c r="I123" s="217"/>
      <c r="J123" s="218">
        <f>ROUND(I123*H123,2)</f>
        <v>0</v>
      </c>
      <c r="K123" s="214" t="s">
        <v>168</v>
      </c>
      <c r="L123" s="44"/>
      <c r="M123" s="219" t="s">
        <v>19</v>
      </c>
      <c r="N123" s="220" t="s">
        <v>46</v>
      </c>
      <c r="O123" s="84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169</v>
      </c>
      <c r="AT123" s="223" t="s">
        <v>164</v>
      </c>
      <c r="AU123" s="223" t="s">
        <v>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227</v>
      </c>
    </row>
    <row r="124" s="2" customFormat="1">
      <c r="A124" s="38"/>
      <c r="B124" s="39"/>
      <c r="C124" s="40"/>
      <c r="D124" s="225" t="s">
        <v>171</v>
      </c>
      <c r="E124" s="40"/>
      <c r="F124" s="226" t="s">
        <v>228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171</v>
      </c>
      <c r="AU124" s="17" t="s">
        <v>85</v>
      </c>
    </row>
    <row r="125" s="12" customFormat="1" ht="22.8" customHeight="1">
      <c r="A125" s="12"/>
      <c r="B125" s="196"/>
      <c r="C125" s="197"/>
      <c r="D125" s="198" t="s">
        <v>74</v>
      </c>
      <c r="E125" s="210" t="s">
        <v>85</v>
      </c>
      <c r="F125" s="210" t="s">
        <v>229</v>
      </c>
      <c r="G125" s="197"/>
      <c r="H125" s="197"/>
      <c r="I125" s="200"/>
      <c r="J125" s="211">
        <f>BK125</f>
        <v>0</v>
      </c>
      <c r="K125" s="197"/>
      <c r="L125" s="202"/>
      <c r="M125" s="203"/>
      <c r="N125" s="204"/>
      <c r="O125" s="204"/>
      <c r="P125" s="205">
        <f>SUM(P126:P127)</f>
        <v>0</v>
      </c>
      <c r="Q125" s="204"/>
      <c r="R125" s="205">
        <f>SUM(R126:R127)</f>
        <v>74.663496959999989</v>
      </c>
      <c r="S125" s="204"/>
      <c r="T125" s="206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83</v>
      </c>
      <c r="AT125" s="208" t="s">
        <v>74</v>
      </c>
      <c r="AU125" s="208" t="s">
        <v>83</v>
      </c>
      <c r="AY125" s="207" t="s">
        <v>162</v>
      </c>
      <c r="BK125" s="209">
        <f>SUM(BK126:BK127)</f>
        <v>0</v>
      </c>
    </row>
    <row r="126" s="2" customFormat="1" ht="24.15" customHeight="1">
      <c r="A126" s="38"/>
      <c r="B126" s="39"/>
      <c r="C126" s="212" t="s">
        <v>230</v>
      </c>
      <c r="D126" s="212" t="s">
        <v>164</v>
      </c>
      <c r="E126" s="213" t="s">
        <v>231</v>
      </c>
      <c r="F126" s="214" t="s">
        <v>232</v>
      </c>
      <c r="G126" s="215" t="s">
        <v>177</v>
      </c>
      <c r="H126" s="216">
        <v>32.448</v>
      </c>
      <c r="I126" s="217"/>
      <c r="J126" s="218">
        <f>ROUND(I126*H126,2)</f>
        <v>0</v>
      </c>
      <c r="K126" s="214" t="s">
        <v>168</v>
      </c>
      <c r="L126" s="44"/>
      <c r="M126" s="219" t="s">
        <v>19</v>
      </c>
      <c r="N126" s="220" t="s">
        <v>46</v>
      </c>
      <c r="O126" s="84"/>
      <c r="P126" s="221">
        <f>O126*H126</f>
        <v>0</v>
      </c>
      <c r="Q126" s="221">
        <v>2.3010199999999998</v>
      </c>
      <c r="R126" s="221">
        <f>Q126*H126</f>
        <v>74.663496959999989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169</v>
      </c>
      <c r="AT126" s="223" t="s">
        <v>164</v>
      </c>
      <c r="AU126" s="223" t="s">
        <v>85</v>
      </c>
      <c r="AY126" s="17" t="s">
        <v>162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83</v>
      </c>
      <c r="BK126" s="224">
        <f>ROUND(I126*H126,2)</f>
        <v>0</v>
      </c>
      <c r="BL126" s="17" t="s">
        <v>169</v>
      </c>
      <c r="BM126" s="223" t="s">
        <v>233</v>
      </c>
    </row>
    <row r="127" s="2" customFormat="1">
      <c r="A127" s="38"/>
      <c r="B127" s="39"/>
      <c r="C127" s="40"/>
      <c r="D127" s="225" t="s">
        <v>171</v>
      </c>
      <c r="E127" s="40"/>
      <c r="F127" s="226" t="s">
        <v>234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171</v>
      </c>
      <c r="AU127" s="17" t="s">
        <v>85</v>
      </c>
    </row>
    <row r="128" s="12" customFormat="1" ht="22.8" customHeight="1">
      <c r="A128" s="12"/>
      <c r="B128" s="196"/>
      <c r="C128" s="197"/>
      <c r="D128" s="198" t="s">
        <v>74</v>
      </c>
      <c r="E128" s="210" t="s">
        <v>169</v>
      </c>
      <c r="F128" s="210" t="s">
        <v>235</v>
      </c>
      <c r="G128" s="197"/>
      <c r="H128" s="197"/>
      <c r="I128" s="200"/>
      <c r="J128" s="211">
        <f>BK128</f>
        <v>0</v>
      </c>
      <c r="K128" s="197"/>
      <c r="L128" s="202"/>
      <c r="M128" s="203"/>
      <c r="N128" s="204"/>
      <c r="O128" s="204"/>
      <c r="P128" s="205">
        <f>SUM(P129:P130)</f>
        <v>0</v>
      </c>
      <c r="Q128" s="204"/>
      <c r="R128" s="205">
        <f>SUM(R129:R130)</f>
        <v>0</v>
      </c>
      <c r="S128" s="204"/>
      <c r="T128" s="206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7" t="s">
        <v>83</v>
      </c>
      <c r="AT128" s="208" t="s">
        <v>74</v>
      </c>
      <c r="AU128" s="208" t="s">
        <v>83</v>
      </c>
      <c r="AY128" s="207" t="s">
        <v>162</v>
      </c>
      <c r="BK128" s="209">
        <f>SUM(BK129:BK130)</f>
        <v>0</v>
      </c>
    </row>
    <row r="129" s="2" customFormat="1" ht="44.25" customHeight="1">
      <c r="A129" s="38"/>
      <c r="B129" s="39"/>
      <c r="C129" s="212" t="s">
        <v>236</v>
      </c>
      <c r="D129" s="212" t="s">
        <v>164</v>
      </c>
      <c r="E129" s="213" t="s">
        <v>237</v>
      </c>
      <c r="F129" s="214" t="s">
        <v>238</v>
      </c>
      <c r="G129" s="215" t="s">
        <v>167</v>
      </c>
      <c r="H129" s="216">
        <v>2911</v>
      </c>
      <c r="I129" s="217"/>
      <c r="J129" s="218">
        <f>ROUND(I129*H129,2)</f>
        <v>0</v>
      </c>
      <c r="K129" s="214" t="s">
        <v>168</v>
      </c>
      <c r="L129" s="44"/>
      <c r="M129" s="219" t="s">
        <v>19</v>
      </c>
      <c r="N129" s="220" t="s">
        <v>46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169</v>
      </c>
      <c r="AT129" s="223" t="s">
        <v>164</v>
      </c>
      <c r="AU129" s="223" t="s">
        <v>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239</v>
      </c>
    </row>
    <row r="130" s="2" customFormat="1">
      <c r="A130" s="38"/>
      <c r="B130" s="39"/>
      <c r="C130" s="40"/>
      <c r="D130" s="225" t="s">
        <v>171</v>
      </c>
      <c r="E130" s="40"/>
      <c r="F130" s="226" t="s">
        <v>240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171</v>
      </c>
      <c r="AU130" s="17" t="s">
        <v>85</v>
      </c>
    </row>
    <row r="131" s="12" customFormat="1" ht="22.8" customHeight="1">
      <c r="A131" s="12"/>
      <c r="B131" s="196"/>
      <c r="C131" s="197"/>
      <c r="D131" s="198" t="s">
        <v>74</v>
      </c>
      <c r="E131" s="210" t="s">
        <v>198</v>
      </c>
      <c r="F131" s="210" t="s">
        <v>241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SUM(P132:P143)</f>
        <v>0</v>
      </c>
      <c r="Q131" s="204"/>
      <c r="R131" s="205">
        <f>SUM(R132:R143)</f>
        <v>282.34263999999996</v>
      </c>
      <c r="S131" s="204"/>
      <c r="T131" s="206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83</v>
      </c>
      <c r="AT131" s="208" t="s">
        <v>74</v>
      </c>
      <c r="AU131" s="208" t="s">
        <v>83</v>
      </c>
      <c r="AY131" s="207" t="s">
        <v>162</v>
      </c>
      <c r="BK131" s="209">
        <f>SUM(BK132:BK143)</f>
        <v>0</v>
      </c>
    </row>
    <row r="132" s="2" customFormat="1" ht="44.25" customHeight="1">
      <c r="A132" s="38"/>
      <c r="B132" s="39"/>
      <c r="C132" s="212" t="s">
        <v>8</v>
      </c>
      <c r="D132" s="212" t="s">
        <v>164</v>
      </c>
      <c r="E132" s="213" t="s">
        <v>242</v>
      </c>
      <c r="F132" s="214" t="s">
        <v>243</v>
      </c>
      <c r="G132" s="215" t="s">
        <v>167</v>
      </c>
      <c r="H132" s="216">
        <v>2911</v>
      </c>
      <c r="I132" s="217"/>
      <c r="J132" s="218">
        <f>ROUND(I132*H132,2)</f>
        <v>0</v>
      </c>
      <c r="K132" s="214" t="s">
        <v>168</v>
      </c>
      <c r="L132" s="44"/>
      <c r="M132" s="219" t="s">
        <v>19</v>
      </c>
      <c r="N132" s="220" t="s">
        <v>46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169</v>
      </c>
      <c r="AT132" s="223" t="s">
        <v>164</v>
      </c>
      <c r="AU132" s="223" t="s">
        <v>85</v>
      </c>
      <c r="AY132" s="17" t="s">
        <v>162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83</v>
      </c>
      <c r="BK132" s="224">
        <f>ROUND(I132*H132,2)</f>
        <v>0</v>
      </c>
      <c r="BL132" s="17" t="s">
        <v>169</v>
      </c>
      <c r="BM132" s="223" t="s">
        <v>244</v>
      </c>
    </row>
    <row r="133" s="2" customFormat="1">
      <c r="A133" s="38"/>
      <c r="B133" s="39"/>
      <c r="C133" s="40"/>
      <c r="D133" s="225" t="s">
        <v>171</v>
      </c>
      <c r="E133" s="40"/>
      <c r="F133" s="226" t="s">
        <v>245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171</v>
      </c>
      <c r="AU133" s="17" t="s">
        <v>85</v>
      </c>
    </row>
    <row r="134" s="2" customFormat="1" ht="44.25" customHeight="1">
      <c r="A134" s="38"/>
      <c r="B134" s="39"/>
      <c r="C134" s="212" t="s">
        <v>246</v>
      </c>
      <c r="D134" s="212" t="s">
        <v>164</v>
      </c>
      <c r="E134" s="213" t="s">
        <v>247</v>
      </c>
      <c r="F134" s="214" t="s">
        <v>248</v>
      </c>
      <c r="G134" s="215" t="s">
        <v>167</v>
      </c>
      <c r="H134" s="216">
        <v>2911</v>
      </c>
      <c r="I134" s="217"/>
      <c r="J134" s="218">
        <f>ROUND(I134*H134,2)</f>
        <v>0</v>
      </c>
      <c r="K134" s="214" t="s">
        <v>168</v>
      </c>
      <c r="L134" s="44"/>
      <c r="M134" s="219" t="s">
        <v>19</v>
      </c>
      <c r="N134" s="220" t="s">
        <v>46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169</v>
      </c>
      <c r="AT134" s="223" t="s">
        <v>164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249</v>
      </c>
    </row>
    <row r="135" s="2" customFormat="1">
      <c r="A135" s="38"/>
      <c r="B135" s="39"/>
      <c r="C135" s="40"/>
      <c r="D135" s="225" t="s">
        <v>171</v>
      </c>
      <c r="E135" s="40"/>
      <c r="F135" s="226" t="s">
        <v>250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171</v>
      </c>
      <c r="AU135" s="17" t="s">
        <v>85</v>
      </c>
    </row>
    <row r="136" s="2" customFormat="1" ht="44.25" customHeight="1">
      <c r="A136" s="38"/>
      <c r="B136" s="39"/>
      <c r="C136" s="212" t="s">
        <v>251</v>
      </c>
      <c r="D136" s="212" t="s">
        <v>164</v>
      </c>
      <c r="E136" s="213" t="s">
        <v>252</v>
      </c>
      <c r="F136" s="214" t="s">
        <v>253</v>
      </c>
      <c r="G136" s="215" t="s">
        <v>167</v>
      </c>
      <c r="H136" s="216">
        <v>2911</v>
      </c>
      <c r="I136" s="217"/>
      <c r="J136" s="218">
        <f>ROUND(I136*H136,2)</f>
        <v>0</v>
      </c>
      <c r="K136" s="214" t="s">
        <v>168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254</v>
      </c>
    </row>
    <row r="137" s="2" customFormat="1">
      <c r="A137" s="38"/>
      <c r="B137" s="39"/>
      <c r="C137" s="40"/>
      <c r="D137" s="225" t="s">
        <v>171</v>
      </c>
      <c r="E137" s="40"/>
      <c r="F137" s="226" t="s">
        <v>255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171</v>
      </c>
      <c r="AU137" s="17" t="s">
        <v>85</v>
      </c>
    </row>
    <row r="138" s="13" customFormat="1">
      <c r="A138" s="13"/>
      <c r="B138" s="230"/>
      <c r="C138" s="231"/>
      <c r="D138" s="232" t="s">
        <v>173</v>
      </c>
      <c r="E138" s="233" t="s">
        <v>19</v>
      </c>
      <c r="F138" s="234" t="s">
        <v>216</v>
      </c>
      <c r="G138" s="231"/>
      <c r="H138" s="235">
        <v>2911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173</v>
      </c>
      <c r="AU138" s="241" t="s">
        <v>85</v>
      </c>
      <c r="AV138" s="13" t="s">
        <v>85</v>
      </c>
      <c r="AW138" s="13" t="s">
        <v>36</v>
      </c>
      <c r="AX138" s="13" t="s">
        <v>83</v>
      </c>
      <c r="AY138" s="241" t="s">
        <v>162</v>
      </c>
    </row>
    <row r="139" s="2" customFormat="1" ht="24.15" customHeight="1">
      <c r="A139" s="38"/>
      <c r="B139" s="39"/>
      <c r="C139" s="212" t="s">
        <v>256</v>
      </c>
      <c r="D139" s="212" t="s">
        <v>164</v>
      </c>
      <c r="E139" s="213" t="s">
        <v>257</v>
      </c>
      <c r="F139" s="214" t="s">
        <v>258</v>
      </c>
      <c r="G139" s="215" t="s">
        <v>167</v>
      </c>
      <c r="H139" s="216">
        <v>2911</v>
      </c>
      <c r="I139" s="217"/>
      <c r="J139" s="218">
        <f>ROUND(I139*H139,2)</f>
        <v>0</v>
      </c>
      <c r="K139" s="214" t="s">
        <v>19</v>
      </c>
      <c r="L139" s="44"/>
      <c r="M139" s="219" t="s">
        <v>19</v>
      </c>
      <c r="N139" s="220" t="s">
        <v>46</v>
      </c>
      <c r="O139" s="84"/>
      <c r="P139" s="221">
        <f>O139*H139</f>
        <v>0</v>
      </c>
      <c r="Q139" s="221">
        <v>0.031890000000000002</v>
      </c>
      <c r="R139" s="221">
        <f>Q139*H139</f>
        <v>92.831789999999998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169</v>
      </c>
      <c r="AT139" s="223" t="s">
        <v>164</v>
      </c>
      <c r="AU139" s="223" t="s">
        <v>85</v>
      </c>
      <c r="AY139" s="17" t="s">
        <v>162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83</v>
      </c>
      <c r="BK139" s="224">
        <f>ROUND(I139*H139,2)</f>
        <v>0</v>
      </c>
      <c r="BL139" s="17" t="s">
        <v>169</v>
      </c>
      <c r="BM139" s="223" t="s">
        <v>259</v>
      </c>
    </row>
    <row r="140" s="2" customFormat="1">
      <c r="A140" s="38"/>
      <c r="B140" s="39"/>
      <c r="C140" s="40"/>
      <c r="D140" s="232" t="s">
        <v>260</v>
      </c>
      <c r="E140" s="40"/>
      <c r="F140" s="263" t="s">
        <v>261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260</v>
      </c>
      <c r="AU140" s="17" t="s">
        <v>85</v>
      </c>
    </row>
    <row r="141" s="2" customFormat="1" ht="24.15" customHeight="1">
      <c r="A141" s="38"/>
      <c r="B141" s="39"/>
      <c r="C141" s="212" t="s">
        <v>262</v>
      </c>
      <c r="D141" s="212" t="s">
        <v>164</v>
      </c>
      <c r="E141" s="213" t="s">
        <v>263</v>
      </c>
      <c r="F141" s="214" t="s">
        <v>264</v>
      </c>
      <c r="G141" s="215" t="s">
        <v>167</v>
      </c>
      <c r="H141" s="216">
        <v>2911</v>
      </c>
      <c r="I141" s="217"/>
      <c r="J141" s="218">
        <f>ROUND(I141*H141,2)</f>
        <v>0</v>
      </c>
      <c r="K141" s="214" t="s">
        <v>19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0.065000000000000002</v>
      </c>
      <c r="R141" s="221">
        <f>Q141*H141</f>
        <v>189.215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265</v>
      </c>
    </row>
    <row r="142" s="2" customFormat="1" ht="24.15" customHeight="1">
      <c r="A142" s="38"/>
      <c r="B142" s="39"/>
      <c r="C142" s="212" t="s">
        <v>266</v>
      </c>
      <c r="D142" s="212" t="s">
        <v>164</v>
      </c>
      <c r="E142" s="213" t="s">
        <v>267</v>
      </c>
      <c r="F142" s="214" t="s">
        <v>268</v>
      </c>
      <c r="G142" s="215" t="s">
        <v>269</v>
      </c>
      <c r="H142" s="216">
        <v>485</v>
      </c>
      <c r="I142" s="217"/>
      <c r="J142" s="218">
        <f>ROUND(I142*H142,2)</f>
        <v>0</v>
      </c>
      <c r="K142" s="214" t="s">
        <v>168</v>
      </c>
      <c r="L142" s="44"/>
      <c r="M142" s="219" t="s">
        <v>19</v>
      </c>
      <c r="N142" s="220" t="s">
        <v>46</v>
      </c>
      <c r="O142" s="84"/>
      <c r="P142" s="221">
        <f>O142*H142</f>
        <v>0</v>
      </c>
      <c r="Q142" s="221">
        <v>0.00060999999999999997</v>
      </c>
      <c r="R142" s="221">
        <f>Q142*H142</f>
        <v>0.29585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169</v>
      </c>
      <c r="AT142" s="223" t="s">
        <v>164</v>
      </c>
      <c r="AU142" s="223" t="s">
        <v>85</v>
      </c>
      <c r="AY142" s="17" t="s">
        <v>162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83</v>
      </c>
      <c r="BK142" s="224">
        <f>ROUND(I142*H142,2)</f>
        <v>0</v>
      </c>
      <c r="BL142" s="17" t="s">
        <v>169</v>
      </c>
      <c r="BM142" s="223" t="s">
        <v>270</v>
      </c>
    </row>
    <row r="143" s="2" customFormat="1">
      <c r="A143" s="38"/>
      <c r="B143" s="39"/>
      <c r="C143" s="40"/>
      <c r="D143" s="225" t="s">
        <v>171</v>
      </c>
      <c r="E143" s="40"/>
      <c r="F143" s="226" t="s">
        <v>271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171</v>
      </c>
      <c r="AU143" s="17" t="s">
        <v>85</v>
      </c>
    </row>
    <row r="144" s="12" customFormat="1" ht="22.8" customHeight="1">
      <c r="A144" s="12"/>
      <c r="B144" s="196"/>
      <c r="C144" s="197"/>
      <c r="D144" s="198" t="s">
        <v>74</v>
      </c>
      <c r="E144" s="210" t="s">
        <v>224</v>
      </c>
      <c r="F144" s="210" t="s">
        <v>272</v>
      </c>
      <c r="G144" s="197"/>
      <c r="H144" s="197"/>
      <c r="I144" s="200"/>
      <c r="J144" s="211">
        <f>BK144</f>
        <v>0</v>
      </c>
      <c r="K144" s="197"/>
      <c r="L144" s="202"/>
      <c r="M144" s="203"/>
      <c r="N144" s="204"/>
      <c r="O144" s="204"/>
      <c r="P144" s="205">
        <f>SUM(P145:P153)</f>
        <v>0</v>
      </c>
      <c r="Q144" s="204"/>
      <c r="R144" s="205">
        <f>SUM(R145:R153)</f>
        <v>51.255679999999998</v>
      </c>
      <c r="S144" s="204"/>
      <c r="T144" s="206">
        <f>SUM(T145:T153)</f>
        <v>13.824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7" t="s">
        <v>83</v>
      </c>
      <c r="AT144" s="208" t="s">
        <v>74</v>
      </c>
      <c r="AU144" s="208" t="s">
        <v>83</v>
      </c>
      <c r="AY144" s="207" t="s">
        <v>162</v>
      </c>
      <c r="BK144" s="209">
        <f>SUM(BK145:BK153)</f>
        <v>0</v>
      </c>
    </row>
    <row r="145" s="2" customFormat="1" ht="49.05" customHeight="1">
      <c r="A145" s="38"/>
      <c r="B145" s="39"/>
      <c r="C145" s="212" t="s">
        <v>273</v>
      </c>
      <c r="D145" s="212" t="s">
        <v>164</v>
      </c>
      <c r="E145" s="213" t="s">
        <v>274</v>
      </c>
      <c r="F145" s="214" t="s">
        <v>275</v>
      </c>
      <c r="G145" s="215" t="s">
        <v>269</v>
      </c>
      <c r="H145" s="216">
        <v>224</v>
      </c>
      <c r="I145" s="217"/>
      <c r="J145" s="218">
        <f>ROUND(I145*H145,2)</f>
        <v>0</v>
      </c>
      <c r="K145" s="214" t="s">
        <v>168</v>
      </c>
      <c r="L145" s="44"/>
      <c r="M145" s="219" t="s">
        <v>19</v>
      </c>
      <c r="N145" s="220" t="s">
        <v>46</v>
      </c>
      <c r="O145" s="84"/>
      <c r="P145" s="221">
        <f>O145*H145</f>
        <v>0</v>
      </c>
      <c r="Q145" s="221">
        <v>0.18292</v>
      </c>
      <c r="R145" s="221">
        <f>Q145*H145</f>
        <v>40.974080000000001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169</v>
      </c>
      <c r="AT145" s="223" t="s">
        <v>164</v>
      </c>
      <c r="AU145" s="223" t="s">
        <v>85</v>
      </c>
      <c r="AY145" s="17" t="s">
        <v>162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83</v>
      </c>
      <c r="BK145" s="224">
        <f>ROUND(I145*H145,2)</f>
        <v>0</v>
      </c>
      <c r="BL145" s="17" t="s">
        <v>169</v>
      </c>
      <c r="BM145" s="223" t="s">
        <v>276</v>
      </c>
    </row>
    <row r="146" s="2" customFormat="1">
      <c r="A146" s="38"/>
      <c r="B146" s="39"/>
      <c r="C146" s="40"/>
      <c r="D146" s="225" t="s">
        <v>171</v>
      </c>
      <c r="E146" s="40"/>
      <c r="F146" s="226" t="s">
        <v>277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171</v>
      </c>
      <c r="AU146" s="17" t="s">
        <v>85</v>
      </c>
    </row>
    <row r="147" s="13" customFormat="1">
      <c r="A147" s="13"/>
      <c r="B147" s="230"/>
      <c r="C147" s="231"/>
      <c r="D147" s="232" t="s">
        <v>173</v>
      </c>
      <c r="E147" s="233" t="s">
        <v>19</v>
      </c>
      <c r="F147" s="234" t="s">
        <v>278</v>
      </c>
      <c r="G147" s="231"/>
      <c r="H147" s="235">
        <v>224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173</v>
      </c>
      <c r="AU147" s="241" t="s">
        <v>85</v>
      </c>
      <c r="AV147" s="13" t="s">
        <v>85</v>
      </c>
      <c r="AW147" s="13" t="s">
        <v>36</v>
      </c>
      <c r="AX147" s="13" t="s">
        <v>83</v>
      </c>
      <c r="AY147" s="241" t="s">
        <v>162</v>
      </c>
    </row>
    <row r="148" s="2" customFormat="1" ht="16.5" customHeight="1">
      <c r="A148" s="38"/>
      <c r="B148" s="39"/>
      <c r="C148" s="264" t="s">
        <v>279</v>
      </c>
      <c r="D148" s="264" t="s">
        <v>280</v>
      </c>
      <c r="E148" s="265" t="s">
        <v>281</v>
      </c>
      <c r="F148" s="266" t="s">
        <v>282</v>
      </c>
      <c r="G148" s="267" t="s">
        <v>269</v>
      </c>
      <c r="H148" s="268">
        <v>228.47999999999999</v>
      </c>
      <c r="I148" s="269"/>
      <c r="J148" s="270">
        <f>ROUND(I148*H148,2)</f>
        <v>0</v>
      </c>
      <c r="K148" s="266" t="s">
        <v>168</v>
      </c>
      <c r="L148" s="271"/>
      <c r="M148" s="272" t="s">
        <v>19</v>
      </c>
      <c r="N148" s="273" t="s">
        <v>46</v>
      </c>
      <c r="O148" s="84"/>
      <c r="P148" s="221">
        <f>O148*H148</f>
        <v>0</v>
      </c>
      <c r="Q148" s="221">
        <v>0.044999999999999998</v>
      </c>
      <c r="R148" s="221">
        <f>Q148*H148</f>
        <v>10.281599999999999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217</v>
      </c>
      <c r="AT148" s="223" t="s">
        <v>280</v>
      </c>
      <c r="AU148" s="223" t="s">
        <v>85</v>
      </c>
      <c r="AY148" s="17" t="s">
        <v>162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83</v>
      </c>
      <c r="BK148" s="224">
        <f>ROUND(I148*H148,2)</f>
        <v>0</v>
      </c>
      <c r="BL148" s="17" t="s">
        <v>169</v>
      </c>
      <c r="BM148" s="223" t="s">
        <v>283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284</v>
      </c>
      <c r="G149" s="231"/>
      <c r="H149" s="235">
        <v>228.47999999999999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85</v>
      </c>
      <c r="AV149" s="13" t="s">
        <v>85</v>
      </c>
      <c r="AW149" s="13" t="s">
        <v>36</v>
      </c>
      <c r="AX149" s="13" t="s">
        <v>83</v>
      </c>
      <c r="AY149" s="241" t="s">
        <v>162</v>
      </c>
    </row>
    <row r="150" s="2" customFormat="1" ht="16.5" customHeight="1">
      <c r="A150" s="38"/>
      <c r="B150" s="39"/>
      <c r="C150" s="212" t="s">
        <v>285</v>
      </c>
      <c r="D150" s="212" t="s">
        <v>164</v>
      </c>
      <c r="E150" s="213" t="s">
        <v>286</v>
      </c>
      <c r="F150" s="214" t="s">
        <v>287</v>
      </c>
      <c r="G150" s="215" t="s">
        <v>177</v>
      </c>
      <c r="H150" s="216">
        <v>6.9119999999999999</v>
      </c>
      <c r="I150" s="217"/>
      <c r="J150" s="218">
        <f>ROUND(I150*H150,2)</f>
        <v>0</v>
      </c>
      <c r="K150" s="214" t="s">
        <v>168</v>
      </c>
      <c r="L150" s="44"/>
      <c r="M150" s="219" t="s">
        <v>19</v>
      </c>
      <c r="N150" s="220" t="s">
        <v>46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2</v>
      </c>
      <c r="T150" s="222">
        <f>S150*H150</f>
        <v>13.824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169</v>
      </c>
      <c r="AT150" s="223" t="s">
        <v>164</v>
      </c>
      <c r="AU150" s="223" t="s">
        <v>85</v>
      </c>
      <c r="AY150" s="17" t="s">
        <v>162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83</v>
      </c>
      <c r="BK150" s="224">
        <f>ROUND(I150*H150,2)</f>
        <v>0</v>
      </c>
      <c r="BL150" s="17" t="s">
        <v>169</v>
      </c>
      <c r="BM150" s="223" t="s">
        <v>288</v>
      </c>
    </row>
    <row r="151" s="2" customFormat="1">
      <c r="A151" s="38"/>
      <c r="B151" s="39"/>
      <c r="C151" s="40"/>
      <c r="D151" s="225" t="s">
        <v>171</v>
      </c>
      <c r="E151" s="40"/>
      <c r="F151" s="226" t="s">
        <v>289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171</v>
      </c>
      <c r="AU151" s="17" t="s">
        <v>85</v>
      </c>
    </row>
    <row r="152" s="14" customFormat="1">
      <c r="A152" s="14"/>
      <c r="B152" s="242"/>
      <c r="C152" s="243"/>
      <c r="D152" s="232" t="s">
        <v>173</v>
      </c>
      <c r="E152" s="244" t="s">
        <v>19</v>
      </c>
      <c r="F152" s="245" t="s">
        <v>290</v>
      </c>
      <c r="G152" s="243"/>
      <c r="H152" s="244" t="s">
        <v>19</v>
      </c>
      <c r="I152" s="246"/>
      <c r="J152" s="243"/>
      <c r="K152" s="243"/>
      <c r="L152" s="247"/>
      <c r="M152" s="248"/>
      <c r="N152" s="249"/>
      <c r="O152" s="249"/>
      <c r="P152" s="249"/>
      <c r="Q152" s="249"/>
      <c r="R152" s="249"/>
      <c r="S152" s="249"/>
      <c r="T152" s="25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1" t="s">
        <v>173</v>
      </c>
      <c r="AU152" s="251" t="s">
        <v>85</v>
      </c>
      <c r="AV152" s="14" t="s">
        <v>83</v>
      </c>
      <c r="AW152" s="14" t="s">
        <v>36</v>
      </c>
      <c r="AX152" s="14" t="s">
        <v>75</v>
      </c>
      <c r="AY152" s="251" t="s">
        <v>162</v>
      </c>
    </row>
    <row r="153" s="13" customFormat="1">
      <c r="A153" s="13"/>
      <c r="B153" s="230"/>
      <c r="C153" s="231"/>
      <c r="D153" s="232" t="s">
        <v>173</v>
      </c>
      <c r="E153" s="233" t="s">
        <v>19</v>
      </c>
      <c r="F153" s="234" t="s">
        <v>291</v>
      </c>
      <c r="G153" s="231"/>
      <c r="H153" s="235">
        <v>6.9119999999999999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173</v>
      </c>
      <c r="AU153" s="241" t="s">
        <v>85</v>
      </c>
      <c r="AV153" s="13" t="s">
        <v>85</v>
      </c>
      <c r="AW153" s="13" t="s">
        <v>36</v>
      </c>
      <c r="AX153" s="13" t="s">
        <v>83</v>
      </c>
      <c r="AY153" s="241" t="s">
        <v>162</v>
      </c>
    </row>
    <row r="154" s="12" customFormat="1" ht="22.8" customHeight="1">
      <c r="A154" s="12"/>
      <c r="B154" s="196"/>
      <c r="C154" s="197"/>
      <c r="D154" s="198" t="s">
        <v>74</v>
      </c>
      <c r="E154" s="210" t="s">
        <v>292</v>
      </c>
      <c r="F154" s="210" t="s">
        <v>293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SUM(P155:P161)</f>
        <v>0</v>
      </c>
      <c r="Q154" s="204"/>
      <c r="R154" s="205">
        <f>SUM(R155:R161)</f>
        <v>0</v>
      </c>
      <c r="S154" s="204"/>
      <c r="T154" s="206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83</v>
      </c>
      <c r="AT154" s="208" t="s">
        <v>74</v>
      </c>
      <c r="AU154" s="208" t="s">
        <v>83</v>
      </c>
      <c r="AY154" s="207" t="s">
        <v>162</v>
      </c>
      <c r="BK154" s="209">
        <f>SUM(BK155:BK161)</f>
        <v>0</v>
      </c>
    </row>
    <row r="155" s="2" customFormat="1" ht="33" customHeight="1">
      <c r="A155" s="38"/>
      <c r="B155" s="39"/>
      <c r="C155" s="212" t="s">
        <v>7</v>
      </c>
      <c r="D155" s="212" t="s">
        <v>164</v>
      </c>
      <c r="E155" s="213" t="s">
        <v>294</v>
      </c>
      <c r="F155" s="214" t="s">
        <v>295</v>
      </c>
      <c r="G155" s="215" t="s">
        <v>220</v>
      </c>
      <c r="H155" s="216">
        <v>17.279</v>
      </c>
      <c r="I155" s="217"/>
      <c r="J155" s="218">
        <f>ROUND(I155*H155,2)</f>
        <v>0</v>
      </c>
      <c r="K155" s="214" t="s">
        <v>168</v>
      </c>
      <c r="L155" s="44"/>
      <c r="M155" s="219" t="s">
        <v>19</v>
      </c>
      <c r="N155" s="220" t="s">
        <v>46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169</v>
      </c>
      <c r="AT155" s="223" t="s">
        <v>164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296</v>
      </c>
    </row>
    <row r="156" s="2" customFormat="1">
      <c r="A156" s="38"/>
      <c r="B156" s="39"/>
      <c r="C156" s="40"/>
      <c r="D156" s="225" t="s">
        <v>171</v>
      </c>
      <c r="E156" s="40"/>
      <c r="F156" s="226" t="s">
        <v>297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171</v>
      </c>
      <c r="AU156" s="17" t="s">
        <v>85</v>
      </c>
    </row>
    <row r="157" s="2" customFormat="1" ht="44.25" customHeight="1">
      <c r="A157" s="38"/>
      <c r="B157" s="39"/>
      <c r="C157" s="212" t="s">
        <v>298</v>
      </c>
      <c r="D157" s="212" t="s">
        <v>164</v>
      </c>
      <c r="E157" s="213" t="s">
        <v>299</v>
      </c>
      <c r="F157" s="214" t="s">
        <v>300</v>
      </c>
      <c r="G157" s="215" t="s">
        <v>220</v>
      </c>
      <c r="H157" s="216">
        <v>241.90600000000001</v>
      </c>
      <c r="I157" s="217"/>
      <c r="J157" s="218">
        <f>ROUND(I157*H157,2)</f>
        <v>0</v>
      </c>
      <c r="K157" s="214" t="s">
        <v>168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169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301</v>
      </c>
    </row>
    <row r="158" s="2" customFormat="1">
      <c r="A158" s="38"/>
      <c r="B158" s="39"/>
      <c r="C158" s="40"/>
      <c r="D158" s="225" t="s">
        <v>171</v>
      </c>
      <c r="E158" s="40"/>
      <c r="F158" s="226" t="s">
        <v>302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171</v>
      </c>
      <c r="AU158" s="17" t="s">
        <v>85</v>
      </c>
    </row>
    <row r="159" s="13" customFormat="1">
      <c r="A159" s="13"/>
      <c r="B159" s="230"/>
      <c r="C159" s="231"/>
      <c r="D159" s="232" t="s">
        <v>173</v>
      </c>
      <c r="E159" s="233" t="s">
        <v>19</v>
      </c>
      <c r="F159" s="234" t="s">
        <v>303</v>
      </c>
      <c r="G159" s="231"/>
      <c r="H159" s="235">
        <v>241.90600000000001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173</v>
      </c>
      <c r="AU159" s="241" t="s">
        <v>85</v>
      </c>
      <c r="AV159" s="13" t="s">
        <v>85</v>
      </c>
      <c r="AW159" s="13" t="s">
        <v>36</v>
      </c>
      <c r="AX159" s="13" t="s">
        <v>83</v>
      </c>
      <c r="AY159" s="241" t="s">
        <v>162</v>
      </c>
    </row>
    <row r="160" s="2" customFormat="1" ht="44.25" customHeight="1">
      <c r="A160" s="38"/>
      <c r="B160" s="39"/>
      <c r="C160" s="212" t="s">
        <v>304</v>
      </c>
      <c r="D160" s="212" t="s">
        <v>164</v>
      </c>
      <c r="E160" s="213" t="s">
        <v>305</v>
      </c>
      <c r="F160" s="214" t="s">
        <v>306</v>
      </c>
      <c r="G160" s="215" t="s">
        <v>220</v>
      </c>
      <c r="H160" s="216">
        <v>17.279</v>
      </c>
      <c r="I160" s="217"/>
      <c r="J160" s="218">
        <f>ROUND(I160*H160,2)</f>
        <v>0</v>
      </c>
      <c r="K160" s="214" t="s">
        <v>168</v>
      </c>
      <c r="L160" s="44"/>
      <c r="M160" s="219" t="s">
        <v>19</v>
      </c>
      <c r="N160" s="220" t="s">
        <v>46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169</v>
      </c>
      <c r="AT160" s="223" t="s">
        <v>164</v>
      </c>
      <c r="AU160" s="223" t="s">
        <v>85</v>
      </c>
      <c r="AY160" s="17" t="s">
        <v>162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83</v>
      </c>
      <c r="BK160" s="224">
        <f>ROUND(I160*H160,2)</f>
        <v>0</v>
      </c>
      <c r="BL160" s="17" t="s">
        <v>169</v>
      </c>
      <c r="BM160" s="223" t="s">
        <v>307</v>
      </c>
    </row>
    <row r="161" s="2" customFormat="1">
      <c r="A161" s="38"/>
      <c r="B161" s="39"/>
      <c r="C161" s="40"/>
      <c r="D161" s="225" t="s">
        <v>171</v>
      </c>
      <c r="E161" s="40"/>
      <c r="F161" s="226" t="s">
        <v>308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171</v>
      </c>
      <c r="AU161" s="17" t="s">
        <v>85</v>
      </c>
    </row>
    <row r="162" s="12" customFormat="1" ht="22.8" customHeight="1">
      <c r="A162" s="12"/>
      <c r="B162" s="196"/>
      <c r="C162" s="197"/>
      <c r="D162" s="198" t="s">
        <v>74</v>
      </c>
      <c r="E162" s="210" t="s">
        <v>309</v>
      </c>
      <c r="F162" s="210" t="s">
        <v>310</v>
      </c>
      <c r="G162" s="197"/>
      <c r="H162" s="197"/>
      <c r="I162" s="200"/>
      <c r="J162" s="211">
        <f>BK162</f>
        <v>0</v>
      </c>
      <c r="K162" s="197"/>
      <c r="L162" s="202"/>
      <c r="M162" s="203"/>
      <c r="N162" s="204"/>
      <c r="O162" s="204"/>
      <c r="P162" s="205">
        <f>SUM(P163:P164)</f>
        <v>0</v>
      </c>
      <c r="Q162" s="204"/>
      <c r="R162" s="205">
        <f>SUM(R163:R164)</f>
        <v>0</v>
      </c>
      <c r="S162" s="204"/>
      <c r="T162" s="206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83</v>
      </c>
      <c r="AT162" s="208" t="s">
        <v>74</v>
      </c>
      <c r="AU162" s="208" t="s">
        <v>83</v>
      </c>
      <c r="AY162" s="207" t="s">
        <v>162</v>
      </c>
      <c r="BK162" s="209">
        <f>SUM(BK163:BK164)</f>
        <v>0</v>
      </c>
    </row>
    <row r="163" s="2" customFormat="1" ht="24.15" customHeight="1">
      <c r="A163" s="38"/>
      <c r="B163" s="39"/>
      <c r="C163" s="212" t="s">
        <v>311</v>
      </c>
      <c r="D163" s="212" t="s">
        <v>164</v>
      </c>
      <c r="E163" s="213" t="s">
        <v>312</v>
      </c>
      <c r="F163" s="214" t="s">
        <v>313</v>
      </c>
      <c r="G163" s="215" t="s">
        <v>220</v>
      </c>
      <c r="H163" s="216">
        <v>408.262</v>
      </c>
      <c r="I163" s="217"/>
      <c r="J163" s="218">
        <f>ROUND(I163*H163,2)</f>
        <v>0</v>
      </c>
      <c r="K163" s="214" t="s">
        <v>168</v>
      </c>
      <c r="L163" s="44"/>
      <c r="M163" s="219" t="s">
        <v>19</v>
      </c>
      <c r="N163" s="220" t="s">
        <v>46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169</v>
      </c>
      <c r="AT163" s="223" t="s">
        <v>164</v>
      </c>
      <c r="AU163" s="223" t="s">
        <v>85</v>
      </c>
      <c r="AY163" s="17" t="s">
        <v>162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83</v>
      </c>
      <c r="BK163" s="224">
        <f>ROUND(I163*H163,2)</f>
        <v>0</v>
      </c>
      <c r="BL163" s="17" t="s">
        <v>169</v>
      </c>
      <c r="BM163" s="223" t="s">
        <v>314</v>
      </c>
    </row>
    <row r="164" s="2" customFormat="1">
      <c r="A164" s="38"/>
      <c r="B164" s="39"/>
      <c r="C164" s="40"/>
      <c r="D164" s="225" t="s">
        <v>171</v>
      </c>
      <c r="E164" s="40"/>
      <c r="F164" s="226" t="s">
        <v>315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171</v>
      </c>
      <c r="AU164" s="17" t="s">
        <v>85</v>
      </c>
    </row>
    <row r="165" s="12" customFormat="1" ht="25.92" customHeight="1">
      <c r="A165" s="12"/>
      <c r="B165" s="196"/>
      <c r="C165" s="197"/>
      <c r="D165" s="198" t="s">
        <v>74</v>
      </c>
      <c r="E165" s="199" t="s">
        <v>316</v>
      </c>
      <c r="F165" s="199" t="s">
        <v>317</v>
      </c>
      <c r="G165" s="197"/>
      <c r="H165" s="197"/>
      <c r="I165" s="200"/>
      <c r="J165" s="201">
        <f>BK165</f>
        <v>0</v>
      </c>
      <c r="K165" s="197"/>
      <c r="L165" s="202"/>
      <c r="M165" s="203"/>
      <c r="N165" s="204"/>
      <c r="O165" s="204"/>
      <c r="P165" s="205">
        <f>P166</f>
        <v>0</v>
      </c>
      <c r="Q165" s="204"/>
      <c r="R165" s="205">
        <f>R166</f>
        <v>0</v>
      </c>
      <c r="S165" s="204"/>
      <c r="T165" s="206">
        <f>T166</f>
        <v>3.4548000000000001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7" t="s">
        <v>85</v>
      </c>
      <c r="AT165" s="208" t="s">
        <v>74</v>
      </c>
      <c r="AU165" s="208" t="s">
        <v>75</v>
      </c>
      <c r="AY165" s="207" t="s">
        <v>162</v>
      </c>
      <c r="BK165" s="209">
        <f>BK166</f>
        <v>0</v>
      </c>
    </row>
    <row r="166" s="12" customFormat="1" ht="22.8" customHeight="1">
      <c r="A166" s="12"/>
      <c r="B166" s="196"/>
      <c r="C166" s="197"/>
      <c r="D166" s="198" t="s">
        <v>74</v>
      </c>
      <c r="E166" s="210" t="s">
        <v>318</v>
      </c>
      <c r="F166" s="210" t="s">
        <v>319</v>
      </c>
      <c r="G166" s="197"/>
      <c r="H166" s="197"/>
      <c r="I166" s="200"/>
      <c r="J166" s="211">
        <f>BK166</f>
        <v>0</v>
      </c>
      <c r="K166" s="197"/>
      <c r="L166" s="202"/>
      <c r="M166" s="203"/>
      <c r="N166" s="204"/>
      <c r="O166" s="204"/>
      <c r="P166" s="205">
        <f>SUM(P167:P182)</f>
        <v>0</v>
      </c>
      <c r="Q166" s="204"/>
      <c r="R166" s="205">
        <f>SUM(R167:R182)</f>
        <v>0</v>
      </c>
      <c r="S166" s="204"/>
      <c r="T166" s="206">
        <f>SUM(T167:T182)</f>
        <v>3.4548000000000001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7" t="s">
        <v>85</v>
      </c>
      <c r="AT166" s="208" t="s">
        <v>74</v>
      </c>
      <c r="AU166" s="208" t="s">
        <v>83</v>
      </c>
      <c r="AY166" s="207" t="s">
        <v>162</v>
      </c>
      <c r="BK166" s="209">
        <f>SUM(BK167:BK182)</f>
        <v>0</v>
      </c>
    </row>
    <row r="167" s="2" customFormat="1" ht="24.15" customHeight="1">
      <c r="A167" s="38"/>
      <c r="B167" s="39"/>
      <c r="C167" s="212" t="s">
        <v>320</v>
      </c>
      <c r="D167" s="212" t="s">
        <v>164</v>
      </c>
      <c r="E167" s="213" t="s">
        <v>321</v>
      </c>
      <c r="F167" s="214" t="s">
        <v>322</v>
      </c>
      <c r="G167" s="215" t="s">
        <v>167</v>
      </c>
      <c r="H167" s="216">
        <v>194.40000000000001</v>
      </c>
      <c r="I167" s="217"/>
      <c r="J167" s="218">
        <f>ROUND(I167*H167,2)</f>
        <v>0</v>
      </c>
      <c r="K167" s="214" t="s">
        <v>168</v>
      </c>
      <c r="L167" s="44"/>
      <c r="M167" s="219" t="s">
        <v>19</v>
      </c>
      <c r="N167" s="220" t="s">
        <v>46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0.017000000000000001</v>
      </c>
      <c r="T167" s="222">
        <f>S167*H167</f>
        <v>3.3048000000000002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262</v>
      </c>
      <c r="AT167" s="223" t="s">
        <v>164</v>
      </c>
      <c r="AU167" s="223" t="s">
        <v>85</v>
      </c>
      <c r="AY167" s="17" t="s">
        <v>162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83</v>
      </c>
      <c r="BK167" s="224">
        <f>ROUND(I167*H167,2)</f>
        <v>0</v>
      </c>
      <c r="BL167" s="17" t="s">
        <v>262</v>
      </c>
      <c r="BM167" s="223" t="s">
        <v>323</v>
      </c>
    </row>
    <row r="168" s="2" customFormat="1">
      <c r="A168" s="38"/>
      <c r="B168" s="39"/>
      <c r="C168" s="40"/>
      <c r="D168" s="225" t="s">
        <v>171</v>
      </c>
      <c r="E168" s="40"/>
      <c r="F168" s="226" t="s">
        <v>324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171</v>
      </c>
      <c r="AU168" s="17" t="s">
        <v>85</v>
      </c>
    </row>
    <row r="169" s="14" customFormat="1">
      <c r="A169" s="14"/>
      <c r="B169" s="242"/>
      <c r="C169" s="243"/>
      <c r="D169" s="232" t="s">
        <v>173</v>
      </c>
      <c r="E169" s="244" t="s">
        <v>19</v>
      </c>
      <c r="F169" s="245" t="s">
        <v>325</v>
      </c>
      <c r="G169" s="243"/>
      <c r="H169" s="244" t="s">
        <v>19</v>
      </c>
      <c r="I169" s="246"/>
      <c r="J169" s="243"/>
      <c r="K169" s="243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173</v>
      </c>
      <c r="AU169" s="251" t="s">
        <v>85</v>
      </c>
      <c r="AV169" s="14" t="s">
        <v>83</v>
      </c>
      <c r="AW169" s="14" t="s">
        <v>36</v>
      </c>
      <c r="AX169" s="14" t="s">
        <v>75</v>
      </c>
      <c r="AY169" s="251" t="s">
        <v>162</v>
      </c>
    </row>
    <row r="170" s="13" customFormat="1">
      <c r="A170" s="13"/>
      <c r="B170" s="230"/>
      <c r="C170" s="231"/>
      <c r="D170" s="232" t="s">
        <v>173</v>
      </c>
      <c r="E170" s="233" t="s">
        <v>19</v>
      </c>
      <c r="F170" s="234" t="s">
        <v>326</v>
      </c>
      <c r="G170" s="231"/>
      <c r="H170" s="235">
        <v>194.40000000000001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173</v>
      </c>
      <c r="AU170" s="241" t="s">
        <v>85</v>
      </c>
      <c r="AV170" s="13" t="s">
        <v>85</v>
      </c>
      <c r="AW170" s="13" t="s">
        <v>36</v>
      </c>
      <c r="AX170" s="13" t="s">
        <v>83</v>
      </c>
      <c r="AY170" s="241" t="s">
        <v>162</v>
      </c>
    </row>
    <row r="171" s="2" customFormat="1" ht="33" customHeight="1">
      <c r="A171" s="38"/>
      <c r="B171" s="39"/>
      <c r="C171" s="212" t="s">
        <v>327</v>
      </c>
      <c r="D171" s="212" t="s">
        <v>164</v>
      </c>
      <c r="E171" s="213" t="s">
        <v>328</v>
      </c>
      <c r="F171" s="214" t="s">
        <v>329</v>
      </c>
      <c r="G171" s="215" t="s">
        <v>330</v>
      </c>
      <c r="H171" s="216">
        <v>150</v>
      </c>
      <c r="I171" s="217"/>
      <c r="J171" s="218">
        <f>ROUND(I171*H171,2)</f>
        <v>0</v>
      </c>
      <c r="K171" s="214" t="s">
        <v>168</v>
      </c>
      <c r="L171" s="44"/>
      <c r="M171" s="219" t="s">
        <v>19</v>
      </c>
      <c r="N171" s="220" t="s">
        <v>46</v>
      </c>
      <c r="O171" s="84"/>
      <c r="P171" s="221">
        <f>O171*H171</f>
        <v>0</v>
      </c>
      <c r="Q171" s="221">
        <v>0</v>
      </c>
      <c r="R171" s="221">
        <f>Q171*H171</f>
        <v>0</v>
      </c>
      <c r="S171" s="221">
        <v>0.001</v>
      </c>
      <c r="T171" s="222">
        <f>S171*H171</f>
        <v>0.14999999999999999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262</v>
      </c>
      <c r="AT171" s="223" t="s">
        <v>164</v>
      </c>
      <c r="AU171" s="223" t="s">
        <v>85</v>
      </c>
      <c r="AY171" s="17" t="s">
        <v>162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83</v>
      </c>
      <c r="BK171" s="224">
        <f>ROUND(I171*H171,2)</f>
        <v>0</v>
      </c>
      <c r="BL171" s="17" t="s">
        <v>262</v>
      </c>
      <c r="BM171" s="223" t="s">
        <v>331</v>
      </c>
    </row>
    <row r="172" s="2" customFormat="1">
      <c r="A172" s="38"/>
      <c r="B172" s="39"/>
      <c r="C172" s="40"/>
      <c r="D172" s="225" t="s">
        <v>171</v>
      </c>
      <c r="E172" s="40"/>
      <c r="F172" s="226" t="s">
        <v>332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171</v>
      </c>
      <c r="AU172" s="17" t="s">
        <v>85</v>
      </c>
    </row>
    <row r="173" s="14" customFormat="1">
      <c r="A173" s="14"/>
      <c r="B173" s="242"/>
      <c r="C173" s="243"/>
      <c r="D173" s="232" t="s">
        <v>173</v>
      </c>
      <c r="E173" s="244" t="s">
        <v>19</v>
      </c>
      <c r="F173" s="245" t="s">
        <v>333</v>
      </c>
      <c r="G173" s="243"/>
      <c r="H173" s="244" t="s">
        <v>19</v>
      </c>
      <c r="I173" s="246"/>
      <c r="J173" s="243"/>
      <c r="K173" s="243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173</v>
      </c>
      <c r="AU173" s="251" t="s">
        <v>85</v>
      </c>
      <c r="AV173" s="14" t="s">
        <v>83</v>
      </c>
      <c r="AW173" s="14" t="s">
        <v>36</v>
      </c>
      <c r="AX173" s="14" t="s">
        <v>75</v>
      </c>
      <c r="AY173" s="251" t="s">
        <v>162</v>
      </c>
    </row>
    <row r="174" s="13" customFormat="1">
      <c r="A174" s="13"/>
      <c r="B174" s="230"/>
      <c r="C174" s="231"/>
      <c r="D174" s="232" t="s">
        <v>173</v>
      </c>
      <c r="E174" s="233" t="s">
        <v>19</v>
      </c>
      <c r="F174" s="234" t="s">
        <v>334</v>
      </c>
      <c r="G174" s="231"/>
      <c r="H174" s="235">
        <v>150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173</v>
      </c>
      <c r="AU174" s="241" t="s">
        <v>85</v>
      </c>
      <c r="AV174" s="13" t="s">
        <v>85</v>
      </c>
      <c r="AW174" s="13" t="s">
        <v>36</v>
      </c>
      <c r="AX174" s="13" t="s">
        <v>83</v>
      </c>
      <c r="AY174" s="241" t="s">
        <v>162</v>
      </c>
    </row>
    <row r="175" s="2" customFormat="1" ht="16.5" customHeight="1">
      <c r="A175" s="38"/>
      <c r="B175" s="39"/>
      <c r="C175" s="212" t="s">
        <v>335</v>
      </c>
      <c r="D175" s="212" t="s">
        <v>164</v>
      </c>
      <c r="E175" s="213" t="s">
        <v>336</v>
      </c>
      <c r="F175" s="214" t="s">
        <v>337</v>
      </c>
      <c r="G175" s="215" t="s">
        <v>338</v>
      </c>
      <c r="H175" s="216">
        <v>26</v>
      </c>
      <c r="I175" s="217"/>
      <c r="J175" s="218">
        <f>ROUND(I175*H175,2)</f>
        <v>0</v>
      </c>
      <c r="K175" s="214" t="s">
        <v>19</v>
      </c>
      <c r="L175" s="44"/>
      <c r="M175" s="219" t="s">
        <v>19</v>
      </c>
      <c r="N175" s="220" t="s">
        <v>46</v>
      </c>
      <c r="O175" s="84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262</v>
      </c>
      <c r="AT175" s="223" t="s">
        <v>164</v>
      </c>
      <c r="AU175" s="223" t="s">
        <v>85</v>
      </c>
      <c r="AY175" s="17" t="s">
        <v>162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83</v>
      </c>
      <c r="BK175" s="224">
        <f>ROUND(I175*H175,2)</f>
        <v>0</v>
      </c>
      <c r="BL175" s="17" t="s">
        <v>262</v>
      </c>
      <c r="BM175" s="223" t="s">
        <v>339</v>
      </c>
    </row>
    <row r="176" s="2" customFormat="1" ht="16.5" customHeight="1">
      <c r="A176" s="38"/>
      <c r="B176" s="39"/>
      <c r="C176" s="212" t="s">
        <v>340</v>
      </c>
      <c r="D176" s="212" t="s">
        <v>164</v>
      </c>
      <c r="E176" s="213" t="s">
        <v>341</v>
      </c>
      <c r="F176" s="214" t="s">
        <v>342</v>
      </c>
      <c r="G176" s="215" t="s">
        <v>338</v>
      </c>
      <c r="H176" s="216">
        <v>20</v>
      </c>
      <c r="I176" s="217"/>
      <c r="J176" s="218">
        <f>ROUND(I176*H176,2)</f>
        <v>0</v>
      </c>
      <c r="K176" s="214" t="s">
        <v>19</v>
      </c>
      <c r="L176" s="44"/>
      <c r="M176" s="219" t="s">
        <v>19</v>
      </c>
      <c r="N176" s="220" t="s">
        <v>46</v>
      </c>
      <c r="O176" s="84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262</v>
      </c>
      <c r="AT176" s="223" t="s">
        <v>164</v>
      </c>
      <c r="AU176" s="223" t="s">
        <v>85</v>
      </c>
      <c r="AY176" s="17" t="s">
        <v>162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83</v>
      </c>
      <c r="BK176" s="224">
        <f>ROUND(I176*H176,2)</f>
        <v>0</v>
      </c>
      <c r="BL176" s="17" t="s">
        <v>262</v>
      </c>
      <c r="BM176" s="223" t="s">
        <v>343</v>
      </c>
    </row>
    <row r="177" s="2" customFormat="1" ht="16.5" customHeight="1">
      <c r="A177" s="38"/>
      <c r="B177" s="39"/>
      <c r="C177" s="212" t="s">
        <v>344</v>
      </c>
      <c r="D177" s="212" t="s">
        <v>164</v>
      </c>
      <c r="E177" s="213" t="s">
        <v>345</v>
      </c>
      <c r="F177" s="214" t="s">
        <v>346</v>
      </c>
      <c r="G177" s="215" t="s">
        <v>338</v>
      </c>
      <c r="H177" s="216">
        <v>4</v>
      </c>
      <c r="I177" s="217"/>
      <c r="J177" s="218">
        <f>ROUND(I177*H177,2)</f>
        <v>0</v>
      </c>
      <c r="K177" s="214" t="s">
        <v>19</v>
      </c>
      <c r="L177" s="44"/>
      <c r="M177" s="219" t="s">
        <v>19</v>
      </c>
      <c r="N177" s="220" t="s">
        <v>46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262</v>
      </c>
      <c r="AT177" s="223" t="s">
        <v>164</v>
      </c>
      <c r="AU177" s="223" t="s">
        <v>85</v>
      </c>
      <c r="AY177" s="17" t="s">
        <v>162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83</v>
      </c>
      <c r="BK177" s="224">
        <f>ROUND(I177*H177,2)</f>
        <v>0</v>
      </c>
      <c r="BL177" s="17" t="s">
        <v>262</v>
      </c>
      <c r="BM177" s="223" t="s">
        <v>347</v>
      </c>
    </row>
    <row r="178" s="2" customFormat="1" ht="16.5" customHeight="1">
      <c r="A178" s="38"/>
      <c r="B178" s="39"/>
      <c r="C178" s="212" t="s">
        <v>348</v>
      </c>
      <c r="D178" s="212" t="s">
        <v>164</v>
      </c>
      <c r="E178" s="213" t="s">
        <v>349</v>
      </c>
      <c r="F178" s="214" t="s">
        <v>350</v>
      </c>
      <c r="G178" s="215" t="s">
        <v>167</v>
      </c>
      <c r="H178" s="216">
        <v>448.80000000000001</v>
      </c>
      <c r="I178" s="217"/>
      <c r="J178" s="218">
        <f>ROUND(I178*H178,2)</f>
        <v>0</v>
      </c>
      <c r="K178" s="214" t="s">
        <v>19</v>
      </c>
      <c r="L178" s="44"/>
      <c r="M178" s="219" t="s">
        <v>19</v>
      </c>
      <c r="N178" s="220" t="s">
        <v>46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262</v>
      </c>
      <c r="AT178" s="223" t="s">
        <v>164</v>
      </c>
      <c r="AU178" s="223" t="s">
        <v>85</v>
      </c>
      <c r="AY178" s="17" t="s">
        <v>162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83</v>
      </c>
      <c r="BK178" s="224">
        <f>ROUND(I178*H178,2)</f>
        <v>0</v>
      </c>
      <c r="BL178" s="17" t="s">
        <v>262</v>
      </c>
      <c r="BM178" s="223" t="s">
        <v>351</v>
      </c>
    </row>
    <row r="179" s="13" customFormat="1">
      <c r="A179" s="13"/>
      <c r="B179" s="230"/>
      <c r="C179" s="231"/>
      <c r="D179" s="232" t="s">
        <v>173</v>
      </c>
      <c r="E179" s="233" t="s">
        <v>19</v>
      </c>
      <c r="F179" s="234" t="s">
        <v>352</v>
      </c>
      <c r="G179" s="231"/>
      <c r="H179" s="235">
        <v>448.80000000000001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173</v>
      </c>
      <c r="AU179" s="241" t="s">
        <v>85</v>
      </c>
      <c r="AV179" s="13" t="s">
        <v>85</v>
      </c>
      <c r="AW179" s="13" t="s">
        <v>36</v>
      </c>
      <c r="AX179" s="13" t="s">
        <v>83</v>
      </c>
      <c r="AY179" s="241" t="s">
        <v>162</v>
      </c>
    </row>
    <row r="180" s="2" customFormat="1" ht="16.5" customHeight="1">
      <c r="A180" s="38"/>
      <c r="B180" s="39"/>
      <c r="C180" s="212" t="s">
        <v>353</v>
      </c>
      <c r="D180" s="212" t="s">
        <v>164</v>
      </c>
      <c r="E180" s="213" t="s">
        <v>354</v>
      </c>
      <c r="F180" s="214" t="s">
        <v>355</v>
      </c>
      <c r="G180" s="215" t="s">
        <v>338</v>
      </c>
      <c r="H180" s="216">
        <v>2</v>
      </c>
      <c r="I180" s="217"/>
      <c r="J180" s="218">
        <f>ROUND(I180*H180,2)</f>
        <v>0</v>
      </c>
      <c r="K180" s="214" t="s">
        <v>19</v>
      </c>
      <c r="L180" s="44"/>
      <c r="M180" s="219" t="s">
        <v>19</v>
      </c>
      <c r="N180" s="220" t="s">
        <v>46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262</v>
      </c>
      <c r="AT180" s="223" t="s">
        <v>164</v>
      </c>
      <c r="AU180" s="223" t="s">
        <v>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262</v>
      </c>
      <c r="BM180" s="223" t="s">
        <v>356</v>
      </c>
    </row>
    <row r="181" s="2" customFormat="1" ht="16.5" customHeight="1">
      <c r="A181" s="38"/>
      <c r="B181" s="39"/>
      <c r="C181" s="212" t="s">
        <v>357</v>
      </c>
      <c r="D181" s="212" t="s">
        <v>164</v>
      </c>
      <c r="E181" s="213" t="s">
        <v>358</v>
      </c>
      <c r="F181" s="214" t="s">
        <v>359</v>
      </c>
      <c r="G181" s="215" t="s">
        <v>338</v>
      </c>
      <c r="H181" s="216">
        <v>2</v>
      </c>
      <c r="I181" s="217"/>
      <c r="J181" s="218">
        <f>ROUND(I181*H181,2)</f>
        <v>0</v>
      </c>
      <c r="K181" s="214" t="s">
        <v>19</v>
      </c>
      <c r="L181" s="44"/>
      <c r="M181" s="219" t="s">
        <v>19</v>
      </c>
      <c r="N181" s="220" t="s">
        <v>46</v>
      </c>
      <c r="O181" s="84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262</v>
      </c>
      <c r="AT181" s="223" t="s">
        <v>164</v>
      </c>
      <c r="AU181" s="223" t="s">
        <v>85</v>
      </c>
      <c r="AY181" s="17" t="s">
        <v>162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83</v>
      </c>
      <c r="BK181" s="224">
        <f>ROUND(I181*H181,2)</f>
        <v>0</v>
      </c>
      <c r="BL181" s="17" t="s">
        <v>262</v>
      </c>
      <c r="BM181" s="223" t="s">
        <v>360</v>
      </c>
    </row>
    <row r="182" s="2" customFormat="1" ht="16.5" customHeight="1">
      <c r="A182" s="38"/>
      <c r="B182" s="39"/>
      <c r="C182" s="212" t="s">
        <v>361</v>
      </c>
      <c r="D182" s="212" t="s">
        <v>164</v>
      </c>
      <c r="E182" s="213" t="s">
        <v>362</v>
      </c>
      <c r="F182" s="214" t="s">
        <v>363</v>
      </c>
      <c r="G182" s="215" t="s">
        <v>338</v>
      </c>
      <c r="H182" s="216">
        <v>1</v>
      </c>
      <c r="I182" s="217"/>
      <c r="J182" s="218">
        <f>ROUND(I182*H182,2)</f>
        <v>0</v>
      </c>
      <c r="K182" s="214" t="s">
        <v>19</v>
      </c>
      <c r="L182" s="44"/>
      <c r="M182" s="274" t="s">
        <v>19</v>
      </c>
      <c r="N182" s="275" t="s">
        <v>46</v>
      </c>
      <c r="O182" s="276"/>
      <c r="P182" s="277">
        <f>O182*H182</f>
        <v>0</v>
      </c>
      <c r="Q182" s="277">
        <v>0</v>
      </c>
      <c r="R182" s="277">
        <f>Q182*H182</f>
        <v>0</v>
      </c>
      <c r="S182" s="277">
        <v>0</v>
      </c>
      <c r="T182" s="27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262</v>
      </c>
      <c r="AT182" s="223" t="s">
        <v>164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262</v>
      </c>
      <c r="BM182" s="223" t="s">
        <v>364</v>
      </c>
    </row>
    <row r="183" s="2" customFormat="1" ht="6.96" customHeight="1">
      <c r="A183" s="38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4"/>
      <c r="M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P1j+Dr9RRs5tFagcH/3wc6wHf5moBciUs5aQtKbB71uCODy/b0ePS8F9xwRQlOtbcox0hNeOVXJGvkLjG+35uw==" hashValue="vGTMrWWs8lS83i5QadQyv3vDn8AI/z9e9XVbJt5bV6uXow0DTaNvv8SDIeUHMn0czjGveV8jW/svrL57pKQXHg==" algorithmName="SHA-512" password="CC35"/>
  <autoFilter ref="C88:K18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121151123"/>
    <hyperlink ref="F96" r:id="rId2" display="https://podminky.urs.cz/item/CS_URS_2025_01/122151106"/>
    <hyperlink ref="F103" r:id="rId3" display="https://podminky.urs.cz/item/CS_URS_2025_01/131151102"/>
    <hyperlink ref="F107" r:id="rId4" display="https://podminky.urs.cz/item/CS_URS_2025_01/162351103"/>
    <hyperlink ref="F111" r:id="rId5" display="https://podminky.urs.cz/item/CS_URS_2025_01/162751117"/>
    <hyperlink ref="F115" r:id="rId6" display="https://podminky.urs.cz/item/CS_URS_2025_01/162751119"/>
    <hyperlink ref="F118" r:id="rId7" display="https://podminky.urs.cz/item/CS_URS_2025_01/171111111"/>
    <hyperlink ref="F121" r:id="rId8" display="https://podminky.urs.cz/item/CS_URS_2025_01/171201231"/>
    <hyperlink ref="F124" r:id="rId9" display="https://podminky.urs.cz/item/CS_URS_2025_01/171251201"/>
    <hyperlink ref="F127" r:id="rId10" display="https://podminky.urs.cz/item/CS_URS_2025_01/275313611"/>
    <hyperlink ref="F130" r:id="rId11" display="https://podminky.urs.cz/item/CS_URS_2025_01/451577777"/>
    <hyperlink ref="F133" r:id="rId12" display="https://podminky.urs.cz/item/CS_URS_2025_01/564710011"/>
    <hyperlink ref="F135" r:id="rId13" display="https://podminky.urs.cz/item/CS_URS_2025_01/564741113"/>
    <hyperlink ref="F137" r:id="rId14" display="https://podminky.urs.cz/item/CS_URS_2025_01/564771111"/>
    <hyperlink ref="F143" r:id="rId15" display="https://podminky.urs.cz/item/CS_URS_2025_01/589811121"/>
    <hyperlink ref="F146" r:id="rId16" display="https://podminky.urs.cz/item/CS_URS_2025_01/916231113"/>
    <hyperlink ref="F151" r:id="rId17" display="https://podminky.urs.cz/item/CS_URS_2025_01/961044111"/>
    <hyperlink ref="F156" r:id="rId18" display="https://podminky.urs.cz/item/CS_URS_2025_01/997013501"/>
    <hyperlink ref="F158" r:id="rId19" display="https://podminky.urs.cz/item/CS_URS_2025_01/997013509"/>
    <hyperlink ref="F161" r:id="rId20" display="https://podminky.urs.cz/item/CS_URS_2025_01/997013631"/>
    <hyperlink ref="F164" r:id="rId21" display="https://podminky.urs.cz/item/CS_URS_2025_01/998222012"/>
    <hyperlink ref="F168" r:id="rId22" display="https://podminky.urs.cz/item/CS_URS_2025_01/767122812"/>
    <hyperlink ref="F172" r:id="rId23" display="https://podminky.urs.cz/item/CS_URS_2025_01/7679967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365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ROUND((SUM(BE86:BE186)),  2)</f>
        <v>0</v>
      </c>
      <c r="G33" s="38"/>
      <c r="H33" s="38"/>
      <c r="I33" s="157">
        <v>0.20999999999999999</v>
      </c>
      <c r="J33" s="156">
        <f>ROUND(((SUM(BE86:BE186))*I33),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ROUND((SUM(BF86:BF186)),  2)</f>
        <v>0</v>
      </c>
      <c r="G34" s="38"/>
      <c r="H34" s="38"/>
      <c r="I34" s="157">
        <v>0.12</v>
      </c>
      <c r="J34" s="156">
        <f>ROUND(((SUM(BF86:BF186))*I34),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ROUND((SUM(BG86:BG186)),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ROUND((SUM(BH86:BH186)),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ROUND((SUM(BI86:BI186)),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D02 - Atletický ovál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141</v>
      </c>
      <c r="E62" s="182"/>
      <c r="F62" s="182"/>
      <c r="G62" s="182"/>
      <c r="H62" s="182"/>
      <c r="I62" s="182"/>
      <c r="J62" s="183">
        <f>J118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142</v>
      </c>
      <c r="E63" s="182"/>
      <c r="F63" s="182"/>
      <c r="G63" s="182"/>
      <c r="H63" s="182"/>
      <c r="I63" s="182"/>
      <c r="J63" s="183">
        <f>J150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144</v>
      </c>
      <c r="E64" s="182"/>
      <c r="F64" s="182"/>
      <c r="G64" s="182"/>
      <c r="H64" s="182"/>
      <c r="I64" s="182"/>
      <c r="J64" s="183">
        <f>J180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366</v>
      </c>
      <c r="E65" s="177"/>
      <c r="F65" s="177"/>
      <c r="G65" s="177"/>
      <c r="H65" s="177"/>
      <c r="I65" s="177"/>
      <c r="J65" s="178">
        <f>J183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10" customFormat="1" ht="19.92" customHeight="1">
      <c r="A66" s="10"/>
      <c r="B66" s="180"/>
      <c r="C66" s="125"/>
      <c r="D66" s="181" t="s">
        <v>367</v>
      </c>
      <c r="E66" s="182"/>
      <c r="F66" s="182"/>
      <c r="G66" s="182"/>
      <c r="H66" s="182"/>
      <c r="I66" s="182"/>
      <c r="J66" s="183">
        <f>J184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hidden="1"/>
    <row r="70" hidden="1"/>
    <row r="71" hidden="1"/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147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9" t="str">
        <f>E7</f>
        <v>Hřiště u ZŠ - Habartov</v>
      </c>
      <c r="F76" s="32"/>
      <c r="G76" s="32"/>
      <c r="H76" s="32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131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D02 - Atletický ovál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č.p.561/28,99/226</v>
      </c>
      <c r="G80" s="40"/>
      <c r="H80" s="40"/>
      <c r="I80" s="32" t="s">
        <v>23</v>
      </c>
      <c r="J80" s="72" t="str">
        <f>IF(J12="","",J12)</f>
        <v>26. 5. 2025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5.65" customHeight="1">
      <c r="A82" s="38"/>
      <c r="B82" s="39"/>
      <c r="C82" s="32" t="s">
        <v>25</v>
      </c>
      <c r="D82" s="40"/>
      <c r="E82" s="40"/>
      <c r="F82" s="27" t="str">
        <f>E15</f>
        <v>Město Habartov</v>
      </c>
      <c r="G82" s="40"/>
      <c r="H82" s="40"/>
      <c r="I82" s="32" t="s">
        <v>33</v>
      </c>
      <c r="J82" s="36" t="str">
        <f>E21</f>
        <v>Ing.Arch Lubomír Korřák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31</v>
      </c>
      <c r="D83" s="40"/>
      <c r="E83" s="40"/>
      <c r="F83" s="27" t="str">
        <f>IF(E18="","",E18)</f>
        <v>Vyplň údaj</v>
      </c>
      <c r="G83" s="40"/>
      <c r="H83" s="40"/>
      <c r="I83" s="32" t="s">
        <v>37</v>
      </c>
      <c r="J83" s="36" t="str">
        <f>E24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148</v>
      </c>
      <c r="D85" s="188" t="s">
        <v>60</v>
      </c>
      <c r="E85" s="188" t="s">
        <v>56</v>
      </c>
      <c r="F85" s="188" t="s">
        <v>57</v>
      </c>
      <c r="G85" s="188" t="s">
        <v>149</v>
      </c>
      <c r="H85" s="188" t="s">
        <v>150</v>
      </c>
      <c r="I85" s="188" t="s">
        <v>151</v>
      </c>
      <c r="J85" s="188" t="s">
        <v>135</v>
      </c>
      <c r="K85" s="189" t="s">
        <v>152</v>
      </c>
      <c r="L85" s="190"/>
      <c r="M85" s="92" t="s">
        <v>19</v>
      </c>
      <c r="N85" s="93" t="s">
        <v>45</v>
      </c>
      <c r="O85" s="93" t="s">
        <v>153</v>
      </c>
      <c r="P85" s="93" t="s">
        <v>154</v>
      </c>
      <c r="Q85" s="93" t="s">
        <v>155</v>
      </c>
      <c r="R85" s="93" t="s">
        <v>156</v>
      </c>
      <c r="S85" s="93" t="s">
        <v>157</v>
      </c>
      <c r="T85" s="94" t="s">
        <v>158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159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P87+P183</f>
        <v>0</v>
      </c>
      <c r="Q86" s="96"/>
      <c r="R86" s="193">
        <f>R87+R183</f>
        <v>262.42421129999997</v>
      </c>
      <c r="S86" s="96"/>
      <c r="T86" s="194">
        <f>T87+T183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74</v>
      </c>
      <c r="AU86" s="17" t="s">
        <v>136</v>
      </c>
      <c r="BK86" s="195">
        <f>BK87+BK183</f>
        <v>0</v>
      </c>
    </row>
    <row r="87" s="12" customFormat="1" ht="25.92" customHeight="1">
      <c r="A87" s="12"/>
      <c r="B87" s="196"/>
      <c r="C87" s="197"/>
      <c r="D87" s="198" t="s">
        <v>74</v>
      </c>
      <c r="E87" s="199" t="s">
        <v>160</v>
      </c>
      <c r="F87" s="199" t="s">
        <v>161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P88+P118+P150+P180</f>
        <v>0</v>
      </c>
      <c r="Q87" s="204"/>
      <c r="R87" s="205">
        <f>R88+R118+R150+R180</f>
        <v>262.42421129999997</v>
      </c>
      <c r="S87" s="204"/>
      <c r="T87" s="206">
        <f>T88+T118+T150+T180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83</v>
      </c>
      <c r="AT87" s="208" t="s">
        <v>74</v>
      </c>
      <c r="AU87" s="208" t="s">
        <v>75</v>
      </c>
      <c r="AY87" s="207" t="s">
        <v>162</v>
      </c>
      <c r="BK87" s="209">
        <f>BK88+BK118+BK150+BK180</f>
        <v>0</v>
      </c>
    </row>
    <row r="88" s="12" customFormat="1" ht="22.8" customHeight="1">
      <c r="A88" s="12"/>
      <c r="B88" s="196"/>
      <c r="C88" s="197"/>
      <c r="D88" s="198" t="s">
        <v>74</v>
      </c>
      <c r="E88" s="210" t="s">
        <v>83</v>
      </c>
      <c r="F88" s="210" t="s">
        <v>163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SUM(P89:P117)</f>
        <v>0</v>
      </c>
      <c r="Q88" s="204"/>
      <c r="R88" s="205">
        <f>SUM(R89:R117)</f>
        <v>0</v>
      </c>
      <c r="S88" s="204"/>
      <c r="T88" s="206">
        <f>SUM(T89:T117)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83</v>
      </c>
      <c r="AT88" s="208" t="s">
        <v>74</v>
      </c>
      <c r="AU88" s="208" t="s">
        <v>83</v>
      </c>
      <c r="AY88" s="207" t="s">
        <v>162</v>
      </c>
      <c r="BK88" s="209">
        <f>SUM(BK89:BK117)</f>
        <v>0</v>
      </c>
    </row>
    <row r="89" s="2" customFormat="1" ht="24.15" customHeight="1">
      <c r="A89" s="38"/>
      <c r="B89" s="39"/>
      <c r="C89" s="212" t="s">
        <v>83</v>
      </c>
      <c r="D89" s="212" t="s">
        <v>164</v>
      </c>
      <c r="E89" s="213" t="s">
        <v>165</v>
      </c>
      <c r="F89" s="214" t="s">
        <v>166</v>
      </c>
      <c r="G89" s="215" t="s">
        <v>167</v>
      </c>
      <c r="H89" s="216">
        <v>2882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368</v>
      </c>
    </row>
    <row r="90" s="2" customFormat="1">
      <c r="A90" s="38"/>
      <c r="B90" s="39"/>
      <c r="C90" s="40"/>
      <c r="D90" s="225" t="s">
        <v>171</v>
      </c>
      <c r="E90" s="40"/>
      <c r="F90" s="226" t="s">
        <v>172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13" customFormat="1">
      <c r="A91" s="13"/>
      <c r="B91" s="230"/>
      <c r="C91" s="231"/>
      <c r="D91" s="232" t="s">
        <v>173</v>
      </c>
      <c r="E91" s="233" t="s">
        <v>19</v>
      </c>
      <c r="F91" s="234" t="s">
        <v>369</v>
      </c>
      <c r="G91" s="231"/>
      <c r="H91" s="235">
        <v>2882</v>
      </c>
      <c r="I91" s="236"/>
      <c r="J91" s="231"/>
      <c r="K91" s="231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173</v>
      </c>
      <c r="AU91" s="241" t="s">
        <v>85</v>
      </c>
      <c r="AV91" s="13" t="s">
        <v>85</v>
      </c>
      <c r="AW91" s="13" t="s">
        <v>36</v>
      </c>
      <c r="AX91" s="13" t="s">
        <v>83</v>
      </c>
      <c r="AY91" s="241" t="s">
        <v>162</v>
      </c>
    </row>
    <row r="92" s="2" customFormat="1" ht="33" customHeight="1">
      <c r="A92" s="38"/>
      <c r="B92" s="39"/>
      <c r="C92" s="212" t="s">
        <v>85</v>
      </c>
      <c r="D92" s="212" t="s">
        <v>164</v>
      </c>
      <c r="E92" s="213" t="s">
        <v>175</v>
      </c>
      <c r="F92" s="214" t="s">
        <v>176</v>
      </c>
      <c r="G92" s="215" t="s">
        <v>177</v>
      </c>
      <c r="H92" s="216">
        <v>2593.8000000000002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370</v>
      </c>
    </row>
    <row r="93" s="2" customFormat="1">
      <c r="A93" s="38"/>
      <c r="B93" s="39"/>
      <c r="C93" s="40"/>
      <c r="D93" s="225" t="s">
        <v>171</v>
      </c>
      <c r="E93" s="40"/>
      <c r="F93" s="226" t="s">
        <v>179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4" customFormat="1">
      <c r="A94" s="14"/>
      <c r="B94" s="242"/>
      <c r="C94" s="243"/>
      <c r="D94" s="232" t="s">
        <v>173</v>
      </c>
      <c r="E94" s="244" t="s">
        <v>19</v>
      </c>
      <c r="F94" s="245" t="s">
        <v>371</v>
      </c>
      <c r="G94" s="243"/>
      <c r="H94" s="244" t="s">
        <v>19</v>
      </c>
      <c r="I94" s="246"/>
      <c r="J94" s="243"/>
      <c r="K94" s="243"/>
      <c r="L94" s="247"/>
      <c r="M94" s="248"/>
      <c r="N94" s="249"/>
      <c r="O94" s="249"/>
      <c r="P94" s="249"/>
      <c r="Q94" s="249"/>
      <c r="R94" s="249"/>
      <c r="S94" s="249"/>
      <c r="T94" s="25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1" t="s">
        <v>173</v>
      </c>
      <c r="AU94" s="251" t="s">
        <v>85</v>
      </c>
      <c r="AV94" s="14" t="s">
        <v>83</v>
      </c>
      <c r="AW94" s="14" t="s">
        <v>36</v>
      </c>
      <c r="AX94" s="14" t="s">
        <v>75</v>
      </c>
      <c r="AY94" s="251" t="s">
        <v>162</v>
      </c>
    </row>
    <row r="95" s="13" customFormat="1">
      <c r="A95" s="13"/>
      <c r="B95" s="230"/>
      <c r="C95" s="231"/>
      <c r="D95" s="232" t="s">
        <v>173</v>
      </c>
      <c r="E95" s="233" t="s">
        <v>19</v>
      </c>
      <c r="F95" s="234" t="s">
        <v>372</v>
      </c>
      <c r="G95" s="231"/>
      <c r="H95" s="235">
        <v>1152.8</v>
      </c>
      <c r="I95" s="236"/>
      <c r="J95" s="231"/>
      <c r="K95" s="231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173</v>
      </c>
      <c r="AU95" s="241" t="s">
        <v>85</v>
      </c>
      <c r="AV95" s="13" t="s">
        <v>85</v>
      </c>
      <c r="AW95" s="13" t="s">
        <v>36</v>
      </c>
      <c r="AX95" s="13" t="s">
        <v>75</v>
      </c>
      <c r="AY95" s="241" t="s">
        <v>162</v>
      </c>
    </row>
    <row r="96" s="14" customFormat="1">
      <c r="A96" s="14"/>
      <c r="B96" s="242"/>
      <c r="C96" s="243"/>
      <c r="D96" s="232" t="s">
        <v>173</v>
      </c>
      <c r="E96" s="244" t="s">
        <v>19</v>
      </c>
      <c r="F96" s="245" t="s">
        <v>182</v>
      </c>
      <c r="G96" s="243"/>
      <c r="H96" s="244" t="s">
        <v>19</v>
      </c>
      <c r="I96" s="246"/>
      <c r="J96" s="243"/>
      <c r="K96" s="243"/>
      <c r="L96" s="247"/>
      <c r="M96" s="248"/>
      <c r="N96" s="249"/>
      <c r="O96" s="249"/>
      <c r="P96" s="249"/>
      <c r="Q96" s="249"/>
      <c r="R96" s="249"/>
      <c r="S96" s="249"/>
      <c r="T96" s="25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1" t="s">
        <v>173</v>
      </c>
      <c r="AU96" s="251" t="s">
        <v>85</v>
      </c>
      <c r="AV96" s="14" t="s">
        <v>83</v>
      </c>
      <c r="AW96" s="14" t="s">
        <v>36</v>
      </c>
      <c r="AX96" s="14" t="s">
        <v>75</v>
      </c>
      <c r="AY96" s="251" t="s">
        <v>162</v>
      </c>
    </row>
    <row r="97" s="13" customFormat="1">
      <c r="A97" s="13"/>
      <c r="B97" s="230"/>
      <c r="C97" s="231"/>
      <c r="D97" s="232" t="s">
        <v>173</v>
      </c>
      <c r="E97" s="233" t="s">
        <v>19</v>
      </c>
      <c r="F97" s="234" t="s">
        <v>373</v>
      </c>
      <c r="G97" s="231"/>
      <c r="H97" s="235">
        <v>1441</v>
      </c>
      <c r="I97" s="236"/>
      <c r="J97" s="231"/>
      <c r="K97" s="231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173</v>
      </c>
      <c r="AU97" s="241" t="s">
        <v>85</v>
      </c>
      <c r="AV97" s="13" t="s">
        <v>85</v>
      </c>
      <c r="AW97" s="13" t="s">
        <v>36</v>
      </c>
      <c r="AX97" s="13" t="s">
        <v>75</v>
      </c>
      <c r="AY97" s="241" t="s">
        <v>162</v>
      </c>
    </row>
    <row r="98" s="15" customFormat="1">
      <c r="A98" s="15"/>
      <c r="B98" s="252"/>
      <c r="C98" s="253"/>
      <c r="D98" s="232" t="s">
        <v>173</v>
      </c>
      <c r="E98" s="254" t="s">
        <v>19</v>
      </c>
      <c r="F98" s="255" t="s">
        <v>184</v>
      </c>
      <c r="G98" s="253"/>
      <c r="H98" s="256">
        <v>2593.8000000000002</v>
      </c>
      <c r="I98" s="257"/>
      <c r="J98" s="253"/>
      <c r="K98" s="253"/>
      <c r="L98" s="258"/>
      <c r="M98" s="259"/>
      <c r="N98" s="260"/>
      <c r="O98" s="260"/>
      <c r="P98" s="260"/>
      <c r="Q98" s="260"/>
      <c r="R98" s="260"/>
      <c r="S98" s="260"/>
      <c r="T98" s="26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2" t="s">
        <v>173</v>
      </c>
      <c r="AU98" s="262" t="s">
        <v>85</v>
      </c>
      <c r="AV98" s="15" t="s">
        <v>169</v>
      </c>
      <c r="AW98" s="15" t="s">
        <v>36</v>
      </c>
      <c r="AX98" s="15" t="s">
        <v>83</v>
      </c>
      <c r="AY98" s="262" t="s">
        <v>162</v>
      </c>
    </row>
    <row r="99" s="2" customFormat="1" ht="62.7" customHeight="1">
      <c r="A99" s="38"/>
      <c r="B99" s="39"/>
      <c r="C99" s="212" t="s">
        <v>185</v>
      </c>
      <c r="D99" s="212" t="s">
        <v>164</v>
      </c>
      <c r="E99" s="213" t="s">
        <v>192</v>
      </c>
      <c r="F99" s="214" t="s">
        <v>193</v>
      </c>
      <c r="G99" s="215" t="s">
        <v>177</v>
      </c>
      <c r="H99" s="216">
        <v>576.39999999999998</v>
      </c>
      <c r="I99" s="217"/>
      <c r="J99" s="218">
        <f>ROUND(I99*H99,2)</f>
        <v>0</v>
      </c>
      <c r="K99" s="214" t="s">
        <v>168</v>
      </c>
      <c r="L99" s="44"/>
      <c r="M99" s="219" t="s">
        <v>19</v>
      </c>
      <c r="N99" s="220" t="s">
        <v>46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169</v>
      </c>
      <c r="AT99" s="223" t="s">
        <v>164</v>
      </c>
      <c r="AU99" s="223" t="s">
        <v>85</v>
      </c>
      <c r="AY99" s="17" t="s">
        <v>162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83</v>
      </c>
      <c r="BK99" s="224">
        <f>ROUND(I99*H99,2)</f>
        <v>0</v>
      </c>
      <c r="BL99" s="17" t="s">
        <v>169</v>
      </c>
      <c r="BM99" s="223" t="s">
        <v>374</v>
      </c>
    </row>
    <row r="100" s="2" customFormat="1">
      <c r="A100" s="38"/>
      <c r="B100" s="39"/>
      <c r="C100" s="40"/>
      <c r="D100" s="225" t="s">
        <v>171</v>
      </c>
      <c r="E100" s="40"/>
      <c r="F100" s="226" t="s">
        <v>195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171</v>
      </c>
      <c r="AU100" s="17" t="s">
        <v>85</v>
      </c>
    </row>
    <row r="101" s="14" customFormat="1">
      <c r="A101" s="14"/>
      <c r="B101" s="242"/>
      <c r="C101" s="243"/>
      <c r="D101" s="232" t="s">
        <v>173</v>
      </c>
      <c r="E101" s="244" t="s">
        <v>19</v>
      </c>
      <c r="F101" s="245" t="s">
        <v>196</v>
      </c>
      <c r="G101" s="243"/>
      <c r="H101" s="244" t="s">
        <v>19</v>
      </c>
      <c r="I101" s="246"/>
      <c r="J101" s="243"/>
      <c r="K101" s="243"/>
      <c r="L101" s="247"/>
      <c r="M101" s="248"/>
      <c r="N101" s="249"/>
      <c r="O101" s="249"/>
      <c r="P101" s="249"/>
      <c r="Q101" s="249"/>
      <c r="R101" s="249"/>
      <c r="S101" s="249"/>
      <c r="T101" s="25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1" t="s">
        <v>173</v>
      </c>
      <c r="AU101" s="251" t="s">
        <v>85</v>
      </c>
      <c r="AV101" s="14" t="s">
        <v>83</v>
      </c>
      <c r="AW101" s="14" t="s">
        <v>36</v>
      </c>
      <c r="AX101" s="14" t="s">
        <v>75</v>
      </c>
      <c r="AY101" s="251" t="s">
        <v>162</v>
      </c>
    </row>
    <row r="102" s="13" customFormat="1">
      <c r="A102" s="13"/>
      <c r="B102" s="230"/>
      <c r="C102" s="231"/>
      <c r="D102" s="232" t="s">
        <v>173</v>
      </c>
      <c r="E102" s="233" t="s">
        <v>19</v>
      </c>
      <c r="F102" s="234" t="s">
        <v>375</v>
      </c>
      <c r="G102" s="231"/>
      <c r="H102" s="235">
        <v>576.39999999999998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173</v>
      </c>
      <c r="AU102" s="241" t="s">
        <v>85</v>
      </c>
      <c r="AV102" s="13" t="s">
        <v>85</v>
      </c>
      <c r="AW102" s="13" t="s">
        <v>36</v>
      </c>
      <c r="AX102" s="13" t="s">
        <v>83</v>
      </c>
      <c r="AY102" s="241" t="s">
        <v>162</v>
      </c>
    </row>
    <row r="103" s="2" customFormat="1" ht="62.7" customHeight="1">
      <c r="A103" s="38"/>
      <c r="B103" s="39"/>
      <c r="C103" s="212" t="s">
        <v>169</v>
      </c>
      <c r="D103" s="212" t="s">
        <v>164</v>
      </c>
      <c r="E103" s="213" t="s">
        <v>199</v>
      </c>
      <c r="F103" s="214" t="s">
        <v>200</v>
      </c>
      <c r="G103" s="215" t="s">
        <v>177</v>
      </c>
      <c r="H103" s="216">
        <v>2593.8000000000002</v>
      </c>
      <c r="I103" s="217"/>
      <c r="J103" s="218">
        <f>ROUND(I103*H103,2)</f>
        <v>0</v>
      </c>
      <c r="K103" s="214" t="s">
        <v>168</v>
      </c>
      <c r="L103" s="44"/>
      <c r="M103" s="219" t="s">
        <v>19</v>
      </c>
      <c r="N103" s="220" t="s">
        <v>46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169</v>
      </c>
      <c r="AT103" s="223" t="s">
        <v>164</v>
      </c>
      <c r="AU103" s="223" t="s">
        <v>85</v>
      </c>
      <c r="AY103" s="17" t="s">
        <v>162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83</v>
      </c>
      <c r="BK103" s="224">
        <f>ROUND(I103*H103,2)</f>
        <v>0</v>
      </c>
      <c r="BL103" s="17" t="s">
        <v>169</v>
      </c>
      <c r="BM103" s="223" t="s">
        <v>376</v>
      </c>
    </row>
    <row r="104" s="2" customFormat="1">
      <c r="A104" s="38"/>
      <c r="B104" s="39"/>
      <c r="C104" s="40"/>
      <c r="D104" s="225" t="s">
        <v>171</v>
      </c>
      <c r="E104" s="40"/>
      <c r="F104" s="226" t="s">
        <v>202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171</v>
      </c>
      <c r="AU104" s="17" t="s">
        <v>85</v>
      </c>
    </row>
    <row r="105" s="14" customFormat="1">
      <c r="A105" s="14"/>
      <c r="B105" s="242"/>
      <c r="C105" s="243"/>
      <c r="D105" s="232" t="s">
        <v>173</v>
      </c>
      <c r="E105" s="244" t="s">
        <v>19</v>
      </c>
      <c r="F105" s="245" t="s">
        <v>203</v>
      </c>
      <c r="G105" s="243"/>
      <c r="H105" s="244" t="s">
        <v>19</v>
      </c>
      <c r="I105" s="246"/>
      <c r="J105" s="243"/>
      <c r="K105" s="243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173</v>
      </c>
      <c r="AU105" s="251" t="s">
        <v>85</v>
      </c>
      <c r="AV105" s="14" t="s">
        <v>83</v>
      </c>
      <c r="AW105" s="14" t="s">
        <v>36</v>
      </c>
      <c r="AX105" s="14" t="s">
        <v>75</v>
      </c>
      <c r="AY105" s="251" t="s">
        <v>162</v>
      </c>
    </row>
    <row r="106" s="13" customFormat="1">
      <c r="A106" s="13"/>
      <c r="B106" s="230"/>
      <c r="C106" s="231"/>
      <c r="D106" s="232" t="s">
        <v>173</v>
      </c>
      <c r="E106" s="233" t="s">
        <v>19</v>
      </c>
      <c r="F106" s="234" t="s">
        <v>377</v>
      </c>
      <c r="G106" s="231"/>
      <c r="H106" s="235">
        <v>2593.8000000000002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173</v>
      </c>
      <c r="AU106" s="241" t="s">
        <v>85</v>
      </c>
      <c r="AV106" s="13" t="s">
        <v>85</v>
      </c>
      <c r="AW106" s="13" t="s">
        <v>36</v>
      </c>
      <c r="AX106" s="13" t="s">
        <v>83</v>
      </c>
      <c r="AY106" s="241" t="s">
        <v>162</v>
      </c>
    </row>
    <row r="107" s="2" customFormat="1" ht="66.75" customHeight="1">
      <c r="A107" s="38"/>
      <c r="B107" s="39"/>
      <c r="C107" s="212" t="s">
        <v>198</v>
      </c>
      <c r="D107" s="212" t="s">
        <v>164</v>
      </c>
      <c r="E107" s="213" t="s">
        <v>206</v>
      </c>
      <c r="F107" s="214" t="s">
        <v>207</v>
      </c>
      <c r="G107" s="215" t="s">
        <v>177</v>
      </c>
      <c r="H107" s="216">
        <v>12969</v>
      </c>
      <c r="I107" s="217"/>
      <c r="J107" s="218">
        <f>ROUND(I107*H107,2)</f>
        <v>0</v>
      </c>
      <c r="K107" s="214" t="s">
        <v>168</v>
      </c>
      <c r="L107" s="44"/>
      <c r="M107" s="219" t="s">
        <v>19</v>
      </c>
      <c r="N107" s="220" t="s">
        <v>46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169</v>
      </c>
      <c r="AT107" s="223" t="s">
        <v>164</v>
      </c>
      <c r="AU107" s="223" t="s">
        <v>85</v>
      </c>
      <c r="AY107" s="17" t="s">
        <v>162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83</v>
      </c>
      <c r="BK107" s="224">
        <f>ROUND(I107*H107,2)</f>
        <v>0</v>
      </c>
      <c r="BL107" s="17" t="s">
        <v>169</v>
      </c>
      <c r="BM107" s="223" t="s">
        <v>378</v>
      </c>
    </row>
    <row r="108" s="2" customFormat="1">
      <c r="A108" s="38"/>
      <c r="B108" s="39"/>
      <c r="C108" s="40"/>
      <c r="D108" s="225" t="s">
        <v>171</v>
      </c>
      <c r="E108" s="40"/>
      <c r="F108" s="226" t="s">
        <v>209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171</v>
      </c>
      <c r="AU108" s="17" t="s">
        <v>85</v>
      </c>
    </row>
    <row r="109" s="13" customFormat="1">
      <c r="A109" s="13"/>
      <c r="B109" s="230"/>
      <c r="C109" s="231"/>
      <c r="D109" s="232" t="s">
        <v>173</v>
      </c>
      <c r="E109" s="233" t="s">
        <v>19</v>
      </c>
      <c r="F109" s="234" t="s">
        <v>379</v>
      </c>
      <c r="G109" s="231"/>
      <c r="H109" s="235">
        <v>12969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173</v>
      </c>
      <c r="AU109" s="241" t="s">
        <v>85</v>
      </c>
      <c r="AV109" s="13" t="s">
        <v>85</v>
      </c>
      <c r="AW109" s="13" t="s">
        <v>36</v>
      </c>
      <c r="AX109" s="13" t="s">
        <v>83</v>
      </c>
      <c r="AY109" s="241" t="s">
        <v>162</v>
      </c>
    </row>
    <row r="110" s="2" customFormat="1" ht="24.15" customHeight="1">
      <c r="A110" s="38"/>
      <c r="B110" s="39"/>
      <c r="C110" s="212" t="s">
        <v>205</v>
      </c>
      <c r="D110" s="212" t="s">
        <v>164</v>
      </c>
      <c r="E110" s="213" t="s">
        <v>212</v>
      </c>
      <c r="F110" s="214" t="s">
        <v>213</v>
      </c>
      <c r="G110" s="215" t="s">
        <v>167</v>
      </c>
      <c r="H110" s="216">
        <v>2882</v>
      </c>
      <c r="I110" s="217"/>
      <c r="J110" s="218">
        <f>ROUND(I110*H110,2)</f>
        <v>0</v>
      </c>
      <c r="K110" s="214" t="s">
        <v>168</v>
      </c>
      <c r="L110" s="44"/>
      <c r="M110" s="219" t="s">
        <v>19</v>
      </c>
      <c r="N110" s="220" t="s">
        <v>46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169</v>
      </c>
      <c r="AT110" s="223" t="s">
        <v>164</v>
      </c>
      <c r="AU110" s="223" t="s">
        <v>85</v>
      </c>
      <c r="AY110" s="17" t="s">
        <v>162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83</v>
      </c>
      <c r="BK110" s="224">
        <f>ROUND(I110*H110,2)</f>
        <v>0</v>
      </c>
      <c r="BL110" s="17" t="s">
        <v>169</v>
      </c>
      <c r="BM110" s="223" t="s">
        <v>380</v>
      </c>
    </row>
    <row r="111" s="2" customFormat="1">
      <c r="A111" s="38"/>
      <c r="B111" s="39"/>
      <c r="C111" s="40"/>
      <c r="D111" s="225" t="s">
        <v>171</v>
      </c>
      <c r="E111" s="40"/>
      <c r="F111" s="226" t="s">
        <v>215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171</v>
      </c>
      <c r="AU111" s="17" t="s">
        <v>85</v>
      </c>
    </row>
    <row r="112" s="13" customFormat="1">
      <c r="A112" s="13"/>
      <c r="B112" s="230"/>
      <c r="C112" s="231"/>
      <c r="D112" s="232" t="s">
        <v>173</v>
      </c>
      <c r="E112" s="233" t="s">
        <v>19</v>
      </c>
      <c r="F112" s="234" t="s">
        <v>369</v>
      </c>
      <c r="G112" s="231"/>
      <c r="H112" s="235">
        <v>2882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173</v>
      </c>
      <c r="AU112" s="241" t="s">
        <v>85</v>
      </c>
      <c r="AV112" s="13" t="s">
        <v>85</v>
      </c>
      <c r="AW112" s="13" t="s">
        <v>36</v>
      </c>
      <c r="AX112" s="13" t="s">
        <v>83</v>
      </c>
      <c r="AY112" s="241" t="s">
        <v>162</v>
      </c>
    </row>
    <row r="113" s="2" customFormat="1" ht="44.25" customHeight="1">
      <c r="A113" s="38"/>
      <c r="B113" s="39"/>
      <c r="C113" s="212" t="s">
        <v>211</v>
      </c>
      <c r="D113" s="212" t="s">
        <v>164</v>
      </c>
      <c r="E113" s="213" t="s">
        <v>218</v>
      </c>
      <c r="F113" s="214" t="s">
        <v>219</v>
      </c>
      <c r="G113" s="215" t="s">
        <v>220</v>
      </c>
      <c r="H113" s="216">
        <v>4668.8400000000001</v>
      </c>
      <c r="I113" s="217"/>
      <c r="J113" s="218">
        <f>ROUND(I113*H113,2)</f>
        <v>0</v>
      </c>
      <c r="K113" s="214" t="s">
        <v>168</v>
      </c>
      <c r="L113" s="44"/>
      <c r="M113" s="219" t="s">
        <v>19</v>
      </c>
      <c r="N113" s="220" t="s">
        <v>46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169</v>
      </c>
      <c r="AT113" s="223" t="s">
        <v>164</v>
      </c>
      <c r="AU113" s="223" t="s">
        <v>85</v>
      </c>
      <c r="AY113" s="17" t="s">
        <v>162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83</v>
      </c>
      <c r="BK113" s="224">
        <f>ROUND(I113*H113,2)</f>
        <v>0</v>
      </c>
      <c r="BL113" s="17" t="s">
        <v>169</v>
      </c>
      <c r="BM113" s="223" t="s">
        <v>381</v>
      </c>
    </row>
    <row r="114" s="2" customFormat="1">
      <c r="A114" s="38"/>
      <c r="B114" s="39"/>
      <c r="C114" s="40"/>
      <c r="D114" s="225" t="s">
        <v>171</v>
      </c>
      <c r="E114" s="40"/>
      <c r="F114" s="226" t="s">
        <v>222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171</v>
      </c>
      <c r="AU114" s="17" t="s">
        <v>85</v>
      </c>
    </row>
    <row r="115" s="13" customFormat="1">
      <c r="A115" s="13"/>
      <c r="B115" s="230"/>
      <c r="C115" s="231"/>
      <c r="D115" s="232" t="s">
        <v>173</v>
      </c>
      <c r="E115" s="233" t="s">
        <v>19</v>
      </c>
      <c r="F115" s="234" t="s">
        <v>382</v>
      </c>
      <c r="G115" s="231"/>
      <c r="H115" s="235">
        <v>4668.8400000000001</v>
      </c>
      <c r="I115" s="236"/>
      <c r="J115" s="231"/>
      <c r="K115" s="231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173</v>
      </c>
      <c r="AU115" s="241" t="s">
        <v>85</v>
      </c>
      <c r="AV115" s="13" t="s">
        <v>85</v>
      </c>
      <c r="AW115" s="13" t="s">
        <v>36</v>
      </c>
      <c r="AX115" s="13" t="s">
        <v>83</v>
      </c>
      <c r="AY115" s="241" t="s">
        <v>162</v>
      </c>
    </row>
    <row r="116" s="2" customFormat="1" ht="37.8" customHeight="1">
      <c r="A116" s="38"/>
      <c r="B116" s="39"/>
      <c r="C116" s="212" t="s">
        <v>217</v>
      </c>
      <c r="D116" s="212" t="s">
        <v>164</v>
      </c>
      <c r="E116" s="213" t="s">
        <v>225</v>
      </c>
      <c r="F116" s="214" t="s">
        <v>226</v>
      </c>
      <c r="G116" s="215" t="s">
        <v>177</v>
      </c>
      <c r="H116" s="216">
        <v>2593.8000000000002</v>
      </c>
      <c r="I116" s="217"/>
      <c r="J116" s="218">
        <f>ROUND(I116*H116,2)</f>
        <v>0</v>
      </c>
      <c r="K116" s="214" t="s">
        <v>168</v>
      </c>
      <c r="L116" s="44"/>
      <c r="M116" s="219" t="s">
        <v>19</v>
      </c>
      <c r="N116" s="220" t="s">
        <v>46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169</v>
      </c>
      <c r="AT116" s="223" t="s">
        <v>164</v>
      </c>
      <c r="AU116" s="223" t="s">
        <v>85</v>
      </c>
      <c r="AY116" s="17" t="s">
        <v>162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83</v>
      </c>
      <c r="BK116" s="224">
        <f>ROUND(I116*H116,2)</f>
        <v>0</v>
      </c>
      <c r="BL116" s="17" t="s">
        <v>169</v>
      </c>
      <c r="BM116" s="223" t="s">
        <v>383</v>
      </c>
    </row>
    <row r="117" s="2" customFormat="1">
      <c r="A117" s="38"/>
      <c r="B117" s="39"/>
      <c r="C117" s="40"/>
      <c r="D117" s="225" t="s">
        <v>171</v>
      </c>
      <c r="E117" s="40"/>
      <c r="F117" s="226" t="s">
        <v>228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171</v>
      </c>
      <c r="AU117" s="17" t="s">
        <v>85</v>
      </c>
    </row>
    <row r="118" s="12" customFormat="1" ht="22.8" customHeight="1">
      <c r="A118" s="12"/>
      <c r="B118" s="196"/>
      <c r="C118" s="197"/>
      <c r="D118" s="198" t="s">
        <v>74</v>
      </c>
      <c r="E118" s="210" t="s">
        <v>198</v>
      </c>
      <c r="F118" s="210" t="s">
        <v>241</v>
      </c>
      <c r="G118" s="197"/>
      <c r="H118" s="197"/>
      <c r="I118" s="200"/>
      <c r="J118" s="211">
        <f>BK118</f>
        <v>0</v>
      </c>
      <c r="K118" s="197"/>
      <c r="L118" s="202"/>
      <c r="M118" s="203"/>
      <c r="N118" s="204"/>
      <c r="O118" s="204"/>
      <c r="P118" s="205">
        <f>SUM(P119:P149)</f>
        <v>0</v>
      </c>
      <c r="Q118" s="204"/>
      <c r="R118" s="205">
        <f>SUM(R119:R149)</f>
        <v>160.63837029999999</v>
      </c>
      <c r="S118" s="204"/>
      <c r="T118" s="206">
        <f>SUM(T119:T149)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7" t="s">
        <v>83</v>
      </c>
      <c r="AT118" s="208" t="s">
        <v>74</v>
      </c>
      <c r="AU118" s="208" t="s">
        <v>83</v>
      </c>
      <c r="AY118" s="207" t="s">
        <v>162</v>
      </c>
      <c r="BK118" s="209">
        <f>SUM(BK119:BK149)</f>
        <v>0</v>
      </c>
    </row>
    <row r="119" s="2" customFormat="1" ht="44.25" customHeight="1">
      <c r="A119" s="38"/>
      <c r="B119" s="39"/>
      <c r="C119" s="212" t="s">
        <v>224</v>
      </c>
      <c r="D119" s="212" t="s">
        <v>164</v>
      </c>
      <c r="E119" s="213" t="s">
        <v>384</v>
      </c>
      <c r="F119" s="214" t="s">
        <v>385</v>
      </c>
      <c r="G119" s="215" t="s">
        <v>167</v>
      </c>
      <c r="H119" s="216">
        <v>2882</v>
      </c>
      <c r="I119" s="217"/>
      <c r="J119" s="218">
        <f>ROUND(I119*H119,2)</f>
        <v>0</v>
      </c>
      <c r="K119" s="214" t="s">
        <v>168</v>
      </c>
      <c r="L119" s="44"/>
      <c r="M119" s="219" t="s">
        <v>19</v>
      </c>
      <c r="N119" s="220" t="s">
        <v>46</v>
      </c>
      <c r="O119" s="84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169</v>
      </c>
      <c r="AT119" s="223" t="s">
        <v>164</v>
      </c>
      <c r="AU119" s="223" t="s">
        <v>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169</v>
      </c>
      <c r="BM119" s="223" t="s">
        <v>386</v>
      </c>
    </row>
    <row r="120" s="2" customFormat="1">
      <c r="A120" s="38"/>
      <c r="B120" s="39"/>
      <c r="C120" s="40"/>
      <c r="D120" s="225" t="s">
        <v>171</v>
      </c>
      <c r="E120" s="40"/>
      <c r="F120" s="226" t="s">
        <v>387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171</v>
      </c>
      <c r="AU120" s="17" t="s">
        <v>85</v>
      </c>
    </row>
    <row r="121" s="2" customFormat="1" ht="44.25" customHeight="1">
      <c r="A121" s="38"/>
      <c r="B121" s="39"/>
      <c r="C121" s="212" t="s">
        <v>230</v>
      </c>
      <c r="D121" s="212" t="s">
        <v>164</v>
      </c>
      <c r="E121" s="213" t="s">
        <v>388</v>
      </c>
      <c r="F121" s="214" t="s">
        <v>389</v>
      </c>
      <c r="G121" s="215" t="s">
        <v>167</v>
      </c>
      <c r="H121" s="216">
        <v>2882</v>
      </c>
      <c r="I121" s="217"/>
      <c r="J121" s="218">
        <f>ROUND(I121*H121,2)</f>
        <v>0</v>
      </c>
      <c r="K121" s="214" t="s">
        <v>168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390</v>
      </c>
    </row>
    <row r="122" s="2" customFormat="1">
      <c r="A122" s="38"/>
      <c r="B122" s="39"/>
      <c r="C122" s="40"/>
      <c r="D122" s="225" t="s">
        <v>171</v>
      </c>
      <c r="E122" s="40"/>
      <c r="F122" s="226" t="s">
        <v>391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171</v>
      </c>
      <c r="AU122" s="17" t="s">
        <v>85</v>
      </c>
    </row>
    <row r="123" s="2" customFormat="1" ht="33" customHeight="1">
      <c r="A123" s="38"/>
      <c r="B123" s="39"/>
      <c r="C123" s="212" t="s">
        <v>236</v>
      </c>
      <c r="D123" s="212" t="s">
        <v>164</v>
      </c>
      <c r="E123" s="213" t="s">
        <v>392</v>
      </c>
      <c r="F123" s="214" t="s">
        <v>393</v>
      </c>
      <c r="G123" s="215" t="s">
        <v>167</v>
      </c>
      <c r="H123" s="216">
        <v>2882</v>
      </c>
      <c r="I123" s="217"/>
      <c r="J123" s="218">
        <f>ROUND(I123*H123,2)</f>
        <v>0</v>
      </c>
      <c r="K123" s="214" t="s">
        <v>168</v>
      </c>
      <c r="L123" s="44"/>
      <c r="M123" s="219" t="s">
        <v>19</v>
      </c>
      <c r="N123" s="220" t="s">
        <v>46</v>
      </c>
      <c r="O123" s="84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169</v>
      </c>
      <c r="AT123" s="223" t="s">
        <v>164</v>
      </c>
      <c r="AU123" s="223" t="s">
        <v>85</v>
      </c>
      <c r="AY123" s="17" t="s">
        <v>162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83</v>
      </c>
      <c r="BK123" s="224">
        <f>ROUND(I123*H123,2)</f>
        <v>0</v>
      </c>
      <c r="BL123" s="17" t="s">
        <v>169</v>
      </c>
      <c r="BM123" s="223" t="s">
        <v>394</v>
      </c>
    </row>
    <row r="124" s="2" customFormat="1">
      <c r="A124" s="38"/>
      <c r="B124" s="39"/>
      <c r="C124" s="40"/>
      <c r="D124" s="225" t="s">
        <v>171</v>
      </c>
      <c r="E124" s="40"/>
      <c r="F124" s="226" t="s">
        <v>395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171</v>
      </c>
      <c r="AU124" s="17" t="s">
        <v>85</v>
      </c>
    </row>
    <row r="125" s="2" customFormat="1" ht="55.5" customHeight="1">
      <c r="A125" s="38"/>
      <c r="B125" s="39"/>
      <c r="C125" s="212" t="s">
        <v>8</v>
      </c>
      <c r="D125" s="212" t="s">
        <v>164</v>
      </c>
      <c r="E125" s="213" t="s">
        <v>396</v>
      </c>
      <c r="F125" s="214" t="s">
        <v>397</v>
      </c>
      <c r="G125" s="215" t="s">
        <v>167</v>
      </c>
      <c r="H125" s="216">
        <v>44.530000000000001</v>
      </c>
      <c r="I125" s="217"/>
      <c r="J125" s="218">
        <f>ROUND(I125*H125,2)</f>
        <v>0</v>
      </c>
      <c r="K125" s="214" t="s">
        <v>168</v>
      </c>
      <c r="L125" s="44"/>
      <c r="M125" s="219" t="s">
        <v>19</v>
      </c>
      <c r="N125" s="220" t="s">
        <v>46</v>
      </c>
      <c r="O125" s="84"/>
      <c r="P125" s="221">
        <f>O125*H125</f>
        <v>0</v>
      </c>
      <c r="Q125" s="221">
        <v>0.05151</v>
      </c>
      <c r="R125" s="221">
        <f>Q125*H125</f>
        <v>2.2937403000000001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169</v>
      </c>
      <c r="AT125" s="223" t="s">
        <v>164</v>
      </c>
      <c r="AU125" s="223" t="s">
        <v>85</v>
      </c>
      <c r="AY125" s="17" t="s">
        <v>162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83</v>
      </c>
      <c r="BK125" s="224">
        <f>ROUND(I125*H125,2)</f>
        <v>0</v>
      </c>
      <c r="BL125" s="17" t="s">
        <v>169</v>
      </c>
      <c r="BM125" s="223" t="s">
        <v>398</v>
      </c>
    </row>
    <row r="126" s="2" customFormat="1">
      <c r="A126" s="38"/>
      <c r="B126" s="39"/>
      <c r="C126" s="40"/>
      <c r="D126" s="225" t="s">
        <v>171</v>
      </c>
      <c r="E126" s="40"/>
      <c r="F126" s="226" t="s">
        <v>399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171</v>
      </c>
      <c r="AU126" s="17" t="s">
        <v>85</v>
      </c>
    </row>
    <row r="127" s="14" customFormat="1">
      <c r="A127" s="14"/>
      <c r="B127" s="242"/>
      <c r="C127" s="243"/>
      <c r="D127" s="232" t="s">
        <v>173</v>
      </c>
      <c r="E127" s="244" t="s">
        <v>19</v>
      </c>
      <c r="F127" s="245" t="s">
        <v>400</v>
      </c>
      <c r="G127" s="243"/>
      <c r="H127" s="244" t="s">
        <v>19</v>
      </c>
      <c r="I127" s="246"/>
      <c r="J127" s="243"/>
      <c r="K127" s="243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173</v>
      </c>
      <c r="AU127" s="251" t="s">
        <v>85</v>
      </c>
      <c r="AV127" s="14" t="s">
        <v>83</v>
      </c>
      <c r="AW127" s="14" t="s">
        <v>36</v>
      </c>
      <c r="AX127" s="14" t="s">
        <v>75</v>
      </c>
      <c r="AY127" s="251" t="s">
        <v>162</v>
      </c>
    </row>
    <row r="128" s="13" customFormat="1">
      <c r="A128" s="13"/>
      <c r="B128" s="230"/>
      <c r="C128" s="231"/>
      <c r="D128" s="232" t="s">
        <v>173</v>
      </c>
      <c r="E128" s="233" t="s">
        <v>19</v>
      </c>
      <c r="F128" s="234" t="s">
        <v>401</v>
      </c>
      <c r="G128" s="231"/>
      <c r="H128" s="235">
        <v>14.44</v>
      </c>
      <c r="I128" s="236"/>
      <c r="J128" s="231"/>
      <c r="K128" s="231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173</v>
      </c>
      <c r="AU128" s="241" t="s">
        <v>85</v>
      </c>
      <c r="AV128" s="13" t="s">
        <v>85</v>
      </c>
      <c r="AW128" s="13" t="s">
        <v>36</v>
      </c>
      <c r="AX128" s="13" t="s">
        <v>75</v>
      </c>
      <c r="AY128" s="241" t="s">
        <v>162</v>
      </c>
    </row>
    <row r="129" s="14" customFormat="1">
      <c r="A129" s="14"/>
      <c r="B129" s="242"/>
      <c r="C129" s="243"/>
      <c r="D129" s="232" t="s">
        <v>173</v>
      </c>
      <c r="E129" s="244" t="s">
        <v>19</v>
      </c>
      <c r="F129" s="245" t="s">
        <v>402</v>
      </c>
      <c r="G129" s="243"/>
      <c r="H129" s="244" t="s">
        <v>19</v>
      </c>
      <c r="I129" s="246"/>
      <c r="J129" s="243"/>
      <c r="K129" s="243"/>
      <c r="L129" s="247"/>
      <c r="M129" s="248"/>
      <c r="N129" s="249"/>
      <c r="O129" s="249"/>
      <c r="P129" s="249"/>
      <c r="Q129" s="249"/>
      <c r="R129" s="249"/>
      <c r="S129" s="249"/>
      <c r="T129" s="25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1" t="s">
        <v>173</v>
      </c>
      <c r="AU129" s="251" t="s">
        <v>85</v>
      </c>
      <c r="AV129" s="14" t="s">
        <v>83</v>
      </c>
      <c r="AW129" s="14" t="s">
        <v>36</v>
      </c>
      <c r="AX129" s="14" t="s">
        <v>75</v>
      </c>
      <c r="AY129" s="251" t="s">
        <v>162</v>
      </c>
    </row>
    <row r="130" s="13" customFormat="1">
      <c r="A130" s="13"/>
      <c r="B130" s="230"/>
      <c r="C130" s="231"/>
      <c r="D130" s="232" t="s">
        <v>173</v>
      </c>
      <c r="E130" s="233" t="s">
        <v>19</v>
      </c>
      <c r="F130" s="234" t="s">
        <v>403</v>
      </c>
      <c r="G130" s="231"/>
      <c r="H130" s="235">
        <v>23.039999999999999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173</v>
      </c>
      <c r="AU130" s="241" t="s">
        <v>85</v>
      </c>
      <c r="AV130" s="13" t="s">
        <v>85</v>
      </c>
      <c r="AW130" s="13" t="s">
        <v>36</v>
      </c>
      <c r="AX130" s="13" t="s">
        <v>75</v>
      </c>
      <c r="AY130" s="241" t="s">
        <v>162</v>
      </c>
    </row>
    <row r="131" s="14" customFormat="1">
      <c r="A131" s="14"/>
      <c r="B131" s="242"/>
      <c r="C131" s="243"/>
      <c r="D131" s="232" t="s">
        <v>173</v>
      </c>
      <c r="E131" s="244" t="s">
        <v>19</v>
      </c>
      <c r="F131" s="245" t="s">
        <v>404</v>
      </c>
      <c r="G131" s="243"/>
      <c r="H131" s="244" t="s">
        <v>19</v>
      </c>
      <c r="I131" s="246"/>
      <c r="J131" s="243"/>
      <c r="K131" s="243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173</v>
      </c>
      <c r="AU131" s="251" t="s">
        <v>85</v>
      </c>
      <c r="AV131" s="14" t="s">
        <v>83</v>
      </c>
      <c r="AW131" s="14" t="s">
        <v>36</v>
      </c>
      <c r="AX131" s="14" t="s">
        <v>75</v>
      </c>
      <c r="AY131" s="251" t="s">
        <v>162</v>
      </c>
    </row>
    <row r="132" s="13" customFormat="1">
      <c r="A132" s="13"/>
      <c r="B132" s="230"/>
      <c r="C132" s="231"/>
      <c r="D132" s="232" t="s">
        <v>173</v>
      </c>
      <c r="E132" s="233" t="s">
        <v>19</v>
      </c>
      <c r="F132" s="234" t="s">
        <v>405</v>
      </c>
      <c r="G132" s="231"/>
      <c r="H132" s="235">
        <v>4.6500000000000004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173</v>
      </c>
      <c r="AU132" s="241" t="s">
        <v>85</v>
      </c>
      <c r="AV132" s="13" t="s">
        <v>85</v>
      </c>
      <c r="AW132" s="13" t="s">
        <v>36</v>
      </c>
      <c r="AX132" s="13" t="s">
        <v>75</v>
      </c>
      <c r="AY132" s="241" t="s">
        <v>162</v>
      </c>
    </row>
    <row r="133" s="14" customFormat="1">
      <c r="A133" s="14"/>
      <c r="B133" s="242"/>
      <c r="C133" s="243"/>
      <c r="D133" s="232" t="s">
        <v>173</v>
      </c>
      <c r="E133" s="244" t="s">
        <v>19</v>
      </c>
      <c r="F133" s="245" t="s">
        <v>406</v>
      </c>
      <c r="G133" s="243"/>
      <c r="H133" s="244" t="s">
        <v>19</v>
      </c>
      <c r="I133" s="246"/>
      <c r="J133" s="243"/>
      <c r="K133" s="243"/>
      <c r="L133" s="247"/>
      <c r="M133" s="248"/>
      <c r="N133" s="249"/>
      <c r="O133" s="249"/>
      <c r="P133" s="249"/>
      <c r="Q133" s="249"/>
      <c r="R133" s="249"/>
      <c r="S133" s="249"/>
      <c r="T133" s="25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1" t="s">
        <v>173</v>
      </c>
      <c r="AU133" s="251" t="s">
        <v>85</v>
      </c>
      <c r="AV133" s="14" t="s">
        <v>83</v>
      </c>
      <c r="AW133" s="14" t="s">
        <v>36</v>
      </c>
      <c r="AX133" s="14" t="s">
        <v>75</v>
      </c>
      <c r="AY133" s="251" t="s">
        <v>162</v>
      </c>
    </row>
    <row r="134" s="13" customFormat="1">
      <c r="A134" s="13"/>
      <c r="B134" s="230"/>
      <c r="C134" s="231"/>
      <c r="D134" s="232" t="s">
        <v>173</v>
      </c>
      <c r="E134" s="233" t="s">
        <v>19</v>
      </c>
      <c r="F134" s="234" t="s">
        <v>407</v>
      </c>
      <c r="G134" s="231"/>
      <c r="H134" s="235">
        <v>2.3999999999999999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173</v>
      </c>
      <c r="AU134" s="241" t="s">
        <v>85</v>
      </c>
      <c r="AV134" s="13" t="s">
        <v>85</v>
      </c>
      <c r="AW134" s="13" t="s">
        <v>36</v>
      </c>
      <c r="AX134" s="13" t="s">
        <v>75</v>
      </c>
      <c r="AY134" s="241" t="s">
        <v>162</v>
      </c>
    </row>
    <row r="135" s="15" customFormat="1">
      <c r="A135" s="15"/>
      <c r="B135" s="252"/>
      <c r="C135" s="253"/>
      <c r="D135" s="232" t="s">
        <v>173</v>
      </c>
      <c r="E135" s="254" t="s">
        <v>19</v>
      </c>
      <c r="F135" s="255" t="s">
        <v>184</v>
      </c>
      <c r="G135" s="253"/>
      <c r="H135" s="256">
        <v>44.529999999999994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2" t="s">
        <v>173</v>
      </c>
      <c r="AU135" s="262" t="s">
        <v>85</v>
      </c>
      <c r="AV135" s="15" t="s">
        <v>169</v>
      </c>
      <c r="AW135" s="15" t="s">
        <v>36</v>
      </c>
      <c r="AX135" s="15" t="s">
        <v>83</v>
      </c>
      <c r="AY135" s="262" t="s">
        <v>162</v>
      </c>
    </row>
    <row r="136" s="2" customFormat="1" ht="55.5" customHeight="1">
      <c r="A136" s="38"/>
      <c r="B136" s="39"/>
      <c r="C136" s="212" t="s">
        <v>246</v>
      </c>
      <c r="D136" s="212" t="s">
        <v>164</v>
      </c>
      <c r="E136" s="213" t="s">
        <v>408</v>
      </c>
      <c r="F136" s="214" t="s">
        <v>409</v>
      </c>
      <c r="G136" s="215" t="s">
        <v>167</v>
      </c>
      <c r="H136" s="216">
        <v>2882</v>
      </c>
      <c r="I136" s="217"/>
      <c r="J136" s="218">
        <f>ROUND(I136*H136,2)</f>
        <v>0</v>
      </c>
      <c r="K136" s="214" t="s">
        <v>168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0.05151</v>
      </c>
      <c r="R136" s="221">
        <f>Q136*H136</f>
        <v>148.45182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410</v>
      </c>
    </row>
    <row r="137" s="2" customFormat="1">
      <c r="A137" s="38"/>
      <c r="B137" s="39"/>
      <c r="C137" s="40"/>
      <c r="D137" s="225" t="s">
        <v>171</v>
      </c>
      <c r="E137" s="40"/>
      <c r="F137" s="226" t="s">
        <v>411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171</v>
      </c>
      <c r="AU137" s="17" t="s">
        <v>85</v>
      </c>
    </row>
    <row r="138" s="2" customFormat="1" ht="33" customHeight="1">
      <c r="A138" s="38"/>
      <c r="B138" s="39"/>
      <c r="C138" s="212" t="s">
        <v>251</v>
      </c>
      <c r="D138" s="212" t="s">
        <v>164</v>
      </c>
      <c r="E138" s="213" t="s">
        <v>412</v>
      </c>
      <c r="F138" s="214" t="s">
        <v>413</v>
      </c>
      <c r="G138" s="215" t="s">
        <v>269</v>
      </c>
      <c r="H138" s="216">
        <v>2906</v>
      </c>
      <c r="I138" s="217"/>
      <c r="J138" s="218">
        <f>ROUND(I138*H138,2)</f>
        <v>0</v>
      </c>
      <c r="K138" s="214" t="s">
        <v>168</v>
      </c>
      <c r="L138" s="44"/>
      <c r="M138" s="219" t="s">
        <v>19</v>
      </c>
      <c r="N138" s="220" t="s">
        <v>46</v>
      </c>
      <c r="O138" s="84"/>
      <c r="P138" s="221">
        <f>O138*H138</f>
        <v>0</v>
      </c>
      <c r="Q138" s="221">
        <v>1.0000000000000001E-05</v>
      </c>
      <c r="R138" s="221">
        <f>Q138*H138</f>
        <v>0.029060000000000002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169</v>
      </c>
      <c r="AT138" s="223" t="s">
        <v>164</v>
      </c>
      <c r="AU138" s="223" t="s">
        <v>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414</v>
      </c>
    </row>
    <row r="139" s="2" customFormat="1">
      <c r="A139" s="38"/>
      <c r="B139" s="39"/>
      <c r="C139" s="40"/>
      <c r="D139" s="225" t="s">
        <v>171</v>
      </c>
      <c r="E139" s="40"/>
      <c r="F139" s="226" t="s">
        <v>415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171</v>
      </c>
      <c r="AU139" s="17" t="s">
        <v>85</v>
      </c>
    </row>
    <row r="140" s="14" customFormat="1">
      <c r="A140" s="14"/>
      <c r="B140" s="242"/>
      <c r="C140" s="243"/>
      <c r="D140" s="232" t="s">
        <v>173</v>
      </c>
      <c r="E140" s="244" t="s">
        <v>19</v>
      </c>
      <c r="F140" s="245" t="s">
        <v>416</v>
      </c>
      <c r="G140" s="243"/>
      <c r="H140" s="244" t="s">
        <v>19</v>
      </c>
      <c r="I140" s="246"/>
      <c r="J140" s="243"/>
      <c r="K140" s="243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173</v>
      </c>
      <c r="AU140" s="251" t="s">
        <v>85</v>
      </c>
      <c r="AV140" s="14" t="s">
        <v>83</v>
      </c>
      <c r="AW140" s="14" t="s">
        <v>36</v>
      </c>
      <c r="AX140" s="14" t="s">
        <v>75</v>
      </c>
      <c r="AY140" s="251" t="s">
        <v>162</v>
      </c>
    </row>
    <row r="141" s="13" customFormat="1">
      <c r="A141" s="13"/>
      <c r="B141" s="230"/>
      <c r="C141" s="231"/>
      <c r="D141" s="232" t="s">
        <v>173</v>
      </c>
      <c r="E141" s="233" t="s">
        <v>19</v>
      </c>
      <c r="F141" s="234" t="s">
        <v>417</v>
      </c>
      <c r="G141" s="231"/>
      <c r="H141" s="235">
        <v>1020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173</v>
      </c>
      <c r="AU141" s="241" t="s">
        <v>85</v>
      </c>
      <c r="AV141" s="13" t="s">
        <v>85</v>
      </c>
      <c r="AW141" s="13" t="s">
        <v>36</v>
      </c>
      <c r="AX141" s="13" t="s">
        <v>75</v>
      </c>
      <c r="AY141" s="241" t="s">
        <v>162</v>
      </c>
    </row>
    <row r="142" s="13" customFormat="1">
      <c r="A142" s="13"/>
      <c r="B142" s="230"/>
      <c r="C142" s="231"/>
      <c r="D142" s="232" t="s">
        <v>173</v>
      </c>
      <c r="E142" s="233" t="s">
        <v>19</v>
      </c>
      <c r="F142" s="234" t="s">
        <v>418</v>
      </c>
      <c r="G142" s="231"/>
      <c r="H142" s="235">
        <v>1786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173</v>
      </c>
      <c r="AU142" s="241" t="s">
        <v>85</v>
      </c>
      <c r="AV142" s="13" t="s">
        <v>85</v>
      </c>
      <c r="AW142" s="13" t="s">
        <v>36</v>
      </c>
      <c r="AX142" s="13" t="s">
        <v>75</v>
      </c>
      <c r="AY142" s="241" t="s">
        <v>162</v>
      </c>
    </row>
    <row r="143" s="14" customFormat="1">
      <c r="A143" s="14"/>
      <c r="B143" s="242"/>
      <c r="C143" s="243"/>
      <c r="D143" s="232" t="s">
        <v>173</v>
      </c>
      <c r="E143" s="244" t="s">
        <v>19</v>
      </c>
      <c r="F143" s="245" t="s">
        <v>419</v>
      </c>
      <c r="G143" s="243"/>
      <c r="H143" s="244" t="s">
        <v>19</v>
      </c>
      <c r="I143" s="246"/>
      <c r="J143" s="243"/>
      <c r="K143" s="243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173</v>
      </c>
      <c r="AU143" s="251" t="s">
        <v>85</v>
      </c>
      <c r="AV143" s="14" t="s">
        <v>83</v>
      </c>
      <c r="AW143" s="14" t="s">
        <v>36</v>
      </c>
      <c r="AX143" s="14" t="s">
        <v>75</v>
      </c>
      <c r="AY143" s="251" t="s">
        <v>162</v>
      </c>
    </row>
    <row r="144" s="13" customFormat="1">
      <c r="A144" s="13"/>
      <c r="B144" s="230"/>
      <c r="C144" s="231"/>
      <c r="D144" s="232" t="s">
        <v>173</v>
      </c>
      <c r="E144" s="233" t="s">
        <v>19</v>
      </c>
      <c r="F144" s="234" t="s">
        <v>420</v>
      </c>
      <c r="G144" s="231"/>
      <c r="H144" s="235">
        <v>100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173</v>
      </c>
      <c r="AU144" s="241" t="s">
        <v>85</v>
      </c>
      <c r="AV144" s="13" t="s">
        <v>85</v>
      </c>
      <c r="AW144" s="13" t="s">
        <v>36</v>
      </c>
      <c r="AX144" s="13" t="s">
        <v>75</v>
      </c>
      <c r="AY144" s="241" t="s">
        <v>162</v>
      </c>
    </row>
    <row r="145" s="15" customFormat="1">
      <c r="A145" s="15"/>
      <c r="B145" s="252"/>
      <c r="C145" s="253"/>
      <c r="D145" s="232" t="s">
        <v>173</v>
      </c>
      <c r="E145" s="254" t="s">
        <v>19</v>
      </c>
      <c r="F145" s="255" t="s">
        <v>184</v>
      </c>
      <c r="G145" s="253"/>
      <c r="H145" s="256">
        <v>2906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2" t="s">
        <v>173</v>
      </c>
      <c r="AU145" s="262" t="s">
        <v>85</v>
      </c>
      <c r="AV145" s="15" t="s">
        <v>169</v>
      </c>
      <c r="AW145" s="15" t="s">
        <v>36</v>
      </c>
      <c r="AX145" s="15" t="s">
        <v>83</v>
      </c>
      <c r="AY145" s="262" t="s">
        <v>162</v>
      </c>
    </row>
    <row r="146" s="2" customFormat="1" ht="44.25" customHeight="1">
      <c r="A146" s="38"/>
      <c r="B146" s="39"/>
      <c r="C146" s="212" t="s">
        <v>256</v>
      </c>
      <c r="D146" s="212" t="s">
        <v>164</v>
      </c>
      <c r="E146" s="213" t="s">
        <v>421</v>
      </c>
      <c r="F146" s="214" t="s">
        <v>422</v>
      </c>
      <c r="G146" s="215" t="s">
        <v>167</v>
      </c>
      <c r="H146" s="216">
        <v>65</v>
      </c>
      <c r="I146" s="217"/>
      <c r="J146" s="218">
        <f>ROUND(I146*H146,2)</f>
        <v>0</v>
      </c>
      <c r="K146" s="214" t="s">
        <v>168</v>
      </c>
      <c r="L146" s="44"/>
      <c r="M146" s="219" t="s">
        <v>19</v>
      </c>
      <c r="N146" s="220" t="s">
        <v>46</v>
      </c>
      <c r="O146" s="84"/>
      <c r="P146" s="221">
        <f>O146*H146</f>
        <v>0</v>
      </c>
      <c r="Q146" s="221">
        <v>0.15175</v>
      </c>
      <c r="R146" s="221">
        <f>Q146*H146</f>
        <v>9.8637499999999996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169</v>
      </c>
      <c r="AT146" s="223" t="s">
        <v>164</v>
      </c>
      <c r="AU146" s="223" t="s">
        <v>85</v>
      </c>
      <c r="AY146" s="17" t="s">
        <v>162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83</v>
      </c>
      <c r="BK146" s="224">
        <f>ROUND(I146*H146,2)</f>
        <v>0</v>
      </c>
      <c r="BL146" s="17" t="s">
        <v>169</v>
      </c>
      <c r="BM146" s="223" t="s">
        <v>423</v>
      </c>
    </row>
    <row r="147" s="2" customFormat="1">
      <c r="A147" s="38"/>
      <c r="B147" s="39"/>
      <c r="C147" s="40"/>
      <c r="D147" s="225" t="s">
        <v>171</v>
      </c>
      <c r="E147" s="40"/>
      <c r="F147" s="226" t="s">
        <v>424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171</v>
      </c>
      <c r="AU147" s="17" t="s">
        <v>85</v>
      </c>
    </row>
    <row r="148" s="14" customFormat="1">
      <c r="A148" s="14"/>
      <c r="B148" s="242"/>
      <c r="C148" s="243"/>
      <c r="D148" s="232" t="s">
        <v>173</v>
      </c>
      <c r="E148" s="244" t="s">
        <v>19</v>
      </c>
      <c r="F148" s="245" t="s">
        <v>425</v>
      </c>
      <c r="G148" s="243"/>
      <c r="H148" s="244" t="s">
        <v>19</v>
      </c>
      <c r="I148" s="246"/>
      <c r="J148" s="243"/>
      <c r="K148" s="243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173</v>
      </c>
      <c r="AU148" s="251" t="s">
        <v>85</v>
      </c>
      <c r="AV148" s="14" t="s">
        <v>83</v>
      </c>
      <c r="AW148" s="14" t="s">
        <v>36</v>
      </c>
      <c r="AX148" s="14" t="s">
        <v>75</v>
      </c>
      <c r="AY148" s="251" t="s">
        <v>162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426</v>
      </c>
      <c r="G149" s="231"/>
      <c r="H149" s="235">
        <v>65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85</v>
      </c>
      <c r="AV149" s="13" t="s">
        <v>85</v>
      </c>
      <c r="AW149" s="13" t="s">
        <v>36</v>
      </c>
      <c r="AX149" s="13" t="s">
        <v>83</v>
      </c>
      <c r="AY149" s="241" t="s">
        <v>162</v>
      </c>
    </row>
    <row r="150" s="12" customFormat="1" ht="22.8" customHeight="1">
      <c r="A150" s="12"/>
      <c r="B150" s="196"/>
      <c r="C150" s="197"/>
      <c r="D150" s="198" t="s">
        <v>74</v>
      </c>
      <c r="E150" s="210" t="s">
        <v>224</v>
      </c>
      <c r="F150" s="210" t="s">
        <v>272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SUM(P151:P179)</f>
        <v>0</v>
      </c>
      <c r="Q150" s="204"/>
      <c r="R150" s="205">
        <f>SUM(R151:R179)</f>
        <v>101.78584099999999</v>
      </c>
      <c r="S150" s="204"/>
      <c r="T150" s="206">
        <f>SUM(T151:T179)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83</v>
      </c>
      <c r="AT150" s="208" t="s">
        <v>74</v>
      </c>
      <c r="AU150" s="208" t="s">
        <v>83</v>
      </c>
      <c r="AY150" s="207" t="s">
        <v>162</v>
      </c>
      <c r="BK150" s="209">
        <f>SUM(BK151:BK179)</f>
        <v>0</v>
      </c>
    </row>
    <row r="151" s="2" customFormat="1" ht="16.5" customHeight="1">
      <c r="A151" s="38"/>
      <c r="B151" s="39"/>
      <c r="C151" s="212" t="s">
        <v>262</v>
      </c>
      <c r="D151" s="212" t="s">
        <v>164</v>
      </c>
      <c r="E151" s="213" t="s">
        <v>427</v>
      </c>
      <c r="F151" s="214" t="s">
        <v>428</v>
      </c>
      <c r="G151" s="215" t="s">
        <v>429</v>
      </c>
      <c r="H151" s="216">
        <v>1</v>
      </c>
      <c r="I151" s="217"/>
      <c r="J151" s="218">
        <f>ROUND(I151*H151,2)</f>
        <v>0</v>
      </c>
      <c r="K151" s="214" t="s">
        <v>19</v>
      </c>
      <c r="L151" s="44"/>
      <c r="M151" s="219" t="s">
        <v>19</v>
      </c>
      <c r="N151" s="220" t="s">
        <v>46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169</v>
      </c>
      <c r="AT151" s="223" t="s">
        <v>164</v>
      </c>
      <c r="AU151" s="223" t="s">
        <v>85</v>
      </c>
      <c r="AY151" s="17" t="s">
        <v>162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83</v>
      </c>
      <c r="BK151" s="224">
        <f>ROUND(I151*H151,2)</f>
        <v>0</v>
      </c>
      <c r="BL151" s="17" t="s">
        <v>169</v>
      </c>
      <c r="BM151" s="223" t="s">
        <v>430</v>
      </c>
    </row>
    <row r="152" s="2" customFormat="1" ht="16.5" customHeight="1">
      <c r="A152" s="38"/>
      <c r="B152" s="39"/>
      <c r="C152" s="212" t="s">
        <v>266</v>
      </c>
      <c r="D152" s="212" t="s">
        <v>164</v>
      </c>
      <c r="E152" s="213" t="s">
        <v>431</v>
      </c>
      <c r="F152" s="214" t="s">
        <v>432</v>
      </c>
      <c r="G152" s="215" t="s">
        <v>338</v>
      </c>
      <c r="H152" s="216">
        <v>1</v>
      </c>
      <c r="I152" s="217"/>
      <c r="J152" s="218">
        <f>ROUND(I152*H152,2)</f>
        <v>0</v>
      </c>
      <c r="K152" s="214" t="s">
        <v>19</v>
      </c>
      <c r="L152" s="44"/>
      <c r="M152" s="219" t="s">
        <v>19</v>
      </c>
      <c r="N152" s="220" t="s">
        <v>46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169</v>
      </c>
      <c r="AT152" s="223" t="s">
        <v>164</v>
      </c>
      <c r="AU152" s="223" t="s">
        <v>85</v>
      </c>
      <c r="AY152" s="17" t="s">
        <v>162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83</v>
      </c>
      <c r="BK152" s="224">
        <f>ROUND(I152*H152,2)</f>
        <v>0</v>
      </c>
      <c r="BL152" s="17" t="s">
        <v>169</v>
      </c>
      <c r="BM152" s="223" t="s">
        <v>433</v>
      </c>
    </row>
    <row r="153" s="2" customFormat="1" ht="16.5" customHeight="1">
      <c r="A153" s="38"/>
      <c r="B153" s="39"/>
      <c r="C153" s="212" t="s">
        <v>273</v>
      </c>
      <c r="D153" s="212" t="s">
        <v>164</v>
      </c>
      <c r="E153" s="213" t="s">
        <v>434</v>
      </c>
      <c r="F153" s="214" t="s">
        <v>435</v>
      </c>
      <c r="G153" s="215" t="s">
        <v>338</v>
      </c>
      <c r="H153" s="216">
        <v>1</v>
      </c>
      <c r="I153" s="217"/>
      <c r="J153" s="218">
        <f>ROUND(I153*H153,2)</f>
        <v>0</v>
      </c>
      <c r="K153" s="214" t="s">
        <v>19</v>
      </c>
      <c r="L153" s="44"/>
      <c r="M153" s="219" t="s">
        <v>19</v>
      </c>
      <c r="N153" s="220" t="s">
        <v>46</v>
      </c>
      <c r="O153" s="84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169</v>
      </c>
      <c r="AT153" s="223" t="s">
        <v>164</v>
      </c>
      <c r="AU153" s="223" t="s">
        <v>85</v>
      </c>
      <c r="AY153" s="17" t="s">
        <v>162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83</v>
      </c>
      <c r="BK153" s="224">
        <f>ROUND(I153*H153,2)</f>
        <v>0</v>
      </c>
      <c r="BL153" s="17" t="s">
        <v>169</v>
      </c>
      <c r="BM153" s="223" t="s">
        <v>436</v>
      </c>
    </row>
    <row r="154" s="2" customFormat="1" ht="21.75" customHeight="1">
      <c r="A154" s="38"/>
      <c r="B154" s="39"/>
      <c r="C154" s="212" t="s">
        <v>279</v>
      </c>
      <c r="D154" s="212" t="s">
        <v>164</v>
      </c>
      <c r="E154" s="213" t="s">
        <v>437</v>
      </c>
      <c r="F154" s="214" t="s">
        <v>438</v>
      </c>
      <c r="G154" s="215" t="s">
        <v>338</v>
      </c>
      <c r="H154" s="216">
        <v>1</v>
      </c>
      <c r="I154" s="217"/>
      <c r="J154" s="218">
        <f>ROUND(I154*H154,2)</f>
        <v>0</v>
      </c>
      <c r="K154" s="214" t="s">
        <v>19</v>
      </c>
      <c r="L154" s="44"/>
      <c r="M154" s="219" t="s">
        <v>19</v>
      </c>
      <c r="N154" s="220" t="s">
        <v>46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169</v>
      </c>
      <c r="AT154" s="223" t="s">
        <v>164</v>
      </c>
      <c r="AU154" s="223" t="s">
        <v>85</v>
      </c>
      <c r="AY154" s="17" t="s">
        <v>162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83</v>
      </c>
      <c r="BK154" s="224">
        <f>ROUND(I154*H154,2)</f>
        <v>0</v>
      </c>
      <c r="BL154" s="17" t="s">
        <v>169</v>
      </c>
      <c r="BM154" s="223" t="s">
        <v>439</v>
      </c>
    </row>
    <row r="155" s="2" customFormat="1" ht="16.5" customHeight="1">
      <c r="A155" s="38"/>
      <c r="B155" s="39"/>
      <c r="C155" s="212" t="s">
        <v>285</v>
      </c>
      <c r="D155" s="212" t="s">
        <v>164</v>
      </c>
      <c r="E155" s="213" t="s">
        <v>440</v>
      </c>
      <c r="F155" s="214" t="s">
        <v>441</v>
      </c>
      <c r="G155" s="215" t="s">
        <v>338</v>
      </c>
      <c r="H155" s="216">
        <v>1</v>
      </c>
      <c r="I155" s="217"/>
      <c r="J155" s="218">
        <f>ROUND(I155*H155,2)</f>
        <v>0</v>
      </c>
      <c r="K155" s="214" t="s">
        <v>19</v>
      </c>
      <c r="L155" s="44"/>
      <c r="M155" s="219" t="s">
        <v>19</v>
      </c>
      <c r="N155" s="220" t="s">
        <v>46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169</v>
      </c>
      <c r="AT155" s="223" t="s">
        <v>164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442</v>
      </c>
    </row>
    <row r="156" s="2" customFormat="1" ht="16.5" customHeight="1">
      <c r="A156" s="38"/>
      <c r="B156" s="39"/>
      <c r="C156" s="212" t="s">
        <v>7</v>
      </c>
      <c r="D156" s="212" t="s">
        <v>164</v>
      </c>
      <c r="E156" s="213" t="s">
        <v>443</v>
      </c>
      <c r="F156" s="214" t="s">
        <v>444</v>
      </c>
      <c r="G156" s="215" t="s">
        <v>338</v>
      </c>
      <c r="H156" s="216">
        <v>1</v>
      </c>
      <c r="I156" s="217"/>
      <c r="J156" s="218">
        <f>ROUND(I156*H156,2)</f>
        <v>0</v>
      </c>
      <c r="K156" s="214" t="s">
        <v>19</v>
      </c>
      <c r="L156" s="44"/>
      <c r="M156" s="219" t="s">
        <v>19</v>
      </c>
      <c r="N156" s="220" t="s">
        <v>46</v>
      </c>
      <c r="O156" s="84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169</v>
      </c>
      <c r="AT156" s="223" t="s">
        <v>164</v>
      </c>
      <c r="AU156" s="223" t="s">
        <v>85</v>
      </c>
      <c r="AY156" s="17" t="s">
        <v>162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83</v>
      </c>
      <c r="BK156" s="224">
        <f>ROUND(I156*H156,2)</f>
        <v>0</v>
      </c>
      <c r="BL156" s="17" t="s">
        <v>169</v>
      </c>
      <c r="BM156" s="223" t="s">
        <v>445</v>
      </c>
    </row>
    <row r="157" s="2" customFormat="1" ht="16.5" customHeight="1">
      <c r="A157" s="38"/>
      <c r="B157" s="39"/>
      <c r="C157" s="212" t="s">
        <v>298</v>
      </c>
      <c r="D157" s="212" t="s">
        <v>164</v>
      </c>
      <c r="E157" s="213" t="s">
        <v>446</v>
      </c>
      <c r="F157" s="214" t="s">
        <v>447</v>
      </c>
      <c r="G157" s="215" t="s">
        <v>338</v>
      </c>
      <c r="H157" s="216">
        <v>1</v>
      </c>
      <c r="I157" s="217"/>
      <c r="J157" s="218">
        <f>ROUND(I157*H157,2)</f>
        <v>0</v>
      </c>
      <c r="K157" s="214" t="s">
        <v>19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169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448</v>
      </c>
    </row>
    <row r="158" s="2" customFormat="1" ht="16.5" customHeight="1">
      <c r="A158" s="38"/>
      <c r="B158" s="39"/>
      <c r="C158" s="212" t="s">
        <v>304</v>
      </c>
      <c r="D158" s="212" t="s">
        <v>164</v>
      </c>
      <c r="E158" s="213" t="s">
        <v>449</v>
      </c>
      <c r="F158" s="214" t="s">
        <v>450</v>
      </c>
      <c r="G158" s="215" t="s">
        <v>338</v>
      </c>
      <c r="H158" s="216">
        <v>1</v>
      </c>
      <c r="I158" s="217"/>
      <c r="J158" s="218">
        <f>ROUND(I158*H158,2)</f>
        <v>0</v>
      </c>
      <c r="K158" s="214" t="s">
        <v>19</v>
      </c>
      <c r="L158" s="44"/>
      <c r="M158" s="219" t="s">
        <v>19</v>
      </c>
      <c r="N158" s="220" t="s">
        <v>46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169</v>
      </c>
      <c r="AT158" s="223" t="s">
        <v>164</v>
      </c>
      <c r="AU158" s="223" t="s">
        <v>85</v>
      </c>
      <c r="AY158" s="17" t="s">
        <v>162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83</v>
      </c>
      <c r="BK158" s="224">
        <f>ROUND(I158*H158,2)</f>
        <v>0</v>
      </c>
      <c r="BL158" s="17" t="s">
        <v>169</v>
      </c>
      <c r="BM158" s="223" t="s">
        <v>451</v>
      </c>
    </row>
    <row r="159" s="2" customFormat="1" ht="16.5" customHeight="1">
      <c r="A159" s="38"/>
      <c r="B159" s="39"/>
      <c r="C159" s="212" t="s">
        <v>311</v>
      </c>
      <c r="D159" s="212" t="s">
        <v>164</v>
      </c>
      <c r="E159" s="213" t="s">
        <v>452</v>
      </c>
      <c r="F159" s="214" t="s">
        <v>453</v>
      </c>
      <c r="G159" s="215" t="s">
        <v>269</v>
      </c>
      <c r="H159" s="216">
        <v>22.800000000000001</v>
      </c>
      <c r="I159" s="217"/>
      <c r="J159" s="218">
        <f>ROUND(I159*H159,2)</f>
        <v>0</v>
      </c>
      <c r="K159" s="214" t="s">
        <v>19</v>
      </c>
      <c r="L159" s="44"/>
      <c r="M159" s="219" t="s">
        <v>19</v>
      </c>
      <c r="N159" s="220" t="s">
        <v>46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169</v>
      </c>
      <c r="AT159" s="223" t="s">
        <v>164</v>
      </c>
      <c r="AU159" s="223" t="s">
        <v>85</v>
      </c>
      <c r="AY159" s="17" t="s">
        <v>162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83</v>
      </c>
      <c r="BK159" s="224">
        <f>ROUND(I159*H159,2)</f>
        <v>0</v>
      </c>
      <c r="BL159" s="17" t="s">
        <v>169</v>
      </c>
      <c r="BM159" s="223" t="s">
        <v>454</v>
      </c>
    </row>
    <row r="160" s="13" customFormat="1">
      <c r="A160" s="13"/>
      <c r="B160" s="230"/>
      <c r="C160" s="231"/>
      <c r="D160" s="232" t="s">
        <v>173</v>
      </c>
      <c r="E160" s="233" t="s">
        <v>19</v>
      </c>
      <c r="F160" s="234" t="s">
        <v>455</v>
      </c>
      <c r="G160" s="231"/>
      <c r="H160" s="235">
        <v>22.800000000000001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173</v>
      </c>
      <c r="AU160" s="241" t="s">
        <v>85</v>
      </c>
      <c r="AV160" s="13" t="s">
        <v>85</v>
      </c>
      <c r="AW160" s="13" t="s">
        <v>36</v>
      </c>
      <c r="AX160" s="13" t="s">
        <v>83</v>
      </c>
      <c r="AY160" s="241" t="s">
        <v>162</v>
      </c>
    </row>
    <row r="161" s="2" customFormat="1" ht="49.05" customHeight="1">
      <c r="A161" s="38"/>
      <c r="B161" s="39"/>
      <c r="C161" s="212" t="s">
        <v>320</v>
      </c>
      <c r="D161" s="212" t="s">
        <v>164</v>
      </c>
      <c r="E161" s="213" t="s">
        <v>274</v>
      </c>
      <c r="F161" s="214" t="s">
        <v>275</v>
      </c>
      <c r="G161" s="215" t="s">
        <v>269</v>
      </c>
      <c r="H161" s="216">
        <v>285</v>
      </c>
      <c r="I161" s="217"/>
      <c r="J161" s="218">
        <f>ROUND(I161*H161,2)</f>
        <v>0</v>
      </c>
      <c r="K161" s="214" t="s">
        <v>168</v>
      </c>
      <c r="L161" s="44"/>
      <c r="M161" s="219" t="s">
        <v>19</v>
      </c>
      <c r="N161" s="220" t="s">
        <v>46</v>
      </c>
      <c r="O161" s="84"/>
      <c r="P161" s="221">
        <f>O161*H161</f>
        <v>0</v>
      </c>
      <c r="Q161" s="221">
        <v>0.18292</v>
      </c>
      <c r="R161" s="221">
        <f>Q161*H161</f>
        <v>52.132199999999997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169</v>
      </c>
      <c r="AT161" s="223" t="s">
        <v>164</v>
      </c>
      <c r="AU161" s="223" t="s">
        <v>85</v>
      </c>
      <c r="AY161" s="17" t="s">
        <v>162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83</v>
      </c>
      <c r="BK161" s="224">
        <f>ROUND(I161*H161,2)</f>
        <v>0</v>
      </c>
      <c r="BL161" s="17" t="s">
        <v>169</v>
      </c>
      <c r="BM161" s="223" t="s">
        <v>456</v>
      </c>
    </row>
    <row r="162" s="2" customFormat="1">
      <c r="A162" s="38"/>
      <c r="B162" s="39"/>
      <c r="C162" s="40"/>
      <c r="D162" s="225" t="s">
        <v>171</v>
      </c>
      <c r="E162" s="40"/>
      <c r="F162" s="226" t="s">
        <v>277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171</v>
      </c>
      <c r="AU162" s="17" t="s">
        <v>85</v>
      </c>
    </row>
    <row r="163" s="13" customFormat="1">
      <c r="A163" s="13"/>
      <c r="B163" s="230"/>
      <c r="C163" s="231"/>
      <c r="D163" s="232" t="s">
        <v>173</v>
      </c>
      <c r="E163" s="233" t="s">
        <v>19</v>
      </c>
      <c r="F163" s="234" t="s">
        <v>457</v>
      </c>
      <c r="G163" s="231"/>
      <c r="H163" s="235">
        <v>285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173</v>
      </c>
      <c r="AU163" s="241" t="s">
        <v>85</v>
      </c>
      <c r="AV163" s="13" t="s">
        <v>85</v>
      </c>
      <c r="AW163" s="13" t="s">
        <v>36</v>
      </c>
      <c r="AX163" s="13" t="s">
        <v>83</v>
      </c>
      <c r="AY163" s="241" t="s">
        <v>162</v>
      </c>
    </row>
    <row r="164" s="2" customFormat="1" ht="16.5" customHeight="1">
      <c r="A164" s="38"/>
      <c r="B164" s="39"/>
      <c r="C164" s="264" t="s">
        <v>327</v>
      </c>
      <c r="D164" s="264" t="s">
        <v>280</v>
      </c>
      <c r="E164" s="265" t="s">
        <v>281</v>
      </c>
      <c r="F164" s="266" t="s">
        <v>282</v>
      </c>
      <c r="G164" s="267" t="s">
        <v>269</v>
      </c>
      <c r="H164" s="268">
        <v>290.69999999999999</v>
      </c>
      <c r="I164" s="269"/>
      <c r="J164" s="270">
        <f>ROUND(I164*H164,2)</f>
        <v>0</v>
      </c>
      <c r="K164" s="266" t="s">
        <v>168</v>
      </c>
      <c r="L164" s="271"/>
      <c r="M164" s="272" t="s">
        <v>19</v>
      </c>
      <c r="N164" s="273" t="s">
        <v>46</v>
      </c>
      <c r="O164" s="84"/>
      <c r="P164" s="221">
        <f>O164*H164</f>
        <v>0</v>
      </c>
      <c r="Q164" s="221">
        <v>0.044999999999999998</v>
      </c>
      <c r="R164" s="221">
        <f>Q164*H164</f>
        <v>13.081499999999998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217</v>
      </c>
      <c r="AT164" s="223" t="s">
        <v>280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458</v>
      </c>
    </row>
    <row r="165" s="13" customFormat="1">
      <c r="A165" s="13"/>
      <c r="B165" s="230"/>
      <c r="C165" s="231"/>
      <c r="D165" s="232" t="s">
        <v>173</v>
      </c>
      <c r="E165" s="233" t="s">
        <v>19</v>
      </c>
      <c r="F165" s="234" t="s">
        <v>459</v>
      </c>
      <c r="G165" s="231"/>
      <c r="H165" s="235">
        <v>290.69999999999999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173</v>
      </c>
      <c r="AU165" s="241" t="s">
        <v>85</v>
      </c>
      <c r="AV165" s="13" t="s">
        <v>85</v>
      </c>
      <c r="AW165" s="13" t="s">
        <v>36</v>
      </c>
      <c r="AX165" s="13" t="s">
        <v>83</v>
      </c>
      <c r="AY165" s="241" t="s">
        <v>162</v>
      </c>
    </row>
    <row r="166" s="2" customFormat="1" ht="33" customHeight="1">
      <c r="A166" s="38"/>
      <c r="B166" s="39"/>
      <c r="C166" s="212" t="s">
        <v>335</v>
      </c>
      <c r="D166" s="212" t="s">
        <v>164</v>
      </c>
      <c r="E166" s="213" t="s">
        <v>460</v>
      </c>
      <c r="F166" s="214" t="s">
        <v>461</v>
      </c>
      <c r="G166" s="215" t="s">
        <v>269</v>
      </c>
      <c r="H166" s="216">
        <v>53.700000000000003</v>
      </c>
      <c r="I166" s="217"/>
      <c r="J166" s="218">
        <f>ROUND(I166*H166,2)</f>
        <v>0</v>
      </c>
      <c r="K166" s="214" t="s">
        <v>19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0.14943000000000001</v>
      </c>
      <c r="R166" s="221">
        <f>Q166*H166</f>
        <v>8.0243910000000014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169</v>
      </c>
      <c r="AT166" s="223" t="s">
        <v>164</v>
      </c>
      <c r="AU166" s="223" t="s">
        <v>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169</v>
      </c>
      <c r="BM166" s="223" t="s">
        <v>462</v>
      </c>
    </row>
    <row r="167" s="14" customFormat="1">
      <c r="A167" s="14"/>
      <c r="B167" s="242"/>
      <c r="C167" s="243"/>
      <c r="D167" s="232" t="s">
        <v>173</v>
      </c>
      <c r="E167" s="244" t="s">
        <v>19</v>
      </c>
      <c r="F167" s="245" t="s">
        <v>425</v>
      </c>
      <c r="G167" s="243"/>
      <c r="H167" s="244" t="s">
        <v>19</v>
      </c>
      <c r="I167" s="246"/>
      <c r="J167" s="243"/>
      <c r="K167" s="243"/>
      <c r="L167" s="247"/>
      <c r="M167" s="248"/>
      <c r="N167" s="249"/>
      <c r="O167" s="249"/>
      <c r="P167" s="249"/>
      <c r="Q167" s="249"/>
      <c r="R167" s="249"/>
      <c r="S167" s="249"/>
      <c r="T167" s="25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1" t="s">
        <v>173</v>
      </c>
      <c r="AU167" s="251" t="s">
        <v>85</v>
      </c>
      <c r="AV167" s="14" t="s">
        <v>83</v>
      </c>
      <c r="AW167" s="14" t="s">
        <v>36</v>
      </c>
      <c r="AX167" s="14" t="s">
        <v>75</v>
      </c>
      <c r="AY167" s="251" t="s">
        <v>162</v>
      </c>
    </row>
    <row r="168" s="13" customFormat="1">
      <c r="A168" s="13"/>
      <c r="B168" s="230"/>
      <c r="C168" s="231"/>
      <c r="D168" s="232" t="s">
        <v>173</v>
      </c>
      <c r="E168" s="233" t="s">
        <v>19</v>
      </c>
      <c r="F168" s="234" t="s">
        <v>463</v>
      </c>
      <c r="G168" s="231"/>
      <c r="H168" s="235">
        <v>33.5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173</v>
      </c>
      <c r="AU168" s="241" t="s">
        <v>85</v>
      </c>
      <c r="AV168" s="13" t="s">
        <v>85</v>
      </c>
      <c r="AW168" s="13" t="s">
        <v>36</v>
      </c>
      <c r="AX168" s="13" t="s">
        <v>75</v>
      </c>
      <c r="AY168" s="241" t="s">
        <v>162</v>
      </c>
    </row>
    <row r="169" s="14" customFormat="1">
      <c r="A169" s="14"/>
      <c r="B169" s="242"/>
      <c r="C169" s="243"/>
      <c r="D169" s="232" t="s">
        <v>173</v>
      </c>
      <c r="E169" s="244" t="s">
        <v>19</v>
      </c>
      <c r="F169" s="245" t="s">
        <v>464</v>
      </c>
      <c r="G169" s="243"/>
      <c r="H169" s="244" t="s">
        <v>19</v>
      </c>
      <c r="I169" s="246"/>
      <c r="J169" s="243"/>
      <c r="K169" s="243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173</v>
      </c>
      <c r="AU169" s="251" t="s">
        <v>85</v>
      </c>
      <c r="AV169" s="14" t="s">
        <v>83</v>
      </c>
      <c r="AW169" s="14" t="s">
        <v>36</v>
      </c>
      <c r="AX169" s="14" t="s">
        <v>75</v>
      </c>
      <c r="AY169" s="251" t="s">
        <v>162</v>
      </c>
    </row>
    <row r="170" s="13" customFormat="1">
      <c r="A170" s="13"/>
      <c r="B170" s="230"/>
      <c r="C170" s="231"/>
      <c r="D170" s="232" t="s">
        <v>173</v>
      </c>
      <c r="E170" s="233" t="s">
        <v>19</v>
      </c>
      <c r="F170" s="234" t="s">
        <v>465</v>
      </c>
      <c r="G170" s="231"/>
      <c r="H170" s="235">
        <v>20.199999999999999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173</v>
      </c>
      <c r="AU170" s="241" t="s">
        <v>85</v>
      </c>
      <c r="AV170" s="13" t="s">
        <v>85</v>
      </c>
      <c r="AW170" s="13" t="s">
        <v>36</v>
      </c>
      <c r="AX170" s="13" t="s">
        <v>75</v>
      </c>
      <c r="AY170" s="241" t="s">
        <v>162</v>
      </c>
    </row>
    <row r="171" s="15" customFormat="1">
      <c r="A171" s="15"/>
      <c r="B171" s="252"/>
      <c r="C171" s="253"/>
      <c r="D171" s="232" t="s">
        <v>173</v>
      </c>
      <c r="E171" s="254" t="s">
        <v>19</v>
      </c>
      <c r="F171" s="255" t="s">
        <v>184</v>
      </c>
      <c r="G171" s="253"/>
      <c r="H171" s="256">
        <v>53.700000000000003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2" t="s">
        <v>173</v>
      </c>
      <c r="AU171" s="262" t="s">
        <v>85</v>
      </c>
      <c r="AV171" s="15" t="s">
        <v>169</v>
      </c>
      <c r="AW171" s="15" t="s">
        <v>36</v>
      </c>
      <c r="AX171" s="15" t="s">
        <v>83</v>
      </c>
      <c r="AY171" s="262" t="s">
        <v>162</v>
      </c>
    </row>
    <row r="172" s="2" customFormat="1" ht="24.15" customHeight="1">
      <c r="A172" s="38"/>
      <c r="B172" s="39"/>
      <c r="C172" s="212" t="s">
        <v>340</v>
      </c>
      <c r="D172" s="212" t="s">
        <v>164</v>
      </c>
      <c r="E172" s="213" t="s">
        <v>466</v>
      </c>
      <c r="F172" s="214" t="s">
        <v>467</v>
      </c>
      <c r="G172" s="215" t="s">
        <v>167</v>
      </c>
      <c r="H172" s="216">
        <v>25</v>
      </c>
      <c r="I172" s="217"/>
      <c r="J172" s="218">
        <f>ROUND(I172*H172,2)</f>
        <v>0</v>
      </c>
      <c r="K172" s="214" t="s">
        <v>168</v>
      </c>
      <c r="L172" s="44"/>
      <c r="M172" s="219" t="s">
        <v>19</v>
      </c>
      <c r="N172" s="220" t="s">
        <v>46</v>
      </c>
      <c r="O172" s="84"/>
      <c r="P172" s="221">
        <f>O172*H172</f>
        <v>0</v>
      </c>
      <c r="Q172" s="221">
        <v>0.00046999999999999999</v>
      </c>
      <c r="R172" s="221">
        <f>Q172*H172</f>
        <v>0.01175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169</v>
      </c>
      <c r="AT172" s="223" t="s">
        <v>164</v>
      </c>
      <c r="AU172" s="223" t="s">
        <v>85</v>
      </c>
      <c r="AY172" s="17" t="s">
        <v>162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83</v>
      </c>
      <c r="BK172" s="224">
        <f>ROUND(I172*H172,2)</f>
        <v>0</v>
      </c>
      <c r="BL172" s="17" t="s">
        <v>169</v>
      </c>
      <c r="BM172" s="223" t="s">
        <v>468</v>
      </c>
    </row>
    <row r="173" s="2" customFormat="1">
      <c r="A173" s="38"/>
      <c r="B173" s="39"/>
      <c r="C173" s="40"/>
      <c r="D173" s="225" t="s">
        <v>171</v>
      </c>
      <c r="E173" s="40"/>
      <c r="F173" s="226" t="s">
        <v>469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171</v>
      </c>
      <c r="AU173" s="17" t="s">
        <v>85</v>
      </c>
    </row>
    <row r="174" s="2" customFormat="1" ht="37.8" customHeight="1">
      <c r="A174" s="38"/>
      <c r="B174" s="39"/>
      <c r="C174" s="212" t="s">
        <v>344</v>
      </c>
      <c r="D174" s="212" t="s">
        <v>164</v>
      </c>
      <c r="E174" s="213" t="s">
        <v>470</v>
      </c>
      <c r="F174" s="214" t="s">
        <v>471</v>
      </c>
      <c r="G174" s="215" t="s">
        <v>167</v>
      </c>
      <c r="H174" s="216">
        <v>24.600000000000001</v>
      </c>
      <c r="I174" s="217"/>
      <c r="J174" s="218">
        <f>ROUND(I174*H174,2)</f>
        <v>0</v>
      </c>
      <c r="K174" s="214" t="s">
        <v>168</v>
      </c>
      <c r="L174" s="44"/>
      <c r="M174" s="219" t="s">
        <v>19</v>
      </c>
      <c r="N174" s="220" t="s">
        <v>46</v>
      </c>
      <c r="O174" s="84"/>
      <c r="P174" s="221">
        <f>O174*H174</f>
        <v>0</v>
      </c>
      <c r="Q174" s="221">
        <v>0.28000000000000003</v>
      </c>
      <c r="R174" s="221">
        <f>Q174*H174</f>
        <v>6.8880000000000008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169</v>
      </c>
      <c r="AT174" s="223" t="s">
        <v>164</v>
      </c>
      <c r="AU174" s="223" t="s">
        <v>85</v>
      </c>
      <c r="AY174" s="17" t="s">
        <v>162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83</v>
      </c>
      <c r="BK174" s="224">
        <f>ROUND(I174*H174,2)</f>
        <v>0</v>
      </c>
      <c r="BL174" s="17" t="s">
        <v>169</v>
      </c>
      <c r="BM174" s="223" t="s">
        <v>472</v>
      </c>
    </row>
    <row r="175" s="2" customFormat="1">
      <c r="A175" s="38"/>
      <c r="B175" s="39"/>
      <c r="C175" s="40"/>
      <c r="D175" s="225" t="s">
        <v>171</v>
      </c>
      <c r="E175" s="40"/>
      <c r="F175" s="226" t="s">
        <v>473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171</v>
      </c>
      <c r="AU175" s="17" t="s">
        <v>85</v>
      </c>
    </row>
    <row r="176" s="14" customFormat="1">
      <c r="A176" s="14"/>
      <c r="B176" s="242"/>
      <c r="C176" s="243"/>
      <c r="D176" s="232" t="s">
        <v>173</v>
      </c>
      <c r="E176" s="244" t="s">
        <v>19</v>
      </c>
      <c r="F176" s="245" t="s">
        <v>474</v>
      </c>
      <c r="G176" s="243"/>
      <c r="H176" s="244" t="s">
        <v>19</v>
      </c>
      <c r="I176" s="246"/>
      <c r="J176" s="243"/>
      <c r="K176" s="243"/>
      <c r="L176" s="247"/>
      <c r="M176" s="248"/>
      <c r="N176" s="249"/>
      <c r="O176" s="249"/>
      <c r="P176" s="249"/>
      <c r="Q176" s="249"/>
      <c r="R176" s="249"/>
      <c r="S176" s="249"/>
      <c r="T176" s="25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1" t="s">
        <v>173</v>
      </c>
      <c r="AU176" s="251" t="s">
        <v>85</v>
      </c>
      <c r="AV176" s="14" t="s">
        <v>83</v>
      </c>
      <c r="AW176" s="14" t="s">
        <v>36</v>
      </c>
      <c r="AX176" s="14" t="s">
        <v>75</v>
      </c>
      <c r="AY176" s="251" t="s">
        <v>162</v>
      </c>
    </row>
    <row r="177" s="13" customFormat="1">
      <c r="A177" s="13"/>
      <c r="B177" s="230"/>
      <c r="C177" s="231"/>
      <c r="D177" s="232" t="s">
        <v>173</v>
      </c>
      <c r="E177" s="233" t="s">
        <v>19</v>
      </c>
      <c r="F177" s="234" t="s">
        <v>475</v>
      </c>
      <c r="G177" s="231"/>
      <c r="H177" s="235">
        <v>24.600000000000001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173</v>
      </c>
      <c r="AU177" s="241" t="s">
        <v>85</v>
      </c>
      <c r="AV177" s="13" t="s">
        <v>85</v>
      </c>
      <c r="AW177" s="13" t="s">
        <v>36</v>
      </c>
      <c r="AX177" s="13" t="s">
        <v>83</v>
      </c>
      <c r="AY177" s="241" t="s">
        <v>162</v>
      </c>
    </row>
    <row r="178" s="2" customFormat="1" ht="21.75" customHeight="1">
      <c r="A178" s="38"/>
      <c r="B178" s="39"/>
      <c r="C178" s="264" t="s">
        <v>348</v>
      </c>
      <c r="D178" s="264" t="s">
        <v>280</v>
      </c>
      <c r="E178" s="265" t="s">
        <v>476</v>
      </c>
      <c r="F178" s="266" t="s">
        <v>477</v>
      </c>
      <c r="G178" s="267" t="s">
        <v>220</v>
      </c>
      <c r="H178" s="268">
        <v>21.648</v>
      </c>
      <c r="I178" s="269"/>
      <c r="J178" s="270">
        <f>ROUND(I178*H178,2)</f>
        <v>0</v>
      </c>
      <c r="K178" s="266" t="s">
        <v>168</v>
      </c>
      <c r="L178" s="271"/>
      <c r="M178" s="272" t="s">
        <v>19</v>
      </c>
      <c r="N178" s="273" t="s">
        <v>46</v>
      </c>
      <c r="O178" s="84"/>
      <c r="P178" s="221">
        <f>O178*H178</f>
        <v>0</v>
      </c>
      <c r="Q178" s="221">
        <v>1</v>
      </c>
      <c r="R178" s="221">
        <f>Q178*H178</f>
        <v>21.648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217</v>
      </c>
      <c r="AT178" s="223" t="s">
        <v>280</v>
      </c>
      <c r="AU178" s="223" t="s">
        <v>85</v>
      </c>
      <c r="AY178" s="17" t="s">
        <v>162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83</v>
      </c>
      <c r="BK178" s="224">
        <f>ROUND(I178*H178,2)</f>
        <v>0</v>
      </c>
      <c r="BL178" s="17" t="s">
        <v>169</v>
      </c>
      <c r="BM178" s="223" t="s">
        <v>478</v>
      </c>
    </row>
    <row r="179" s="13" customFormat="1">
      <c r="A179" s="13"/>
      <c r="B179" s="230"/>
      <c r="C179" s="231"/>
      <c r="D179" s="232" t="s">
        <v>173</v>
      </c>
      <c r="E179" s="233" t="s">
        <v>19</v>
      </c>
      <c r="F179" s="234" t="s">
        <v>479</v>
      </c>
      <c r="G179" s="231"/>
      <c r="H179" s="235">
        <v>21.648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173</v>
      </c>
      <c r="AU179" s="241" t="s">
        <v>85</v>
      </c>
      <c r="AV179" s="13" t="s">
        <v>85</v>
      </c>
      <c r="AW179" s="13" t="s">
        <v>36</v>
      </c>
      <c r="AX179" s="13" t="s">
        <v>83</v>
      </c>
      <c r="AY179" s="241" t="s">
        <v>162</v>
      </c>
    </row>
    <row r="180" s="12" customFormat="1" ht="22.8" customHeight="1">
      <c r="A180" s="12"/>
      <c r="B180" s="196"/>
      <c r="C180" s="197"/>
      <c r="D180" s="198" t="s">
        <v>74</v>
      </c>
      <c r="E180" s="210" t="s">
        <v>309</v>
      </c>
      <c r="F180" s="210" t="s">
        <v>310</v>
      </c>
      <c r="G180" s="197"/>
      <c r="H180" s="197"/>
      <c r="I180" s="200"/>
      <c r="J180" s="211">
        <f>BK180</f>
        <v>0</v>
      </c>
      <c r="K180" s="197"/>
      <c r="L180" s="202"/>
      <c r="M180" s="203"/>
      <c r="N180" s="204"/>
      <c r="O180" s="204"/>
      <c r="P180" s="205">
        <f>SUM(P181:P182)</f>
        <v>0</v>
      </c>
      <c r="Q180" s="204"/>
      <c r="R180" s="205">
        <f>SUM(R181:R182)</f>
        <v>0</v>
      </c>
      <c r="S180" s="204"/>
      <c r="T180" s="206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7" t="s">
        <v>83</v>
      </c>
      <c r="AT180" s="208" t="s">
        <v>74</v>
      </c>
      <c r="AU180" s="208" t="s">
        <v>83</v>
      </c>
      <c r="AY180" s="207" t="s">
        <v>162</v>
      </c>
      <c r="BK180" s="209">
        <f>SUM(BK181:BK182)</f>
        <v>0</v>
      </c>
    </row>
    <row r="181" s="2" customFormat="1" ht="24.15" customHeight="1">
      <c r="A181" s="38"/>
      <c r="B181" s="39"/>
      <c r="C181" s="212" t="s">
        <v>353</v>
      </c>
      <c r="D181" s="212" t="s">
        <v>164</v>
      </c>
      <c r="E181" s="213" t="s">
        <v>312</v>
      </c>
      <c r="F181" s="214" t="s">
        <v>313</v>
      </c>
      <c r="G181" s="215" t="s">
        <v>220</v>
      </c>
      <c r="H181" s="216">
        <v>262.42399999999998</v>
      </c>
      <c r="I181" s="217"/>
      <c r="J181" s="218">
        <f>ROUND(I181*H181,2)</f>
        <v>0</v>
      </c>
      <c r="K181" s="214" t="s">
        <v>168</v>
      </c>
      <c r="L181" s="44"/>
      <c r="M181" s="219" t="s">
        <v>19</v>
      </c>
      <c r="N181" s="220" t="s">
        <v>46</v>
      </c>
      <c r="O181" s="84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169</v>
      </c>
      <c r="AT181" s="223" t="s">
        <v>164</v>
      </c>
      <c r="AU181" s="223" t="s">
        <v>85</v>
      </c>
      <c r="AY181" s="17" t="s">
        <v>162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83</v>
      </c>
      <c r="BK181" s="224">
        <f>ROUND(I181*H181,2)</f>
        <v>0</v>
      </c>
      <c r="BL181" s="17" t="s">
        <v>169</v>
      </c>
      <c r="BM181" s="223" t="s">
        <v>480</v>
      </c>
    </row>
    <row r="182" s="2" customFormat="1">
      <c r="A182" s="38"/>
      <c r="B182" s="39"/>
      <c r="C182" s="40"/>
      <c r="D182" s="225" t="s">
        <v>171</v>
      </c>
      <c r="E182" s="40"/>
      <c r="F182" s="226" t="s">
        <v>315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171</v>
      </c>
      <c r="AU182" s="17" t="s">
        <v>85</v>
      </c>
    </row>
    <row r="183" s="12" customFormat="1" ht="25.92" customHeight="1">
      <c r="A183" s="12"/>
      <c r="B183" s="196"/>
      <c r="C183" s="197"/>
      <c r="D183" s="198" t="s">
        <v>74</v>
      </c>
      <c r="E183" s="199" t="s">
        <v>128</v>
      </c>
      <c r="F183" s="199" t="s">
        <v>481</v>
      </c>
      <c r="G183" s="197"/>
      <c r="H183" s="197"/>
      <c r="I183" s="200"/>
      <c r="J183" s="201">
        <f>BK183</f>
        <v>0</v>
      </c>
      <c r="K183" s="197"/>
      <c r="L183" s="202"/>
      <c r="M183" s="203"/>
      <c r="N183" s="204"/>
      <c r="O183" s="204"/>
      <c r="P183" s="205">
        <f>P184</f>
        <v>0</v>
      </c>
      <c r="Q183" s="204"/>
      <c r="R183" s="205">
        <f>R184</f>
        <v>0</v>
      </c>
      <c r="S183" s="204"/>
      <c r="T183" s="206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7" t="s">
        <v>198</v>
      </c>
      <c r="AT183" s="208" t="s">
        <v>74</v>
      </c>
      <c r="AU183" s="208" t="s">
        <v>75</v>
      </c>
      <c r="AY183" s="207" t="s">
        <v>162</v>
      </c>
      <c r="BK183" s="209">
        <f>BK184</f>
        <v>0</v>
      </c>
    </row>
    <row r="184" s="12" customFormat="1" ht="22.8" customHeight="1">
      <c r="A184" s="12"/>
      <c r="B184" s="196"/>
      <c r="C184" s="197"/>
      <c r="D184" s="198" t="s">
        <v>74</v>
      </c>
      <c r="E184" s="210" t="s">
        <v>482</v>
      </c>
      <c r="F184" s="210" t="s">
        <v>483</v>
      </c>
      <c r="G184" s="197"/>
      <c r="H184" s="197"/>
      <c r="I184" s="200"/>
      <c r="J184" s="211">
        <f>BK184</f>
        <v>0</v>
      </c>
      <c r="K184" s="197"/>
      <c r="L184" s="202"/>
      <c r="M184" s="203"/>
      <c r="N184" s="204"/>
      <c r="O184" s="204"/>
      <c r="P184" s="205">
        <f>SUM(P185:P186)</f>
        <v>0</v>
      </c>
      <c r="Q184" s="204"/>
      <c r="R184" s="205">
        <f>SUM(R185:R186)</f>
        <v>0</v>
      </c>
      <c r="S184" s="204"/>
      <c r="T184" s="206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7" t="s">
        <v>198</v>
      </c>
      <c r="AT184" s="208" t="s">
        <v>74</v>
      </c>
      <c r="AU184" s="208" t="s">
        <v>83</v>
      </c>
      <c r="AY184" s="207" t="s">
        <v>162</v>
      </c>
      <c r="BK184" s="209">
        <f>SUM(BK185:BK186)</f>
        <v>0</v>
      </c>
    </row>
    <row r="185" s="2" customFormat="1" ht="16.5" customHeight="1">
      <c r="A185" s="38"/>
      <c r="B185" s="39"/>
      <c r="C185" s="212" t="s">
        <v>357</v>
      </c>
      <c r="D185" s="212" t="s">
        <v>164</v>
      </c>
      <c r="E185" s="213" t="s">
        <v>484</v>
      </c>
      <c r="F185" s="214" t="s">
        <v>485</v>
      </c>
      <c r="G185" s="215" t="s">
        <v>220</v>
      </c>
      <c r="H185" s="216">
        <v>258.31200000000001</v>
      </c>
      <c r="I185" s="217"/>
      <c r="J185" s="218">
        <f>ROUND(I185*H185,2)</f>
        <v>0</v>
      </c>
      <c r="K185" s="214" t="s">
        <v>486</v>
      </c>
      <c r="L185" s="44"/>
      <c r="M185" s="219" t="s">
        <v>19</v>
      </c>
      <c r="N185" s="220" t="s">
        <v>46</v>
      </c>
      <c r="O185" s="84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487</v>
      </c>
      <c r="AT185" s="223" t="s">
        <v>164</v>
      </c>
      <c r="AU185" s="223" t="s">
        <v>85</v>
      </c>
      <c r="AY185" s="17" t="s">
        <v>162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83</v>
      </c>
      <c r="BK185" s="224">
        <f>ROUND(I185*H185,2)</f>
        <v>0</v>
      </c>
      <c r="BL185" s="17" t="s">
        <v>487</v>
      </c>
      <c r="BM185" s="223" t="s">
        <v>488</v>
      </c>
    </row>
    <row r="186" s="2" customFormat="1">
      <c r="A186" s="38"/>
      <c r="B186" s="39"/>
      <c r="C186" s="40"/>
      <c r="D186" s="225" t="s">
        <v>171</v>
      </c>
      <c r="E186" s="40"/>
      <c r="F186" s="226" t="s">
        <v>489</v>
      </c>
      <c r="G186" s="40"/>
      <c r="H186" s="40"/>
      <c r="I186" s="227"/>
      <c r="J186" s="40"/>
      <c r="K186" s="40"/>
      <c r="L186" s="44"/>
      <c r="M186" s="279"/>
      <c r="N186" s="280"/>
      <c r="O186" s="276"/>
      <c r="P186" s="276"/>
      <c r="Q186" s="276"/>
      <c r="R186" s="276"/>
      <c r="S186" s="276"/>
      <c r="T186" s="281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171</v>
      </c>
      <c r="AU186" s="17" t="s">
        <v>85</v>
      </c>
    </row>
    <row r="187" s="2" customFormat="1" ht="6.96" customHeight="1">
      <c r="A187" s="38"/>
      <c r="B187" s="59"/>
      <c r="C187" s="60"/>
      <c r="D187" s="60"/>
      <c r="E187" s="60"/>
      <c r="F187" s="60"/>
      <c r="G187" s="60"/>
      <c r="H187" s="60"/>
      <c r="I187" s="60"/>
      <c r="J187" s="60"/>
      <c r="K187" s="60"/>
      <c r="L187" s="44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sheetProtection sheet="1" autoFilter="0" formatColumns="0" formatRows="0" objects="1" scenarios="1" spinCount="100000" saltValue="acFWeI47d54QjZnHFG4yl1qCrSdKGFSwRQJBIdEbOAcB/4jzqGCYysN0yCPQz34M5htFO8rZLUJ5/aqCdT/h/A==" hashValue="gIZEEyG+/1INzCNmGtMkIOqeO6WQWbFXpxlwAKEzsamj7SEylodT+w0a1kl4rLYp9/NngrPX5OPcCpdr7sJ+rA==" algorithmName="SHA-512" password="CC35"/>
  <autoFilter ref="C85:K18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21151123"/>
    <hyperlink ref="F93" r:id="rId2" display="https://podminky.urs.cz/item/CS_URS_2025_01/122151106"/>
    <hyperlink ref="F100" r:id="rId3" display="https://podminky.urs.cz/item/CS_URS_2025_01/162351103"/>
    <hyperlink ref="F104" r:id="rId4" display="https://podminky.urs.cz/item/CS_URS_2025_01/162751117"/>
    <hyperlink ref="F108" r:id="rId5" display="https://podminky.urs.cz/item/CS_URS_2025_01/162751119"/>
    <hyperlink ref="F111" r:id="rId6" display="https://podminky.urs.cz/item/CS_URS_2025_01/171111111"/>
    <hyperlink ref="F114" r:id="rId7" display="https://podminky.urs.cz/item/CS_URS_2025_01/171201231"/>
    <hyperlink ref="F117" r:id="rId8" display="https://podminky.urs.cz/item/CS_URS_2025_01/171251201"/>
    <hyperlink ref="F120" r:id="rId9" display="https://podminky.urs.cz/item/CS_URS_2025_01/564761111"/>
    <hyperlink ref="F122" r:id="rId10" display="https://podminky.urs.cz/item/CS_URS_2025_01/564761112"/>
    <hyperlink ref="F124" r:id="rId11" display="https://podminky.urs.cz/item/CS_URS_2025_01/564801112"/>
    <hyperlink ref="F126" r:id="rId12" display="https://podminky.urs.cz/item/CS_URS_2025_01/579231316"/>
    <hyperlink ref="F137" r:id="rId13" display="https://podminky.urs.cz/item/CS_URS_2025_01/579231321"/>
    <hyperlink ref="F139" r:id="rId14" display="https://podminky.urs.cz/item/CS_URS_2025_01/579291111"/>
    <hyperlink ref="F147" r:id="rId15" display="https://podminky.urs.cz/item/CS_URS_2025_01/589116112R"/>
    <hyperlink ref="F162" r:id="rId16" display="https://podminky.urs.cz/item/CS_URS_2025_01/916231113"/>
    <hyperlink ref="F173" r:id="rId17" display="https://podminky.urs.cz/item/CS_URS_2025_01/919726122"/>
    <hyperlink ref="F175" r:id="rId18" display="https://podminky.urs.cz/item/CS_URS_2025_01/564361121R"/>
    <hyperlink ref="F182" r:id="rId19" display="https://podminky.urs.cz/item/CS_URS_2025_01/998222012"/>
    <hyperlink ref="F186" r:id="rId20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490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ROUND(J87,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ROUND((SUM(BE87:BE160)),  2)</f>
        <v>0</v>
      </c>
      <c r="G33" s="38"/>
      <c r="H33" s="38"/>
      <c r="I33" s="157">
        <v>0.20999999999999999</v>
      </c>
      <c r="J33" s="156">
        <f>ROUND(((SUM(BE87:BE160))*I33),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ROUND((SUM(BF87:BF160)),  2)</f>
        <v>0</v>
      </c>
      <c r="G34" s="38"/>
      <c r="H34" s="38"/>
      <c r="I34" s="157">
        <v>0.12</v>
      </c>
      <c r="J34" s="156">
        <f>ROUND(((SUM(BF87:BF160))*I34),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ROUND((SUM(BG87:BG160)),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ROUND((SUM(BH87:BH160)),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ROUND((SUM(BI87:BI160)),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D03 - Zpevněné plochy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J87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J88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J89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491</v>
      </c>
      <c r="E62" s="182"/>
      <c r="F62" s="182"/>
      <c r="G62" s="182"/>
      <c r="H62" s="182"/>
      <c r="I62" s="182"/>
      <c r="J62" s="183">
        <f>J131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141</v>
      </c>
      <c r="E63" s="182"/>
      <c r="F63" s="182"/>
      <c r="G63" s="182"/>
      <c r="H63" s="182"/>
      <c r="I63" s="182"/>
      <c r="J63" s="183">
        <f>J140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142</v>
      </c>
      <c r="E64" s="182"/>
      <c r="F64" s="182"/>
      <c r="G64" s="182"/>
      <c r="H64" s="182"/>
      <c r="I64" s="182"/>
      <c r="J64" s="183">
        <f>J147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0"/>
      <c r="C65" s="125"/>
      <c r="D65" s="181" t="s">
        <v>144</v>
      </c>
      <c r="E65" s="182"/>
      <c r="F65" s="182"/>
      <c r="G65" s="182"/>
      <c r="H65" s="182"/>
      <c r="I65" s="182"/>
      <c r="J65" s="183">
        <f>J154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9" customFormat="1" ht="24.96" customHeight="1">
      <c r="A66" s="9"/>
      <c r="B66" s="174"/>
      <c r="C66" s="175"/>
      <c r="D66" s="176" t="s">
        <v>366</v>
      </c>
      <c r="E66" s="177"/>
      <c r="F66" s="177"/>
      <c r="G66" s="177"/>
      <c r="H66" s="177"/>
      <c r="I66" s="177"/>
      <c r="J66" s="178">
        <f>J157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80"/>
      <c r="C67" s="125"/>
      <c r="D67" s="181" t="s">
        <v>367</v>
      </c>
      <c r="E67" s="182"/>
      <c r="F67" s="182"/>
      <c r="G67" s="182"/>
      <c r="H67" s="182"/>
      <c r="I67" s="182"/>
      <c r="J67" s="183">
        <f>J158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hidden="1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hidden="1"/>
    <row r="71" hidden="1"/>
    <row r="72" hidden="1"/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147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9" t="str">
        <f>E7</f>
        <v>Hřiště u ZŠ - Habartov</v>
      </c>
      <c r="F77" s="32"/>
      <c r="G77" s="32"/>
      <c r="H77" s="32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131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E9</f>
        <v>D03 - Zpevněné plochy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F12</f>
        <v>č.p.561/28,99/226</v>
      </c>
      <c r="G81" s="40"/>
      <c r="H81" s="40"/>
      <c r="I81" s="32" t="s">
        <v>23</v>
      </c>
      <c r="J81" s="72" t="str">
        <f>IF(J12="","",J12)</f>
        <v>26. 5. 2025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5.65" customHeight="1">
      <c r="A83" s="38"/>
      <c r="B83" s="39"/>
      <c r="C83" s="32" t="s">
        <v>25</v>
      </c>
      <c r="D83" s="40"/>
      <c r="E83" s="40"/>
      <c r="F83" s="27" t="str">
        <f>E15</f>
        <v>Město Habartov</v>
      </c>
      <c r="G83" s="40"/>
      <c r="H83" s="40"/>
      <c r="I83" s="32" t="s">
        <v>33</v>
      </c>
      <c r="J83" s="36" t="str">
        <f>E21</f>
        <v>Ing.Arch Lubomír Korřák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31</v>
      </c>
      <c r="D84" s="40"/>
      <c r="E84" s="40"/>
      <c r="F84" s="27" t="str">
        <f>IF(E18="","",E18)</f>
        <v>Vyplň údaj</v>
      </c>
      <c r="G84" s="40"/>
      <c r="H84" s="40"/>
      <c r="I84" s="32" t="s">
        <v>37</v>
      </c>
      <c r="J84" s="36" t="str">
        <f>E24</f>
        <v xml:space="preserve"> 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148</v>
      </c>
      <c r="D86" s="188" t="s">
        <v>60</v>
      </c>
      <c r="E86" s="188" t="s">
        <v>56</v>
      </c>
      <c r="F86" s="188" t="s">
        <v>57</v>
      </c>
      <c r="G86" s="188" t="s">
        <v>149</v>
      </c>
      <c r="H86" s="188" t="s">
        <v>150</v>
      </c>
      <c r="I86" s="188" t="s">
        <v>151</v>
      </c>
      <c r="J86" s="188" t="s">
        <v>135</v>
      </c>
      <c r="K86" s="189" t="s">
        <v>152</v>
      </c>
      <c r="L86" s="190"/>
      <c r="M86" s="92" t="s">
        <v>19</v>
      </c>
      <c r="N86" s="93" t="s">
        <v>45</v>
      </c>
      <c r="O86" s="93" t="s">
        <v>153</v>
      </c>
      <c r="P86" s="93" t="s">
        <v>154</v>
      </c>
      <c r="Q86" s="93" t="s">
        <v>155</v>
      </c>
      <c r="R86" s="93" t="s">
        <v>156</v>
      </c>
      <c r="S86" s="93" t="s">
        <v>157</v>
      </c>
      <c r="T86" s="94" t="s">
        <v>158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159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P88+P157</f>
        <v>0</v>
      </c>
      <c r="Q87" s="96"/>
      <c r="R87" s="193">
        <f>R88+R157</f>
        <v>232.01407390000003</v>
      </c>
      <c r="S87" s="96"/>
      <c r="T87" s="194">
        <f>T88+T157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74</v>
      </c>
      <c r="AU87" s="17" t="s">
        <v>136</v>
      </c>
      <c r="BK87" s="195">
        <f>BK88+BK157</f>
        <v>0</v>
      </c>
    </row>
    <row r="88" s="12" customFormat="1" ht="25.92" customHeight="1">
      <c r="A88" s="12"/>
      <c r="B88" s="196"/>
      <c r="C88" s="197"/>
      <c r="D88" s="198" t="s">
        <v>74</v>
      </c>
      <c r="E88" s="199" t="s">
        <v>160</v>
      </c>
      <c r="F88" s="199" t="s">
        <v>161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P89+P131+P140+P147+P154</f>
        <v>0</v>
      </c>
      <c r="Q88" s="204"/>
      <c r="R88" s="205">
        <f>R89+R131+R140+R147+R154</f>
        <v>232.01407390000003</v>
      </c>
      <c r="S88" s="204"/>
      <c r="T88" s="206">
        <f>T89+T131+T140+T147+T154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83</v>
      </c>
      <c r="AT88" s="208" t="s">
        <v>74</v>
      </c>
      <c r="AU88" s="208" t="s">
        <v>75</v>
      </c>
      <c r="AY88" s="207" t="s">
        <v>162</v>
      </c>
      <c r="BK88" s="209">
        <f>BK89+BK131+BK140+BK147+BK154</f>
        <v>0</v>
      </c>
    </row>
    <row r="89" s="12" customFormat="1" ht="22.8" customHeight="1">
      <c r="A89" s="12"/>
      <c r="B89" s="196"/>
      <c r="C89" s="197"/>
      <c r="D89" s="198" t="s">
        <v>74</v>
      </c>
      <c r="E89" s="210" t="s">
        <v>83</v>
      </c>
      <c r="F89" s="210" t="s">
        <v>163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SUM(P90:P130)</f>
        <v>0</v>
      </c>
      <c r="Q89" s="204"/>
      <c r="R89" s="205">
        <f>SUM(R90:R130)</f>
        <v>0</v>
      </c>
      <c r="S89" s="204"/>
      <c r="T89" s="206">
        <f>SUM(T90:T130)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83</v>
      </c>
      <c r="AT89" s="208" t="s">
        <v>74</v>
      </c>
      <c r="AU89" s="208" t="s">
        <v>83</v>
      </c>
      <c r="AY89" s="207" t="s">
        <v>162</v>
      </c>
      <c r="BK89" s="209">
        <f>SUM(BK90:BK130)</f>
        <v>0</v>
      </c>
    </row>
    <row r="90" s="2" customFormat="1" ht="24.15" customHeight="1">
      <c r="A90" s="38"/>
      <c r="B90" s="39"/>
      <c r="C90" s="212" t="s">
        <v>83</v>
      </c>
      <c r="D90" s="212" t="s">
        <v>164</v>
      </c>
      <c r="E90" s="213" t="s">
        <v>492</v>
      </c>
      <c r="F90" s="214" t="s">
        <v>493</v>
      </c>
      <c r="G90" s="215" t="s">
        <v>167</v>
      </c>
      <c r="H90" s="216">
        <v>450</v>
      </c>
      <c r="I90" s="217"/>
      <c r="J90" s="218">
        <f>ROUND(I90*H90,2)</f>
        <v>0</v>
      </c>
      <c r="K90" s="214" t="s">
        <v>168</v>
      </c>
      <c r="L90" s="44"/>
      <c r="M90" s="219" t="s">
        <v>19</v>
      </c>
      <c r="N90" s="220" t="s">
        <v>46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169</v>
      </c>
      <c r="AT90" s="223" t="s">
        <v>164</v>
      </c>
      <c r="AU90" s="223" t="s">
        <v>85</v>
      </c>
      <c r="AY90" s="17" t="s">
        <v>162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83</v>
      </c>
      <c r="BK90" s="224">
        <f>ROUND(I90*H90,2)</f>
        <v>0</v>
      </c>
      <c r="BL90" s="17" t="s">
        <v>169</v>
      </c>
      <c r="BM90" s="223" t="s">
        <v>494</v>
      </c>
    </row>
    <row r="91" s="2" customFormat="1">
      <c r="A91" s="38"/>
      <c r="B91" s="39"/>
      <c r="C91" s="40"/>
      <c r="D91" s="225" t="s">
        <v>171</v>
      </c>
      <c r="E91" s="40"/>
      <c r="F91" s="226" t="s">
        <v>495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171</v>
      </c>
      <c r="AU91" s="17" t="s">
        <v>85</v>
      </c>
    </row>
    <row r="92" s="2" customFormat="1" ht="33" customHeight="1">
      <c r="A92" s="38"/>
      <c r="B92" s="39"/>
      <c r="C92" s="212" t="s">
        <v>85</v>
      </c>
      <c r="D92" s="212" t="s">
        <v>164</v>
      </c>
      <c r="E92" s="213" t="s">
        <v>496</v>
      </c>
      <c r="F92" s="214" t="s">
        <v>497</v>
      </c>
      <c r="G92" s="215" t="s">
        <v>177</v>
      </c>
      <c r="H92" s="216">
        <v>434.27499999999998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498</v>
      </c>
    </row>
    <row r="93" s="2" customFormat="1">
      <c r="A93" s="38"/>
      <c r="B93" s="39"/>
      <c r="C93" s="40"/>
      <c r="D93" s="225" t="s">
        <v>171</v>
      </c>
      <c r="E93" s="40"/>
      <c r="F93" s="226" t="s">
        <v>499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3" customFormat="1">
      <c r="A94" s="13"/>
      <c r="B94" s="230"/>
      <c r="C94" s="231"/>
      <c r="D94" s="232" t="s">
        <v>173</v>
      </c>
      <c r="E94" s="233" t="s">
        <v>19</v>
      </c>
      <c r="F94" s="234" t="s">
        <v>500</v>
      </c>
      <c r="G94" s="231"/>
      <c r="H94" s="235">
        <v>82.079999999999998</v>
      </c>
      <c r="I94" s="236"/>
      <c r="J94" s="231"/>
      <c r="K94" s="231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173</v>
      </c>
      <c r="AU94" s="241" t="s">
        <v>85</v>
      </c>
      <c r="AV94" s="13" t="s">
        <v>85</v>
      </c>
      <c r="AW94" s="13" t="s">
        <v>36</v>
      </c>
      <c r="AX94" s="13" t="s">
        <v>75</v>
      </c>
      <c r="AY94" s="241" t="s">
        <v>162</v>
      </c>
    </row>
    <row r="95" s="13" customFormat="1">
      <c r="A95" s="13"/>
      <c r="B95" s="230"/>
      <c r="C95" s="231"/>
      <c r="D95" s="232" t="s">
        <v>173</v>
      </c>
      <c r="E95" s="233" t="s">
        <v>19</v>
      </c>
      <c r="F95" s="234" t="s">
        <v>501</v>
      </c>
      <c r="G95" s="231"/>
      <c r="H95" s="235">
        <v>214.5</v>
      </c>
      <c r="I95" s="236"/>
      <c r="J95" s="231"/>
      <c r="K95" s="231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173</v>
      </c>
      <c r="AU95" s="241" t="s">
        <v>85</v>
      </c>
      <c r="AV95" s="13" t="s">
        <v>85</v>
      </c>
      <c r="AW95" s="13" t="s">
        <v>36</v>
      </c>
      <c r="AX95" s="13" t="s">
        <v>75</v>
      </c>
      <c r="AY95" s="241" t="s">
        <v>162</v>
      </c>
    </row>
    <row r="96" s="13" customFormat="1">
      <c r="A96" s="13"/>
      <c r="B96" s="230"/>
      <c r="C96" s="231"/>
      <c r="D96" s="232" t="s">
        <v>173</v>
      </c>
      <c r="E96" s="233" t="s">
        <v>19</v>
      </c>
      <c r="F96" s="234" t="s">
        <v>502</v>
      </c>
      <c r="G96" s="231"/>
      <c r="H96" s="235">
        <v>121.69499999999999</v>
      </c>
      <c r="I96" s="236"/>
      <c r="J96" s="231"/>
      <c r="K96" s="231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173</v>
      </c>
      <c r="AU96" s="241" t="s">
        <v>85</v>
      </c>
      <c r="AV96" s="13" t="s">
        <v>85</v>
      </c>
      <c r="AW96" s="13" t="s">
        <v>36</v>
      </c>
      <c r="AX96" s="13" t="s">
        <v>75</v>
      </c>
      <c r="AY96" s="241" t="s">
        <v>162</v>
      </c>
    </row>
    <row r="97" s="13" customFormat="1">
      <c r="A97" s="13"/>
      <c r="B97" s="230"/>
      <c r="C97" s="231"/>
      <c r="D97" s="232" t="s">
        <v>173</v>
      </c>
      <c r="E97" s="233" t="s">
        <v>19</v>
      </c>
      <c r="F97" s="234" t="s">
        <v>503</v>
      </c>
      <c r="G97" s="231"/>
      <c r="H97" s="235">
        <v>16</v>
      </c>
      <c r="I97" s="236"/>
      <c r="J97" s="231"/>
      <c r="K97" s="231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173</v>
      </c>
      <c r="AU97" s="241" t="s">
        <v>85</v>
      </c>
      <c r="AV97" s="13" t="s">
        <v>85</v>
      </c>
      <c r="AW97" s="13" t="s">
        <v>36</v>
      </c>
      <c r="AX97" s="13" t="s">
        <v>75</v>
      </c>
      <c r="AY97" s="241" t="s">
        <v>162</v>
      </c>
    </row>
    <row r="98" s="15" customFormat="1">
      <c r="A98" s="15"/>
      <c r="B98" s="252"/>
      <c r="C98" s="253"/>
      <c r="D98" s="232" t="s">
        <v>173</v>
      </c>
      <c r="E98" s="254" t="s">
        <v>19</v>
      </c>
      <c r="F98" s="255" t="s">
        <v>184</v>
      </c>
      <c r="G98" s="253"/>
      <c r="H98" s="256">
        <v>434.27499999999998</v>
      </c>
      <c r="I98" s="257"/>
      <c r="J98" s="253"/>
      <c r="K98" s="253"/>
      <c r="L98" s="258"/>
      <c r="M98" s="259"/>
      <c r="N98" s="260"/>
      <c r="O98" s="260"/>
      <c r="P98" s="260"/>
      <c r="Q98" s="260"/>
      <c r="R98" s="260"/>
      <c r="S98" s="260"/>
      <c r="T98" s="26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2" t="s">
        <v>173</v>
      </c>
      <c r="AU98" s="262" t="s">
        <v>85</v>
      </c>
      <c r="AV98" s="15" t="s">
        <v>169</v>
      </c>
      <c r="AW98" s="15" t="s">
        <v>36</v>
      </c>
      <c r="AX98" s="15" t="s">
        <v>83</v>
      </c>
      <c r="AY98" s="262" t="s">
        <v>162</v>
      </c>
    </row>
    <row r="99" s="2" customFormat="1" ht="49.05" customHeight="1">
      <c r="A99" s="38"/>
      <c r="B99" s="39"/>
      <c r="C99" s="212" t="s">
        <v>185</v>
      </c>
      <c r="D99" s="212" t="s">
        <v>164</v>
      </c>
      <c r="E99" s="213" t="s">
        <v>504</v>
      </c>
      <c r="F99" s="214" t="s">
        <v>505</v>
      </c>
      <c r="G99" s="215" t="s">
        <v>177</v>
      </c>
      <c r="H99" s="216">
        <v>26.966000000000001</v>
      </c>
      <c r="I99" s="217"/>
      <c r="J99" s="218">
        <f>ROUND(I99*H99,2)</f>
        <v>0</v>
      </c>
      <c r="K99" s="214" t="s">
        <v>168</v>
      </c>
      <c r="L99" s="44"/>
      <c r="M99" s="219" t="s">
        <v>19</v>
      </c>
      <c r="N99" s="220" t="s">
        <v>46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169</v>
      </c>
      <c r="AT99" s="223" t="s">
        <v>164</v>
      </c>
      <c r="AU99" s="223" t="s">
        <v>85</v>
      </c>
      <c r="AY99" s="17" t="s">
        <v>162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83</v>
      </c>
      <c r="BK99" s="224">
        <f>ROUND(I99*H99,2)</f>
        <v>0</v>
      </c>
      <c r="BL99" s="17" t="s">
        <v>169</v>
      </c>
      <c r="BM99" s="223" t="s">
        <v>506</v>
      </c>
    </row>
    <row r="100" s="2" customFormat="1">
      <c r="A100" s="38"/>
      <c r="B100" s="39"/>
      <c r="C100" s="40"/>
      <c r="D100" s="225" t="s">
        <v>171</v>
      </c>
      <c r="E100" s="40"/>
      <c r="F100" s="226" t="s">
        <v>507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171</v>
      </c>
      <c r="AU100" s="17" t="s">
        <v>85</v>
      </c>
    </row>
    <row r="101" s="14" customFormat="1">
      <c r="A101" s="14"/>
      <c r="B101" s="242"/>
      <c r="C101" s="243"/>
      <c r="D101" s="232" t="s">
        <v>173</v>
      </c>
      <c r="E101" s="244" t="s">
        <v>19</v>
      </c>
      <c r="F101" s="245" t="s">
        <v>508</v>
      </c>
      <c r="G101" s="243"/>
      <c r="H101" s="244" t="s">
        <v>19</v>
      </c>
      <c r="I101" s="246"/>
      <c r="J101" s="243"/>
      <c r="K101" s="243"/>
      <c r="L101" s="247"/>
      <c r="M101" s="248"/>
      <c r="N101" s="249"/>
      <c r="O101" s="249"/>
      <c r="P101" s="249"/>
      <c r="Q101" s="249"/>
      <c r="R101" s="249"/>
      <c r="S101" s="249"/>
      <c r="T101" s="25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1" t="s">
        <v>173</v>
      </c>
      <c r="AU101" s="251" t="s">
        <v>85</v>
      </c>
      <c r="AV101" s="14" t="s">
        <v>83</v>
      </c>
      <c r="AW101" s="14" t="s">
        <v>36</v>
      </c>
      <c r="AX101" s="14" t="s">
        <v>75</v>
      </c>
      <c r="AY101" s="251" t="s">
        <v>162</v>
      </c>
    </row>
    <row r="102" s="13" customFormat="1">
      <c r="A102" s="13"/>
      <c r="B102" s="230"/>
      <c r="C102" s="231"/>
      <c r="D102" s="232" t="s">
        <v>173</v>
      </c>
      <c r="E102" s="233" t="s">
        <v>19</v>
      </c>
      <c r="F102" s="234" t="s">
        <v>509</v>
      </c>
      <c r="G102" s="231"/>
      <c r="H102" s="235">
        <v>5.3300000000000001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173</v>
      </c>
      <c r="AU102" s="241" t="s">
        <v>85</v>
      </c>
      <c r="AV102" s="13" t="s">
        <v>85</v>
      </c>
      <c r="AW102" s="13" t="s">
        <v>36</v>
      </c>
      <c r="AX102" s="13" t="s">
        <v>75</v>
      </c>
      <c r="AY102" s="241" t="s">
        <v>162</v>
      </c>
    </row>
    <row r="103" s="14" customFormat="1">
      <c r="A103" s="14"/>
      <c r="B103" s="242"/>
      <c r="C103" s="243"/>
      <c r="D103" s="232" t="s">
        <v>173</v>
      </c>
      <c r="E103" s="244" t="s">
        <v>19</v>
      </c>
      <c r="F103" s="245" t="s">
        <v>510</v>
      </c>
      <c r="G103" s="243"/>
      <c r="H103" s="244" t="s">
        <v>19</v>
      </c>
      <c r="I103" s="246"/>
      <c r="J103" s="243"/>
      <c r="K103" s="243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173</v>
      </c>
      <c r="AU103" s="251" t="s">
        <v>85</v>
      </c>
      <c r="AV103" s="14" t="s">
        <v>83</v>
      </c>
      <c r="AW103" s="14" t="s">
        <v>36</v>
      </c>
      <c r="AX103" s="14" t="s">
        <v>75</v>
      </c>
      <c r="AY103" s="251" t="s">
        <v>162</v>
      </c>
    </row>
    <row r="104" s="13" customFormat="1">
      <c r="A104" s="13"/>
      <c r="B104" s="230"/>
      <c r="C104" s="231"/>
      <c r="D104" s="232" t="s">
        <v>173</v>
      </c>
      <c r="E104" s="233" t="s">
        <v>19</v>
      </c>
      <c r="F104" s="234" t="s">
        <v>511</v>
      </c>
      <c r="G104" s="231"/>
      <c r="H104" s="235">
        <v>21.635999999999999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173</v>
      </c>
      <c r="AU104" s="241" t="s">
        <v>85</v>
      </c>
      <c r="AV104" s="13" t="s">
        <v>85</v>
      </c>
      <c r="AW104" s="13" t="s">
        <v>36</v>
      </c>
      <c r="AX104" s="13" t="s">
        <v>75</v>
      </c>
      <c r="AY104" s="241" t="s">
        <v>162</v>
      </c>
    </row>
    <row r="105" s="15" customFormat="1">
      <c r="A105" s="15"/>
      <c r="B105" s="252"/>
      <c r="C105" s="253"/>
      <c r="D105" s="232" t="s">
        <v>173</v>
      </c>
      <c r="E105" s="254" t="s">
        <v>19</v>
      </c>
      <c r="F105" s="255" t="s">
        <v>184</v>
      </c>
      <c r="G105" s="253"/>
      <c r="H105" s="256">
        <v>26.966000000000001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173</v>
      </c>
      <c r="AU105" s="262" t="s">
        <v>85</v>
      </c>
      <c r="AV105" s="15" t="s">
        <v>169</v>
      </c>
      <c r="AW105" s="15" t="s">
        <v>36</v>
      </c>
      <c r="AX105" s="15" t="s">
        <v>83</v>
      </c>
      <c r="AY105" s="262" t="s">
        <v>162</v>
      </c>
    </row>
    <row r="106" s="2" customFormat="1" ht="62.7" customHeight="1">
      <c r="A106" s="38"/>
      <c r="B106" s="39"/>
      <c r="C106" s="212" t="s">
        <v>169</v>
      </c>
      <c r="D106" s="212" t="s">
        <v>164</v>
      </c>
      <c r="E106" s="213" t="s">
        <v>192</v>
      </c>
      <c r="F106" s="214" t="s">
        <v>193</v>
      </c>
      <c r="G106" s="215" t="s">
        <v>177</v>
      </c>
      <c r="H106" s="216">
        <v>596.24099999999999</v>
      </c>
      <c r="I106" s="217"/>
      <c r="J106" s="218">
        <f>ROUND(I106*H106,2)</f>
        <v>0</v>
      </c>
      <c r="K106" s="214" t="s">
        <v>168</v>
      </c>
      <c r="L106" s="44"/>
      <c r="M106" s="219" t="s">
        <v>19</v>
      </c>
      <c r="N106" s="220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169</v>
      </c>
      <c r="AT106" s="223" t="s">
        <v>164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169</v>
      </c>
      <c r="BM106" s="223" t="s">
        <v>512</v>
      </c>
    </row>
    <row r="107" s="2" customFormat="1">
      <c r="A107" s="38"/>
      <c r="B107" s="39"/>
      <c r="C107" s="40"/>
      <c r="D107" s="225" t="s">
        <v>171</v>
      </c>
      <c r="E107" s="40"/>
      <c r="F107" s="226" t="s">
        <v>195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171</v>
      </c>
      <c r="AU107" s="17" t="s">
        <v>85</v>
      </c>
    </row>
    <row r="108" s="14" customFormat="1">
      <c r="A108" s="14"/>
      <c r="B108" s="242"/>
      <c r="C108" s="243"/>
      <c r="D108" s="232" t="s">
        <v>173</v>
      </c>
      <c r="E108" s="244" t="s">
        <v>19</v>
      </c>
      <c r="F108" s="245" t="s">
        <v>513</v>
      </c>
      <c r="G108" s="243"/>
      <c r="H108" s="244" t="s">
        <v>19</v>
      </c>
      <c r="I108" s="246"/>
      <c r="J108" s="243"/>
      <c r="K108" s="243"/>
      <c r="L108" s="247"/>
      <c r="M108" s="248"/>
      <c r="N108" s="249"/>
      <c r="O108" s="249"/>
      <c r="P108" s="249"/>
      <c r="Q108" s="249"/>
      <c r="R108" s="249"/>
      <c r="S108" s="249"/>
      <c r="T108" s="25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1" t="s">
        <v>173</v>
      </c>
      <c r="AU108" s="251" t="s">
        <v>85</v>
      </c>
      <c r="AV108" s="14" t="s">
        <v>83</v>
      </c>
      <c r="AW108" s="14" t="s">
        <v>36</v>
      </c>
      <c r="AX108" s="14" t="s">
        <v>75</v>
      </c>
      <c r="AY108" s="251" t="s">
        <v>162</v>
      </c>
    </row>
    <row r="109" s="13" customFormat="1">
      <c r="A109" s="13"/>
      <c r="B109" s="230"/>
      <c r="C109" s="231"/>
      <c r="D109" s="232" t="s">
        <v>173</v>
      </c>
      <c r="E109" s="233" t="s">
        <v>19</v>
      </c>
      <c r="F109" s="234" t="s">
        <v>514</v>
      </c>
      <c r="G109" s="231"/>
      <c r="H109" s="235">
        <v>135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173</v>
      </c>
      <c r="AU109" s="241" t="s">
        <v>85</v>
      </c>
      <c r="AV109" s="13" t="s">
        <v>85</v>
      </c>
      <c r="AW109" s="13" t="s">
        <v>36</v>
      </c>
      <c r="AX109" s="13" t="s">
        <v>75</v>
      </c>
      <c r="AY109" s="241" t="s">
        <v>162</v>
      </c>
    </row>
    <row r="110" s="14" customFormat="1">
      <c r="A110" s="14"/>
      <c r="B110" s="242"/>
      <c r="C110" s="243"/>
      <c r="D110" s="232" t="s">
        <v>173</v>
      </c>
      <c r="E110" s="244" t="s">
        <v>19</v>
      </c>
      <c r="F110" s="245" t="s">
        <v>515</v>
      </c>
      <c r="G110" s="243"/>
      <c r="H110" s="244" t="s">
        <v>19</v>
      </c>
      <c r="I110" s="246"/>
      <c r="J110" s="243"/>
      <c r="K110" s="243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173</v>
      </c>
      <c r="AU110" s="251" t="s">
        <v>85</v>
      </c>
      <c r="AV110" s="14" t="s">
        <v>83</v>
      </c>
      <c r="AW110" s="14" t="s">
        <v>36</v>
      </c>
      <c r="AX110" s="14" t="s">
        <v>75</v>
      </c>
      <c r="AY110" s="251" t="s">
        <v>162</v>
      </c>
    </row>
    <row r="111" s="13" customFormat="1">
      <c r="A111" s="13"/>
      <c r="B111" s="230"/>
      <c r="C111" s="231"/>
      <c r="D111" s="232" t="s">
        <v>173</v>
      </c>
      <c r="E111" s="233" t="s">
        <v>19</v>
      </c>
      <c r="F111" s="234" t="s">
        <v>516</v>
      </c>
      <c r="G111" s="231"/>
      <c r="H111" s="235">
        <v>461.24099999999999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173</v>
      </c>
      <c r="AU111" s="241" t="s">
        <v>85</v>
      </c>
      <c r="AV111" s="13" t="s">
        <v>85</v>
      </c>
      <c r="AW111" s="13" t="s">
        <v>36</v>
      </c>
      <c r="AX111" s="13" t="s">
        <v>75</v>
      </c>
      <c r="AY111" s="241" t="s">
        <v>162</v>
      </c>
    </row>
    <row r="112" s="15" customFormat="1">
      <c r="A112" s="15"/>
      <c r="B112" s="252"/>
      <c r="C112" s="253"/>
      <c r="D112" s="232" t="s">
        <v>173</v>
      </c>
      <c r="E112" s="254" t="s">
        <v>19</v>
      </c>
      <c r="F112" s="255" t="s">
        <v>184</v>
      </c>
      <c r="G112" s="253"/>
      <c r="H112" s="256">
        <v>596.24099999999999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173</v>
      </c>
      <c r="AU112" s="262" t="s">
        <v>85</v>
      </c>
      <c r="AV112" s="15" t="s">
        <v>169</v>
      </c>
      <c r="AW112" s="15" t="s">
        <v>36</v>
      </c>
      <c r="AX112" s="15" t="s">
        <v>83</v>
      </c>
      <c r="AY112" s="262" t="s">
        <v>162</v>
      </c>
    </row>
    <row r="113" s="2" customFormat="1" ht="62.7" customHeight="1">
      <c r="A113" s="38"/>
      <c r="B113" s="39"/>
      <c r="C113" s="212" t="s">
        <v>198</v>
      </c>
      <c r="D113" s="212" t="s">
        <v>164</v>
      </c>
      <c r="E113" s="213" t="s">
        <v>199</v>
      </c>
      <c r="F113" s="214" t="s">
        <v>200</v>
      </c>
      <c r="G113" s="215" t="s">
        <v>177</v>
      </c>
      <c r="H113" s="216">
        <v>230.62100000000001</v>
      </c>
      <c r="I113" s="217"/>
      <c r="J113" s="218">
        <f>ROUND(I113*H113,2)</f>
        <v>0</v>
      </c>
      <c r="K113" s="214" t="s">
        <v>168</v>
      </c>
      <c r="L113" s="44"/>
      <c r="M113" s="219" t="s">
        <v>19</v>
      </c>
      <c r="N113" s="220" t="s">
        <v>46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169</v>
      </c>
      <c r="AT113" s="223" t="s">
        <v>164</v>
      </c>
      <c r="AU113" s="223" t="s">
        <v>85</v>
      </c>
      <c r="AY113" s="17" t="s">
        <v>162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83</v>
      </c>
      <c r="BK113" s="224">
        <f>ROUND(I113*H113,2)</f>
        <v>0</v>
      </c>
      <c r="BL113" s="17" t="s">
        <v>169</v>
      </c>
      <c r="BM113" s="223" t="s">
        <v>517</v>
      </c>
    </row>
    <row r="114" s="2" customFormat="1">
      <c r="A114" s="38"/>
      <c r="B114" s="39"/>
      <c r="C114" s="40"/>
      <c r="D114" s="225" t="s">
        <v>171</v>
      </c>
      <c r="E114" s="40"/>
      <c r="F114" s="226" t="s">
        <v>202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171</v>
      </c>
      <c r="AU114" s="17" t="s">
        <v>85</v>
      </c>
    </row>
    <row r="115" s="14" customFormat="1">
      <c r="A115" s="14"/>
      <c r="B115" s="242"/>
      <c r="C115" s="243"/>
      <c r="D115" s="232" t="s">
        <v>173</v>
      </c>
      <c r="E115" s="244" t="s">
        <v>19</v>
      </c>
      <c r="F115" s="245" t="s">
        <v>518</v>
      </c>
      <c r="G115" s="243"/>
      <c r="H115" s="244" t="s">
        <v>19</v>
      </c>
      <c r="I115" s="246"/>
      <c r="J115" s="243"/>
      <c r="K115" s="243"/>
      <c r="L115" s="247"/>
      <c r="M115" s="248"/>
      <c r="N115" s="249"/>
      <c r="O115" s="249"/>
      <c r="P115" s="249"/>
      <c r="Q115" s="249"/>
      <c r="R115" s="249"/>
      <c r="S115" s="249"/>
      <c r="T115" s="25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1" t="s">
        <v>173</v>
      </c>
      <c r="AU115" s="251" t="s">
        <v>85</v>
      </c>
      <c r="AV115" s="14" t="s">
        <v>83</v>
      </c>
      <c r="AW115" s="14" t="s">
        <v>36</v>
      </c>
      <c r="AX115" s="14" t="s">
        <v>75</v>
      </c>
      <c r="AY115" s="251" t="s">
        <v>162</v>
      </c>
    </row>
    <row r="116" s="13" customFormat="1">
      <c r="A116" s="13"/>
      <c r="B116" s="230"/>
      <c r="C116" s="231"/>
      <c r="D116" s="232" t="s">
        <v>173</v>
      </c>
      <c r="E116" s="233" t="s">
        <v>19</v>
      </c>
      <c r="F116" s="234" t="s">
        <v>519</v>
      </c>
      <c r="G116" s="231"/>
      <c r="H116" s="235">
        <v>230.62100000000001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173</v>
      </c>
      <c r="AU116" s="241" t="s">
        <v>85</v>
      </c>
      <c r="AV116" s="13" t="s">
        <v>85</v>
      </c>
      <c r="AW116" s="13" t="s">
        <v>36</v>
      </c>
      <c r="AX116" s="13" t="s">
        <v>83</v>
      </c>
      <c r="AY116" s="241" t="s">
        <v>162</v>
      </c>
    </row>
    <row r="117" s="2" customFormat="1" ht="66.75" customHeight="1">
      <c r="A117" s="38"/>
      <c r="B117" s="39"/>
      <c r="C117" s="212" t="s">
        <v>205</v>
      </c>
      <c r="D117" s="212" t="s">
        <v>164</v>
      </c>
      <c r="E117" s="213" t="s">
        <v>206</v>
      </c>
      <c r="F117" s="214" t="s">
        <v>207</v>
      </c>
      <c r="G117" s="215" t="s">
        <v>177</v>
      </c>
      <c r="H117" s="216">
        <v>1153.105</v>
      </c>
      <c r="I117" s="217"/>
      <c r="J117" s="218">
        <f>ROUND(I117*H117,2)</f>
        <v>0</v>
      </c>
      <c r="K117" s="214" t="s">
        <v>168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169</v>
      </c>
      <c r="AT117" s="223" t="s">
        <v>164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520</v>
      </c>
    </row>
    <row r="118" s="2" customFormat="1">
      <c r="A118" s="38"/>
      <c r="B118" s="39"/>
      <c r="C118" s="40"/>
      <c r="D118" s="225" t="s">
        <v>171</v>
      </c>
      <c r="E118" s="40"/>
      <c r="F118" s="226" t="s">
        <v>209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171</v>
      </c>
      <c r="AU118" s="17" t="s">
        <v>85</v>
      </c>
    </row>
    <row r="119" s="13" customFormat="1">
      <c r="A119" s="13"/>
      <c r="B119" s="230"/>
      <c r="C119" s="231"/>
      <c r="D119" s="232" t="s">
        <v>173</v>
      </c>
      <c r="E119" s="233" t="s">
        <v>19</v>
      </c>
      <c r="F119" s="234" t="s">
        <v>521</v>
      </c>
      <c r="G119" s="231"/>
      <c r="H119" s="235">
        <v>1153.105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173</v>
      </c>
      <c r="AU119" s="241" t="s">
        <v>85</v>
      </c>
      <c r="AV119" s="13" t="s">
        <v>85</v>
      </c>
      <c r="AW119" s="13" t="s">
        <v>36</v>
      </c>
      <c r="AX119" s="13" t="s">
        <v>83</v>
      </c>
      <c r="AY119" s="241" t="s">
        <v>162</v>
      </c>
    </row>
    <row r="120" s="2" customFormat="1" ht="44.25" customHeight="1">
      <c r="A120" s="38"/>
      <c r="B120" s="39"/>
      <c r="C120" s="212" t="s">
        <v>211</v>
      </c>
      <c r="D120" s="212" t="s">
        <v>164</v>
      </c>
      <c r="E120" s="213" t="s">
        <v>522</v>
      </c>
      <c r="F120" s="214" t="s">
        <v>523</v>
      </c>
      <c r="G120" s="215" t="s">
        <v>177</v>
      </c>
      <c r="H120" s="216">
        <v>230.62100000000001</v>
      </c>
      <c r="I120" s="217"/>
      <c r="J120" s="218">
        <f>ROUND(I120*H120,2)</f>
        <v>0</v>
      </c>
      <c r="K120" s="214" t="s">
        <v>168</v>
      </c>
      <c r="L120" s="44"/>
      <c r="M120" s="219" t="s">
        <v>19</v>
      </c>
      <c r="N120" s="220" t="s">
        <v>46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169</v>
      </c>
      <c r="AT120" s="223" t="s">
        <v>164</v>
      </c>
      <c r="AU120" s="223" t="s">
        <v>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524</v>
      </c>
    </row>
    <row r="121" s="2" customFormat="1">
      <c r="A121" s="38"/>
      <c r="B121" s="39"/>
      <c r="C121" s="40"/>
      <c r="D121" s="225" t="s">
        <v>171</v>
      </c>
      <c r="E121" s="40"/>
      <c r="F121" s="226" t="s">
        <v>525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171</v>
      </c>
      <c r="AU121" s="17" t="s">
        <v>85</v>
      </c>
    </row>
    <row r="122" s="14" customFormat="1">
      <c r="A122" s="14"/>
      <c r="B122" s="242"/>
      <c r="C122" s="243"/>
      <c r="D122" s="232" t="s">
        <v>173</v>
      </c>
      <c r="E122" s="244" t="s">
        <v>19</v>
      </c>
      <c r="F122" s="245" t="s">
        <v>526</v>
      </c>
      <c r="G122" s="243"/>
      <c r="H122" s="244" t="s">
        <v>19</v>
      </c>
      <c r="I122" s="246"/>
      <c r="J122" s="243"/>
      <c r="K122" s="243"/>
      <c r="L122" s="247"/>
      <c r="M122" s="248"/>
      <c r="N122" s="249"/>
      <c r="O122" s="249"/>
      <c r="P122" s="249"/>
      <c r="Q122" s="249"/>
      <c r="R122" s="249"/>
      <c r="S122" s="249"/>
      <c r="T122" s="25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1" t="s">
        <v>173</v>
      </c>
      <c r="AU122" s="251" t="s">
        <v>85</v>
      </c>
      <c r="AV122" s="14" t="s">
        <v>83</v>
      </c>
      <c r="AW122" s="14" t="s">
        <v>36</v>
      </c>
      <c r="AX122" s="14" t="s">
        <v>75</v>
      </c>
      <c r="AY122" s="251" t="s">
        <v>162</v>
      </c>
    </row>
    <row r="123" s="13" customFormat="1">
      <c r="A123" s="13"/>
      <c r="B123" s="230"/>
      <c r="C123" s="231"/>
      <c r="D123" s="232" t="s">
        <v>173</v>
      </c>
      <c r="E123" s="233" t="s">
        <v>19</v>
      </c>
      <c r="F123" s="234" t="s">
        <v>527</v>
      </c>
      <c r="G123" s="231"/>
      <c r="H123" s="235">
        <v>230.62100000000001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173</v>
      </c>
      <c r="AU123" s="241" t="s">
        <v>85</v>
      </c>
      <c r="AV123" s="13" t="s">
        <v>85</v>
      </c>
      <c r="AW123" s="13" t="s">
        <v>36</v>
      </c>
      <c r="AX123" s="13" t="s">
        <v>83</v>
      </c>
      <c r="AY123" s="241" t="s">
        <v>162</v>
      </c>
    </row>
    <row r="124" s="2" customFormat="1" ht="44.25" customHeight="1">
      <c r="A124" s="38"/>
      <c r="B124" s="39"/>
      <c r="C124" s="212" t="s">
        <v>217</v>
      </c>
      <c r="D124" s="212" t="s">
        <v>164</v>
      </c>
      <c r="E124" s="213" t="s">
        <v>218</v>
      </c>
      <c r="F124" s="214" t="s">
        <v>219</v>
      </c>
      <c r="G124" s="215" t="s">
        <v>220</v>
      </c>
      <c r="H124" s="216">
        <v>415.118</v>
      </c>
      <c r="I124" s="217"/>
      <c r="J124" s="218">
        <f>ROUND(I124*H124,2)</f>
        <v>0</v>
      </c>
      <c r="K124" s="214" t="s">
        <v>168</v>
      </c>
      <c r="L124" s="44"/>
      <c r="M124" s="219" t="s">
        <v>19</v>
      </c>
      <c r="N124" s="220" t="s">
        <v>46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169</v>
      </c>
      <c r="AT124" s="223" t="s">
        <v>164</v>
      </c>
      <c r="AU124" s="223" t="s">
        <v>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169</v>
      </c>
      <c r="BM124" s="223" t="s">
        <v>528</v>
      </c>
    </row>
    <row r="125" s="2" customFormat="1">
      <c r="A125" s="38"/>
      <c r="B125" s="39"/>
      <c r="C125" s="40"/>
      <c r="D125" s="225" t="s">
        <v>171</v>
      </c>
      <c r="E125" s="40"/>
      <c r="F125" s="226" t="s">
        <v>222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171</v>
      </c>
      <c r="AU125" s="17" t="s">
        <v>85</v>
      </c>
    </row>
    <row r="126" s="13" customFormat="1">
      <c r="A126" s="13"/>
      <c r="B126" s="230"/>
      <c r="C126" s="231"/>
      <c r="D126" s="232" t="s">
        <v>173</v>
      </c>
      <c r="E126" s="233" t="s">
        <v>19</v>
      </c>
      <c r="F126" s="234" t="s">
        <v>529</v>
      </c>
      <c r="G126" s="231"/>
      <c r="H126" s="235">
        <v>415.118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173</v>
      </c>
      <c r="AU126" s="241" t="s">
        <v>85</v>
      </c>
      <c r="AV126" s="13" t="s">
        <v>85</v>
      </c>
      <c r="AW126" s="13" t="s">
        <v>36</v>
      </c>
      <c r="AX126" s="13" t="s">
        <v>83</v>
      </c>
      <c r="AY126" s="241" t="s">
        <v>162</v>
      </c>
    </row>
    <row r="127" s="2" customFormat="1" ht="37.8" customHeight="1">
      <c r="A127" s="38"/>
      <c r="B127" s="39"/>
      <c r="C127" s="212" t="s">
        <v>224</v>
      </c>
      <c r="D127" s="212" t="s">
        <v>164</v>
      </c>
      <c r="E127" s="213" t="s">
        <v>225</v>
      </c>
      <c r="F127" s="214" t="s">
        <v>226</v>
      </c>
      <c r="G127" s="215" t="s">
        <v>177</v>
      </c>
      <c r="H127" s="216">
        <v>230.62100000000001</v>
      </c>
      <c r="I127" s="217"/>
      <c r="J127" s="218">
        <f>ROUND(I127*H127,2)</f>
        <v>0</v>
      </c>
      <c r="K127" s="214" t="s">
        <v>168</v>
      </c>
      <c r="L127" s="44"/>
      <c r="M127" s="219" t="s">
        <v>19</v>
      </c>
      <c r="N127" s="220" t="s">
        <v>46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169</v>
      </c>
      <c r="AT127" s="223" t="s">
        <v>164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530</v>
      </c>
    </row>
    <row r="128" s="2" customFormat="1">
      <c r="A128" s="38"/>
      <c r="B128" s="39"/>
      <c r="C128" s="40"/>
      <c r="D128" s="225" t="s">
        <v>171</v>
      </c>
      <c r="E128" s="40"/>
      <c r="F128" s="226" t="s">
        <v>228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171</v>
      </c>
      <c r="AU128" s="17" t="s">
        <v>85</v>
      </c>
    </row>
    <row r="129" s="2" customFormat="1" ht="44.25" customHeight="1">
      <c r="A129" s="38"/>
      <c r="B129" s="39"/>
      <c r="C129" s="212" t="s">
        <v>230</v>
      </c>
      <c r="D129" s="212" t="s">
        <v>164</v>
      </c>
      <c r="E129" s="213" t="s">
        <v>531</v>
      </c>
      <c r="F129" s="214" t="s">
        <v>532</v>
      </c>
      <c r="G129" s="215" t="s">
        <v>177</v>
      </c>
      <c r="H129" s="216">
        <v>230.62100000000001</v>
      </c>
      <c r="I129" s="217"/>
      <c r="J129" s="218">
        <f>ROUND(I129*H129,2)</f>
        <v>0</v>
      </c>
      <c r="K129" s="214" t="s">
        <v>168</v>
      </c>
      <c r="L129" s="44"/>
      <c r="M129" s="219" t="s">
        <v>19</v>
      </c>
      <c r="N129" s="220" t="s">
        <v>46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169</v>
      </c>
      <c r="AT129" s="223" t="s">
        <v>164</v>
      </c>
      <c r="AU129" s="223" t="s">
        <v>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533</v>
      </c>
    </row>
    <row r="130" s="2" customFormat="1">
      <c r="A130" s="38"/>
      <c r="B130" s="39"/>
      <c r="C130" s="40"/>
      <c r="D130" s="225" t="s">
        <v>171</v>
      </c>
      <c r="E130" s="40"/>
      <c r="F130" s="226" t="s">
        <v>534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171</v>
      </c>
      <c r="AU130" s="17" t="s">
        <v>85</v>
      </c>
    </row>
    <row r="131" s="12" customFormat="1" ht="22.8" customHeight="1">
      <c r="A131" s="12"/>
      <c r="B131" s="196"/>
      <c r="C131" s="197"/>
      <c r="D131" s="198" t="s">
        <v>74</v>
      </c>
      <c r="E131" s="210" t="s">
        <v>185</v>
      </c>
      <c r="F131" s="210" t="s">
        <v>535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SUM(P132:P139)</f>
        <v>0</v>
      </c>
      <c r="Q131" s="204"/>
      <c r="R131" s="205">
        <f>SUM(R132:R139)</f>
        <v>20.441745900000001</v>
      </c>
      <c r="S131" s="204"/>
      <c r="T131" s="206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83</v>
      </c>
      <c r="AT131" s="208" t="s">
        <v>74</v>
      </c>
      <c r="AU131" s="208" t="s">
        <v>83</v>
      </c>
      <c r="AY131" s="207" t="s">
        <v>162</v>
      </c>
      <c r="BK131" s="209">
        <f>SUM(BK132:BK139)</f>
        <v>0</v>
      </c>
    </row>
    <row r="132" s="2" customFormat="1" ht="33" customHeight="1">
      <c r="A132" s="38"/>
      <c r="B132" s="39"/>
      <c r="C132" s="212" t="s">
        <v>236</v>
      </c>
      <c r="D132" s="212" t="s">
        <v>164</v>
      </c>
      <c r="E132" s="213" t="s">
        <v>536</v>
      </c>
      <c r="F132" s="214" t="s">
        <v>537</v>
      </c>
      <c r="G132" s="215" t="s">
        <v>269</v>
      </c>
      <c r="H132" s="216">
        <v>8.7200000000000006</v>
      </c>
      <c r="I132" s="217"/>
      <c r="J132" s="218">
        <f>ROUND(I132*H132,2)</f>
        <v>0</v>
      </c>
      <c r="K132" s="214" t="s">
        <v>168</v>
      </c>
      <c r="L132" s="44"/>
      <c r="M132" s="219" t="s">
        <v>19</v>
      </c>
      <c r="N132" s="220" t="s">
        <v>46</v>
      </c>
      <c r="O132" s="84"/>
      <c r="P132" s="221">
        <f>O132*H132</f>
        <v>0</v>
      </c>
      <c r="Q132" s="221">
        <v>0.29757</v>
      </c>
      <c r="R132" s="221">
        <f>Q132*H132</f>
        <v>2.5948104000000001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169</v>
      </c>
      <c r="AT132" s="223" t="s">
        <v>164</v>
      </c>
      <c r="AU132" s="223" t="s">
        <v>85</v>
      </c>
      <c r="AY132" s="17" t="s">
        <v>162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83</v>
      </c>
      <c r="BK132" s="224">
        <f>ROUND(I132*H132,2)</f>
        <v>0</v>
      </c>
      <c r="BL132" s="17" t="s">
        <v>169</v>
      </c>
      <c r="BM132" s="223" t="s">
        <v>538</v>
      </c>
    </row>
    <row r="133" s="2" customFormat="1">
      <c r="A133" s="38"/>
      <c r="B133" s="39"/>
      <c r="C133" s="40"/>
      <c r="D133" s="225" t="s">
        <v>171</v>
      </c>
      <c r="E133" s="40"/>
      <c r="F133" s="226" t="s">
        <v>539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171</v>
      </c>
      <c r="AU133" s="17" t="s">
        <v>85</v>
      </c>
    </row>
    <row r="134" s="2" customFormat="1" ht="24.15" customHeight="1">
      <c r="A134" s="38"/>
      <c r="B134" s="39"/>
      <c r="C134" s="264" t="s">
        <v>8</v>
      </c>
      <c r="D134" s="264" t="s">
        <v>280</v>
      </c>
      <c r="E134" s="265" t="s">
        <v>540</v>
      </c>
      <c r="F134" s="266" t="s">
        <v>541</v>
      </c>
      <c r="G134" s="267" t="s">
        <v>542</v>
      </c>
      <c r="H134" s="268">
        <v>49.835000000000001</v>
      </c>
      <c r="I134" s="269"/>
      <c r="J134" s="270">
        <f>ROUND(I134*H134,2)</f>
        <v>0</v>
      </c>
      <c r="K134" s="266" t="s">
        <v>168</v>
      </c>
      <c r="L134" s="271"/>
      <c r="M134" s="272" t="s">
        <v>19</v>
      </c>
      <c r="N134" s="273" t="s">
        <v>46</v>
      </c>
      <c r="O134" s="84"/>
      <c r="P134" s="221">
        <f>O134*H134</f>
        <v>0</v>
      </c>
      <c r="Q134" s="221">
        <v>0.10050000000000001</v>
      </c>
      <c r="R134" s="221">
        <f>Q134*H134</f>
        <v>5.0084175000000002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217</v>
      </c>
      <c r="AT134" s="223" t="s">
        <v>280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543</v>
      </c>
    </row>
    <row r="135" s="13" customFormat="1">
      <c r="A135" s="13"/>
      <c r="B135" s="230"/>
      <c r="C135" s="231"/>
      <c r="D135" s="232" t="s">
        <v>173</v>
      </c>
      <c r="E135" s="233" t="s">
        <v>19</v>
      </c>
      <c r="F135" s="234" t="s">
        <v>544</v>
      </c>
      <c r="G135" s="231"/>
      <c r="H135" s="235">
        <v>49.835000000000001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173</v>
      </c>
      <c r="AU135" s="241" t="s">
        <v>85</v>
      </c>
      <c r="AV135" s="13" t="s">
        <v>85</v>
      </c>
      <c r="AW135" s="13" t="s">
        <v>36</v>
      </c>
      <c r="AX135" s="13" t="s">
        <v>83</v>
      </c>
      <c r="AY135" s="241" t="s">
        <v>162</v>
      </c>
    </row>
    <row r="136" s="2" customFormat="1" ht="24.15" customHeight="1">
      <c r="A136" s="38"/>
      <c r="B136" s="39"/>
      <c r="C136" s="212" t="s">
        <v>246</v>
      </c>
      <c r="D136" s="212" t="s">
        <v>164</v>
      </c>
      <c r="E136" s="213" t="s">
        <v>545</v>
      </c>
      <c r="F136" s="214" t="s">
        <v>546</v>
      </c>
      <c r="G136" s="215" t="s">
        <v>269</v>
      </c>
      <c r="H136" s="216">
        <v>12.6</v>
      </c>
      <c r="I136" s="217"/>
      <c r="J136" s="218">
        <f>ROUND(I136*H136,2)</f>
        <v>0</v>
      </c>
      <c r="K136" s="214" t="s">
        <v>168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0.32169999999999999</v>
      </c>
      <c r="R136" s="221">
        <f>Q136*H136</f>
        <v>4.05342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547</v>
      </c>
    </row>
    <row r="137" s="2" customFormat="1">
      <c r="A137" s="38"/>
      <c r="B137" s="39"/>
      <c r="C137" s="40"/>
      <c r="D137" s="225" t="s">
        <v>171</v>
      </c>
      <c r="E137" s="40"/>
      <c r="F137" s="226" t="s">
        <v>548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171</v>
      </c>
      <c r="AU137" s="17" t="s">
        <v>85</v>
      </c>
    </row>
    <row r="138" s="2" customFormat="1" ht="24.15" customHeight="1">
      <c r="A138" s="38"/>
      <c r="B138" s="39"/>
      <c r="C138" s="264" t="s">
        <v>251</v>
      </c>
      <c r="D138" s="264" t="s">
        <v>280</v>
      </c>
      <c r="E138" s="265" t="s">
        <v>549</v>
      </c>
      <c r="F138" s="266" t="s">
        <v>550</v>
      </c>
      <c r="G138" s="267" t="s">
        <v>542</v>
      </c>
      <c r="H138" s="268">
        <v>72.009</v>
      </c>
      <c r="I138" s="269"/>
      <c r="J138" s="270">
        <f>ROUND(I138*H138,2)</f>
        <v>0</v>
      </c>
      <c r="K138" s="266" t="s">
        <v>168</v>
      </c>
      <c r="L138" s="271"/>
      <c r="M138" s="272" t="s">
        <v>19</v>
      </c>
      <c r="N138" s="273" t="s">
        <v>46</v>
      </c>
      <c r="O138" s="84"/>
      <c r="P138" s="221">
        <f>O138*H138</f>
        <v>0</v>
      </c>
      <c r="Q138" s="221">
        <v>0.122</v>
      </c>
      <c r="R138" s="221">
        <f>Q138*H138</f>
        <v>8.7850979999999996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217</v>
      </c>
      <c r="AT138" s="223" t="s">
        <v>280</v>
      </c>
      <c r="AU138" s="223" t="s">
        <v>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551</v>
      </c>
    </row>
    <row r="139" s="13" customFormat="1">
      <c r="A139" s="13"/>
      <c r="B139" s="230"/>
      <c r="C139" s="231"/>
      <c r="D139" s="232" t="s">
        <v>173</v>
      </c>
      <c r="E139" s="233" t="s">
        <v>19</v>
      </c>
      <c r="F139" s="234" t="s">
        <v>552</v>
      </c>
      <c r="G139" s="231"/>
      <c r="H139" s="235">
        <v>72.009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173</v>
      </c>
      <c r="AU139" s="241" t="s">
        <v>85</v>
      </c>
      <c r="AV139" s="13" t="s">
        <v>85</v>
      </c>
      <c r="AW139" s="13" t="s">
        <v>36</v>
      </c>
      <c r="AX139" s="13" t="s">
        <v>83</v>
      </c>
      <c r="AY139" s="241" t="s">
        <v>162</v>
      </c>
    </row>
    <row r="140" s="12" customFormat="1" ht="22.8" customHeight="1">
      <c r="A140" s="12"/>
      <c r="B140" s="196"/>
      <c r="C140" s="197"/>
      <c r="D140" s="198" t="s">
        <v>74</v>
      </c>
      <c r="E140" s="210" t="s">
        <v>198</v>
      </c>
      <c r="F140" s="210" t="s">
        <v>241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SUM(P141:P146)</f>
        <v>0</v>
      </c>
      <c r="Q140" s="204"/>
      <c r="R140" s="205">
        <f>SUM(R141:R146)</f>
        <v>156.56400000000002</v>
      </c>
      <c r="S140" s="204"/>
      <c r="T140" s="206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83</v>
      </c>
      <c r="AT140" s="208" t="s">
        <v>74</v>
      </c>
      <c r="AU140" s="208" t="s">
        <v>83</v>
      </c>
      <c r="AY140" s="207" t="s">
        <v>162</v>
      </c>
      <c r="BK140" s="209">
        <f>SUM(BK141:BK146)</f>
        <v>0</v>
      </c>
    </row>
    <row r="141" s="2" customFormat="1" ht="33" customHeight="1">
      <c r="A141" s="38"/>
      <c r="B141" s="39"/>
      <c r="C141" s="212" t="s">
        <v>256</v>
      </c>
      <c r="D141" s="212" t="s">
        <v>164</v>
      </c>
      <c r="E141" s="213" t="s">
        <v>553</v>
      </c>
      <c r="F141" s="214" t="s">
        <v>554</v>
      </c>
      <c r="G141" s="215" t="s">
        <v>167</v>
      </c>
      <c r="H141" s="216">
        <v>450</v>
      </c>
      <c r="I141" s="217"/>
      <c r="J141" s="218">
        <f>ROUND(I141*H141,2)</f>
        <v>0</v>
      </c>
      <c r="K141" s="214" t="s">
        <v>168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555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556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2" customFormat="1" ht="55.5" customHeight="1">
      <c r="A143" s="38"/>
      <c r="B143" s="39"/>
      <c r="C143" s="212" t="s">
        <v>262</v>
      </c>
      <c r="D143" s="212" t="s">
        <v>164</v>
      </c>
      <c r="E143" s="213" t="s">
        <v>557</v>
      </c>
      <c r="F143" s="214" t="s">
        <v>558</v>
      </c>
      <c r="G143" s="215" t="s">
        <v>167</v>
      </c>
      <c r="H143" s="216">
        <v>450</v>
      </c>
      <c r="I143" s="217"/>
      <c r="J143" s="218">
        <f>ROUND(I143*H143,2)</f>
        <v>0</v>
      </c>
      <c r="K143" s="214" t="s">
        <v>168</v>
      </c>
      <c r="L143" s="44"/>
      <c r="M143" s="219" t="s">
        <v>19</v>
      </c>
      <c r="N143" s="220" t="s">
        <v>46</v>
      </c>
      <c r="O143" s="84"/>
      <c r="P143" s="221">
        <f>O143*H143</f>
        <v>0</v>
      </c>
      <c r="Q143" s="221">
        <v>0.1837</v>
      </c>
      <c r="R143" s="221">
        <f>Q143*H143</f>
        <v>82.665000000000006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169</v>
      </c>
      <c r="AT143" s="223" t="s">
        <v>164</v>
      </c>
      <c r="AU143" s="223" t="s">
        <v>85</v>
      </c>
      <c r="AY143" s="17" t="s">
        <v>162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83</v>
      </c>
      <c r="BK143" s="224">
        <f>ROUND(I143*H143,2)</f>
        <v>0</v>
      </c>
      <c r="BL143" s="17" t="s">
        <v>169</v>
      </c>
      <c r="BM143" s="223" t="s">
        <v>559</v>
      </c>
    </row>
    <row r="144" s="2" customFormat="1">
      <c r="A144" s="38"/>
      <c r="B144" s="39"/>
      <c r="C144" s="40"/>
      <c r="D144" s="225" t="s">
        <v>171</v>
      </c>
      <c r="E144" s="40"/>
      <c r="F144" s="226" t="s">
        <v>560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171</v>
      </c>
      <c r="AU144" s="17" t="s">
        <v>85</v>
      </c>
    </row>
    <row r="145" s="2" customFormat="1" ht="16.5" customHeight="1">
      <c r="A145" s="38"/>
      <c r="B145" s="39"/>
      <c r="C145" s="264" t="s">
        <v>266</v>
      </c>
      <c r="D145" s="264" t="s">
        <v>280</v>
      </c>
      <c r="E145" s="265" t="s">
        <v>561</v>
      </c>
      <c r="F145" s="266" t="s">
        <v>562</v>
      </c>
      <c r="G145" s="267" t="s">
        <v>167</v>
      </c>
      <c r="H145" s="268">
        <v>459</v>
      </c>
      <c r="I145" s="269"/>
      <c r="J145" s="270">
        <f>ROUND(I145*H145,2)</f>
        <v>0</v>
      </c>
      <c r="K145" s="266" t="s">
        <v>168</v>
      </c>
      <c r="L145" s="271"/>
      <c r="M145" s="272" t="s">
        <v>19</v>
      </c>
      <c r="N145" s="273" t="s">
        <v>46</v>
      </c>
      <c r="O145" s="84"/>
      <c r="P145" s="221">
        <f>O145*H145</f>
        <v>0</v>
      </c>
      <c r="Q145" s="221">
        <v>0.161</v>
      </c>
      <c r="R145" s="221">
        <f>Q145*H145</f>
        <v>73.899000000000001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217</v>
      </c>
      <c r="AT145" s="223" t="s">
        <v>280</v>
      </c>
      <c r="AU145" s="223" t="s">
        <v>85</v>
      </c>
      <c r="AY145" s="17" t="s">
        <v>162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83</v>
      </c>
      <c r="BK145" s="224">
        <f>ROUND(I145*H145,2)</f>
        <v>0</v>
      </c>
      <c r="BL145" s="17" t="s">
        <v>169</v>
      </c>
      <c r="BM145" s="223" t="s">
        <v>563</v>
      </c>
    </row>
    <row r="146" s="13" customFormat="1">
      <c r="A146" s="13"/>
      <c r="B146" s="230"/>
      <c r="C146" s="231"/>
      <c r="D146" s="232" t="s">
        <v>173</v>
      </c>
      <c r="E146" s="233" t="s">
        <v>19</v>
      </c>
      <c r="F146" s="234" t="s">
        <v>564</v>
      </c>
      <c r="G146" s="231"/>
      <c r="H146" s="235">
        <v>459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173</v>
      </c>
      <c r="AU146" s="241" t="s">
        <v>85</v>
      </c>
      <c r="AV146" s="13" t="s">
        <v>85</v>
      </c>
      <c r="AW146" s="13" t="s">
        <v>36</v>
      </c>
      <c r="AX146" s="13" t="s">
        <v>83</v>
      </c>
      <c r="AY146" s="241" t="s">
        <v>162</v>
      </c>
    </row>
    <row r="147" s="12" customFormat="1" ht="22.8" customHeight="1">
      <c r="A147" s="12"/>
      <c r="B147" s="196"/>
      <c r="C147" s="197"/>
      <c r="D147" s="198" t="s">
        <v>74</v>
      </c>
      <c r="E147" s="210" t="s">
        <v>224</v>
      </c>
      <c r="F147" s="210" t="s">
        <v>272</v>
      </c>
      <c r="G147" s="197"/>
      <c r="H147" s="197"/>
      <c r="I147" s="200"/>
      <c r="J147" s="211">
        <f>BK147</f>
        <v>0</v>
      </c>
      <c r="K147" s="197"/>
      <c r="L147" s="202"/>
      <c r="M147" s="203"/>
      <c r="N147" s="204"/>
      <c r="O147" s="204"/>
      <c r="P147" s="205">
        <f>SUM(P148:P153)</f>
        <v>0</v>
      </c>
      <c r="Q147" s="204"/>
      <c r="R147" s="205">
        <f>SUM(R148:R153)</f>
        <v>55.008327999999999</v>
      </c>
      <c r="S147" s="204"/>
      <c r="T147" s="206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7" t="s">
        <v>83</v>
      </c>
      <c r="AT147" s="208" t="s">
        <v>74</v>
      </c>
      <c r="AU147" s="208" t="s">
        <v>83</v>
      </c>
      <c r="AY147" s="207" t="s">
        <v>162</v>
      </c>
      <c r="BK147" s="209">
        <f>SUM(BK148:BK153)</f>
        <v>0</v>
      </c>
    </row>
    <row r="148" s="2" customFormat="1" ht="49.05" customHeight="1">
      <c r="A148" s="38"/>
      <c r="B148" s="39"/>
      <c r="C148" s="212" t="s">
        <v>273</v>
      </c>
      <c r="D148" s="212" t="s">
        <v>164</v>
      </c>
      <c r="E148" s="213" t="s">
        <v>274</v>
      </c>
      <c r="F148" s="214" t="s">
        <v>275</v>
      </c>
      <c r="G148" s="215" t="s">
        <v>269</v>
      </c>
      <c r="H148" s="216">
        <v>240.40000000000001</v>
      </c>
      <c r="I148" s="217"/>
      <c r="J148" s="218">
        <f>ROUND(I148*H148,2)</f>
        <v>0</v>
      </c>
      <c r="K148" s="214" t="s">
        <v>168</v>
      </c>
      <c r="L148" s="44"/>
      <c r="M148" s="219" t="s">
        <v>19</v>
      </c>
      <c r="N148" s="220" t="s">
        <v>46</v>
      </c>
      <c r="O148" s="84"/>
      <c r="P148" s="221">
        <f>O148*H148</f>
        <v>0</v>
      </c>
      <c r="Q148" s="221">
        <v>0.18292</v>
      </c>
      <c r="R148" s="221">
        <f>Q148*H148</f>
        <v>43.973967999999999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169</v>
      </c>
      <c r="AT148" s="223" t="s">
        <v>164</v>
      </c>
      <c r="AU148" s="223" t="s">
        <v>85</v>
      </c>
      <c r="AY148" s="17" t="s">
        <v>162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83</v>
      </c>
      <c r="BK148" s="224">
        <f>ROUND(I148*H148,2)</f>
        <v>0</v>
      </c>
      <c r="BL148" s="17" t="s">
        <v>169</v>
      </c>
      <c r="BM148" s="223" t="s">
        <v>565</v>
      </c>
    </row>
    <row r="149" s="2" customFormat="1">
      <c r="A149" s="38"/>
      <c r="B149" s="39"/>
      <c r="C149" s="40"/>
      <c r="D149" s="225" t="s">
        <v>171</v>
      </c>
      <c r="E149" s="40"/>
      <c r="F149" s="226" t="s">
        <v>277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171</v>
      </c>
      <c r="AU149" s="17" t="s">
        <v>85</v>
      </c>
    </row>
    <row r="150" s="14" customFormat="1">
      <c r="A150" s="14"/>
      <c r="B150" s="242"/>
      <c r="C150" s="243"/>
      <c r="D150" s="232" t="s">
        <v>173</v>
      </c>
      <c r="E150" s="244" t="s">
        <v>19</v>
      </c>
      <c r="F150" s="245" t="s">
        <v>566</v>
      </c>
      <c r="G150" s="243"/>
      <c r="H150" s="244" t="s">
        <v>19</v>
      </c>
      <c r="I150" s="246"/>
      <c r="J150" s="243"/>
      <c r="K150" s="243"/>
      <c r="L150" s="247"/>
      <c r="M150" s="248"/>
      <c r="N150" s="249"/>
      <c r="O150" s="249"/>
      <c r="P150" s="249"/>
      <c r="Q150" s="249"/>
      <c r="R150" s="249"/>
      <c r="S150" s="249"/>
      <c r="T150" s="25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1" t="s">
        <v>173</v>
      </c>
      <c r="AU150" s="251" t="s">
        <v>85</v>
      </c>
      <c r="AV150" s="14" t="s">
        <v>83</v>
      </c>
      <c r="AW150" s="14" t="s">
        <v>36</v>
      </c>
      <c r="AX150" s="14" t="s">
        <v>75</v>
      </c>
      <c r="AY150" s="251" t="s">
        <v>162</v>
      </c>
    </row>
    <row r="151" s="13" customFormat="1">
      <c r="A151" s="13"/>
      <c r="B151" s="230"/>
      <c r="C151" s="231"/>
      <c r="D151" s="232" t="s">
        <v>173</v>
      </c>
      <c r="E151" s="233" t="s">
        <v>19</v>
      </c>
      <c r="F151" s="234" t="s">
        <v>567</v>
      </c>
      <c r="G151" s="231"/>
      <c r="H151" s="235">
        <v>240.40000000000001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173</v>
      </c>
      <c r="AU151" s="241" t="s">
        <v>85</v>
      </c>
      <c r="AV151" s="13" t="s">
        <v>85</v>
      </c>
      <c r="AW151" s="13" t="s">
        <v>36</v>
      </c>
      <c r="AX151" s="13" t="s">
        <v>83</v>
      </c>
      <c r="AY151" s="241" t="s">
        <v>162</v>
      </c>
    </row>
    <row r="152" s="2" customFormat="1" ht="16.5" customHeight="1">
      <c r="A152" s="38"/>
      <c r="B152" s="39"/>
      <c r="C152" s="264" t="s">
        <v>279</v>
      </c>
      <c r="D152" s="264" t="s">
        <v>280</v>
      </c>
      <c r="E152" s="265" t="s">
        <v>281</v>
      </c>
      <c r="F152" s="266" t="s">
        <v>282</v>
      </c>
      <c r="G152" s="267" t="s">
        <v>269</v>
      </c>
      <c r="H152" s="268">
        <v>245.208</v>
      </c>
      <c r="I152" s="269"/>
      <c r="J152" s="270">
        <f>ROUND(I152*H152,2)</f>
        <v>0</v>
      </c>
      <c r="K152" s="266" t="s">
        <v>168</v>
      </c>
      <c r="L152" s="271"/>
      <c r="M152" s="272" t="s">
        <v>19</v>
      </c>
      <c r="N152" s="273" t="s">
        <v>46</v>
      </c>
      <c r="O152" s="84"/>
      <c r="P152" s="221">
        <f>O152*H152</f>
        <v>0</v>
      </c>
      <c r="Q152" s="221">
        <v>0.044999999999999998</v>
      </c>
      <c r="R152" s="221">
        <f>Q152*H152</f>
        <v>11.03436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217</v>
      </c>
      <c r="AT152" s="223" t="s">
        <v>280</v>
      </c>
      <c r="AU152" s="223" t="s">
        <v>85</v>
      </c>
      <c r="AY152" s="17" t="s">
        <v>162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83</v>
      </c>
      <c r="BK152" s="224">
        <f>ROUND(I152*H152,2)</f>
        <v>0</v>
      </c>
      <c r="BL152" s="17" t="s">
        <v>169</v>
      </c>
      <c r="BM152" s="223" t="s">
        <v>568</v>
      </c>
    </row>
    <row r="153" s="13" customFormat="1">
      <c r="A153" s="13"/>
      <c r="B153" s="230"/>
      <c r="C153" s="231"/>
      <c r="D153" s="232" t="s">
        <v>173</v>
      </c>
      <c r="E153" s="233" t="s">
        <v>19</v>
      </c>
      <c r="F153" s="234" t="s">
        <v>569</v>
      </c>
      <c r="G153" s="231"/>
      <c r="H153" s="235">
        <v>245.208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173</v>
      </c>
      <c r="AU153" s="241" t="s">
        <v>85</v>
      </c>
      <c r="AV153" s="13" t="s">
        <v>85</v>
      </c>
      <c r="AW153" s="13" t="s">
        <v>36</v>
      </c>
      <c r="AX153" s="13" t="s">
        <v>83</v>
      </c>
      <c r="AY153" s="241" t="s">
        <v>162</v>
      </c>
    </row>
    <row r="154" s="12" customFormat="1" ht="22.8" customHeight="1">
      <c r="A154" s="12"/>
      <c r="B154" s="196"/>
      <c r="C154" s="197"/>
      <c r="D154" s="198" t="s">
        <v>74</v>
      </c>
      <c r="E154" s="210" t="s">
        <v>309</v>
      </c>
      <c r="F154" s="210" t="s">
        <v>310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SUM(P155:P156)</f>
        <v>0</v>
      </c>
      <c r="Q154" s="204"/>
      <c r="R154" s="205">
        <f>SUM(R155:R156)</f>
        <v>0</v>
      </c>
      <c r="S154" s="204"/>
      <c r="T154" s="206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83</v>
      </c>
      <c r="AT154" s="208" t="s">
        <v>74</v>
      </c>
      <c r="AU154" s="208" t="s">
        <v>83</v>
      </c>
      <c r="AY154" s="207" t="s">
        <v>162</v>
      </c>
      <c r="BK154" s="209">
        <f>SUM(BK155:BK156)</f>
        <v>0</v>
      </c>
    </row>
    <row r="155" s="2" customFormat="1" ht="37.8" customHeight="1">
      <c r="A155" s="38"/>
      <c r="B155" s="39"/>
      <c r="C155" s="212" t="s">
        <v>285</v>
      </c>
      <c r="D155" s="212" t="s">
        <v>164</v>
      </c>
      <c r="E155" s="213" t="s">
        <v>570</v>
      </c>
      <c r="F155" s="214" t="s">
        <v>571</v>
      </c>
      <c r="G155" s="215" t="s">
        <v>220</v>
      </c>
      <c r="H155" s="216">
        <v>232.01400000000001</v>
      </c>
      <c r="I155" s="217"/>
      <c r="J155" s="218">
        <f>ROUND(I155*H155,2)</f>
        <v>0</v>
      </c>
      <c r="K155" s="214" t="s">
        <v>168</v>
      </c>
      <c r="L155" s="44"/>
      <c r="M155" s="219" t="s">
        <v>19</v>
      </c>
      <c r="N155" s="220" t="s">
        <v>46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169</v>
      </c>
      <c r="AT155" s="223" t="s">
        <v>164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572</v>
      </c>
    </row>
    <row r="156" s="2" customFormat="1">
      <c r="A156" s="38"/>
      <c r="B156" s="39"/>
      <c r="C156" s="40"/>
      <c r="D156" s="225" t="s">
        <v>171</v>
      </c>
      <c r="E156" s="40"/>
      <c r="F156" s="226" t="s">
        <v>573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171</v>
      </c>
      <c r="AU156" s="17" t="s">
        <v>85</v>
      </c>
    </row>
    <row r="157" s="12" customFormat="1" ht="25.92" customHeight="1">
      <c r="A157" s="12"/>
      <c r="B157" s="196"/>
      <c r="C157" s="197"/>
      <c r="D157" s="198" t="s">
        <v>74</v>
      </c>
      <c r="E157" s="199" t="s">
        <v>128</v>
      </c>
      <c r="F157" s="199" t="s">
        <v>481</v>
      </c>
      <c r="G157" s="197"/>
      <c r="H157" s="197"/>
      <c r="I157" s="200"/>
      <c r="J157" s="201">
        <f>BK157</f>
        <v>0</v>
      </c>
      <c r="K157" s="197"/>
      <c r="L157" s="202"/>
      <c r="M157" s="203"/>
      <c r="N157" s="204"/>
      <c r="O157" s="204"/>
      <c r="P157" s="205">
        <f>P158</f>
        <v>0</v>
      </c>
      <c r="Q157" s="204"/>
      <c r="R157" s="205">
        <f>R158</f>
        <v>0</v>
      </c>
      <c r="S157" s="204"/>
      <c r="T157" s="206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7" t="s">
        <v>198</v>
      </c>
      <c r="AT157" s="208" t="s">
        <v>74</v>
      </c>
      <c r="AU157" s="208" t="s">
        <v>75</v>
      </c>
      <c r="AY157" s="207" t="s">
        <v>162</v>
      </c>
      <c r="BK157" s="209">
        <f>BK158</f>
        <v>0</v>
      </c>
    </row>
    <row r="158" s="12" customFormat="1" ht="22.8" customHeight="1">
      <c r="A158" s="12"/>
      <c r="B158" s="196"/>
      <c r="C158" s="197"/>
      <c r="D158" s="198" t="s">
        <v>74</v>
      </c>
      <c r="E158" s="210" t="s">
        <v>482</v>
      </c>
      <c r="F158" s="210" t="s">
        <v>483</v>
      </c>
      <c r="G158" s="197"/>
      <c r="H158" s="197"/>
      <c r="I158" s="200"/>
      <c r="J158" s="211">
        <f>BK158</f>
        <v>0</v>
      </c>
      <c r="K158" s="197"/>
      <c r="L158" s="202"/>
      <c r="M158" s="203"/>
      <c r="N158" s="204"/>
      <c r="O158" s="204"/>
      <c r="P158" s="205">
        <f>SUM(P159:P160)</f>
        <v>0</v>
      </c>
      <c r="Q158" s="204"/>
      <c r="R158" s="205">
        <f>SUM(R159:R160)</f>
        <v>0</v>
      </c>
      <c r="S158" s="204"/>
      <c r="T158" s="206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7" t="s">
        <v>198</v>
      </c>
      <c r="AT158" s="208" t="s">
        <v>74</v>
      </c>
      <c r="AU158" s="208" t="s">
        <v>83</v>
      </c>
      <c r="AY158" s="207" t="s">
        <v>162</v>
      </c>
      <c r="BK158" s="209">
        <f>SUM(BK159:BK160)</f>
        <v>0</v>
      </c>
    </row>
    <row r="159" s="2" customFormat="1" ht="16.5" customHeight="1">
      <c r="A159" s="38"/>
      <c r="B159" s="39"/>
      <c r="C159" s="212" t="s">
        <v>7</v>
      </c>
      <c r="D159" s="212" t="s">
        <v>164</v>
      </c>
      <c r="E159" s="213" t="s">
        <v>484</v>
      </c>
      <c r="F159" s="214" t="s">
        <v>485</v>
      </c>
      <c r="G159" s="215" t="s">
        <v>220</v>
      </c>
      <c r="H159" s="216">
        <v>228.54499999999999</v>
      </c>
      <c r="I159" s="217"/>
      <c r="J159" s="218">
        <f>ROUND(I159*H159,2)</f>
        <v>0</v>
      </c>
      <c r="K159" s="214" t="s">
        <v>486</v>
      </c>
      <c r="L159" s="44"/>
      <c r="M159" s="219" t="s">
        <v>19</v>
      </c>
      <c r="N159" s="220" t="s">
        <v>46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487</v>
      </c>
      <c r="AT159" s="223" t="s">
        <v>164</v>
      </c>
      <c r="AU159" s="223" t="s">
        <v>85</v>
      </c>
      <c r="AY159" s="17" t="s">
        <v>162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83</v>
      </c>
      <c r="BK159" s="224">
        <f>ROUND(I159*H159,2)</f>
        <v>0</v>
      </c>
      <c r="BL159" s="17" t="s">
        <v>487</v>
      </c>
      <c r="BM159" s="223" t="s">
        <v>574</v>
      </c>
    </row>
    <row r="160" s="2" customFormat="1">
      <c r="A160" s="38"/>
      <c r="B160" s="39"/>
      <c r="C160" s="40"/>
      <c r="D160" s="225" t="s">
        <v>171</v>
      </c>
      <c r="E160" s="40"/>
      <c r="F160" s="226" t="s">
        <v>489</v>
      </c>
      <c r="G160" s="40"/>
      <c r="H160" s="40"/>
      <c r="I160" s="227"/>
      <c r="J160" s="40"/>
      <c r="K160" s="40"/>
      <c r="L160" s="44"/>
      <c r="M160" s="279"/>
      <c r="N160" s="280"/>
      <c r="O160" s="276"/>
      <c r="P160" s="276"/>
      <c r="Q160" s="276"/>
      <c r="R160" s="276"/>
      <c r="S160" s="276"/>
      <c r="T160" s="281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171</v>
      </c>
      <c r="AU160" s="17" t="s">
        <v>85</v>
      </c>
    </row>
    <row r="161" s="2" customFormat="1" ht="6.96" customHeight="1">
      <c r="A161" s="38"/>
      <c r="B161" s="59"/>
      <c r="C161" s="60"/>
      <c r="D161" s="60"/>
      <c r="E161" s="60"/>
      <c r="F161" s="60"/>
      <c r="G161" s="60"/>
      <c r="H161" s="60"/>
      <c r="I161" s="60"/>
      <c r="J161" s="60"/>
      <c r="K161" s="60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uzvHLOLV+bbzPWRPxA3sDIFugJDnNx33NyusevjbUhzg4yg4mcWWl3R/6N9jJ6BnzDuSft0YcOf7oHgRbcnDtQ==" hashValue="1Kdeww+8WGAW9X1PAbaz6nYn7QvftNU7TUa/3zwI3VT2esF6cr7W/RYEkxyW/NXs12hsFdTjaQsM+2UcLqxX1g==" algorithmName="SHA-512" password="CC35"/>
  <autoFilter ref="C86:K1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121151113"/>
    <hyperlink ref="F93" r:id="rId2" display="https://podminky.urs.cz/item/CS_URS_2025_01/122151104"/>
    <hyperlink ref="F100" r:id="rId3" display="https://podminky.urs.cz/item/CS_URS_2025_01/132151102"/>
    <hyperlink ref="F107" r:id="rId4" display="https://podminky.urs.cz/item/CS_URS_2025_01/162351103"/>
    <hyperlink ref="F114" r:id="rId5" display="https://podminky.urs.cz/item/CS_URS_2025_01/162751117"/>
    <hyperlink ref="F118" r:id="rId6" display="https://podminky.urs.cz/item/CS_URS_2025_01/162751119"/>
    <hyperlink ref="F121" r:id="rId7" display="https://podminky.urs.cz/item/CS_URS_2025_01/167151111"/>
    <hyperlink ref="F125" r:id="rId8" display="https://podminky.urs.cz/item/CS_URS_2025_01/171201231"/>
    <hyperlink ref="F128" r:id="rId9" display="https://podminky.urs.cz/item/CS_URS_2025_01/171251201"/>
    <hyperlink ref="F130" r:id="rId10" display="https://podminky.urs.cz/item/CS_URS_2025_01/174151101"/>
    <hyperlink ref="F133" r:id="rId11" display="https://podminky.urs.cz/item/CS_URS_2025_01/339921133"/>
    <hyperlink ref="F137" r:id="rId12" display="https://podminky.urs.cz/item/CS_URS_2025_01/339921134"/>
    <hyperlink ref="F142" r:id="rId13" display="https://podminky.urs.cz/item/CS_URS_2025_01/564851111"/>
    <hyperlink ref="F144" r:id="rId14" display="https://podminky.urs.cz/item/CS_URS_2025_01/591211111"/>
    <hyperlink ref="F149" r:id="rId15" display="https://podminky.urs.cz/item/CS_URS_2025_01/916231113"/>
    <hyperlink ref="F156" r:id="rId16" display="https://podminky.urs.cz/item/CS_URS_2025_01/998223011"/>
    <hyperlink ref="F160" r:id="rId17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575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ROUND((SUM(BE86:BE142)),  2)</f>
        <v>0</v>
      </c>
      <c r="G33" s="38"/>
      <c r="H33" s="38"/>
      <c r="I33" s="157">
        <v>0.20999999999999999</v>
      </c>
      <c r="J33" s="156">
        <f>ROUND(((SUM(BE86:BE142))*I33),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ROUND((SUM(BF86:BF142)),  2)</f>
        <v>0</v>
      </c>
      <c r="G34" s="38"/>
      <c r="H34" s="38"/>
      <c r="I34" s="157">
        <v>0.12</v>
      </c>
      <c r="J34" s="156">
        <f>ROUND(((SUM(BF86:BF142))*I34),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ROUND((SUM(BG86:BG142)),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ROUND((SUM(BH86:BH142)),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ROUND((SUM(BI86:BI142)),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D04 - Tribuna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139</v>
      </c>
      <c r="E62" s="182"/>
      <c r="F62" s="182"/>
      <c r="G62" s="182"/>
      <c r="H62" s="182"/>
      <c r="I62" s="182"/>
      <c r="J62" s="183">
        <f>J116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491</v>
      </c>
      <c r="E63" s="182"/>
      <c r="F63" s="182"/>
      <c r="G63" s="182"/>
      <c r="H63" s="182"/>
      <c r="I63" s="182"/>
      <c r="J63" s="183">
        <f>J129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144</v>
      </c>
      <c r="E64" s="182"/>
      <c r="F64" s="182"/>
      <c r="G64" s="182"/>
      <c r="H64" s="182"/>
      <c r="I64" s="182"/>
      <c r="J64" s="183">
        <f>J136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366</v>
      </c>
      <c r="E65" s="177"/>
      <c r="F65" s="177"/>
      <c r="G65" s="177"/>
      <c r="H65" s="177"/>
      <c r="I65" s="177"/>
      <c r="J65" s="178">
        <f>J139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10" customFormat="1" ht="19.92" customHeight="1">
      <c r="A66" s="10"/>
      <c r="B66" s="180"/>
      <c r="C66" s="125"/>
      <c r="D66" s="181" t="s">
        <v>367</v>
      </c>
      <c r="E66" s="182"/>
      <c r="F66" s="182"/>
      <c r="G66" s="182"/>
      <c r="H66" s="182"/>
      <c r="I66" s="182"/>
      <c r="J66" s="183">
        <f>J140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hidden="1"/>
    <row r="70" hidden="1"/>
    <row r="71" hidden="1"/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147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9" t="str">
        <f>E7</f>
        <v>Hřiště u ZŠ - Habartov</v>
      </c>
      <c r="F76" s="32"/>
      <c r="G76" s="32"/>
      <c r="H76" s="32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131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D04 - Tribuna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č.p.561/28,99/226</v>
      </c>
      <c r="G80" s="40"/>
      <c r="H80" s="40"/>
      <c r="I80" s="32" t="s">
        <v>23</v>
      </c>
      <c r="J80" s="72" t="str">
        <f>IF(J12="","",J12)</f>
        <v>26. 5. 2025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5.65" customHeight="1">
      <c r="A82" s="38"/>
      <c r="B82" s="39"/>
      <c r="C82" s="32" t="s">
        <v>25</v>
      </c>
      <c r="D82" s="40"/>
      <c r="E82" s="40"/>
      <c r="F82" s="27" t="str">
        <f>E15</f>
        <v>Město Habartov</v>
      </c>
      <c r="G82" s="40"/>
      <c r="H82" s="40"/>
      <c r="I82" s="32" t="s">
        <v>33</v>
      </c>
      <c r="J82" s="36" t="str">
        <f>E21</f>
        <v>Ing.Arch Lubomír Korřák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31</v>
      </c>
      <c r="D83" s="40"/>
      <c r="E83" s="40"/>
      <c r="F83" s="27" t="str">
        <f>IF(E18="","",E18)</f>
        <v>Vyplň údaj</v>
      </c>
      <c r="G83" s="40"/>
      <c r="H83" s="40"/>
      <c r="I83" s="32" t="s">
        <v>37</v>
      </c>
      <c r="J83" s="36" t="str">
        <f>E24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148</v>
      </c>
      <c r="D85" s="188" t="s">
        <v>60</v>
      </c>
      <c r="E85" s="188" t="s">
        <v>56</v>
      </c>
      <c r="F85" s="188" t="s">
        <v>57</v>
      </c>
      <c r="G85" s="188" t="s">
        <v>149</v>
      </c>
      <c r="H85" s="188" t="s">
        <v>150</v>
      </c>
      <c r="I85" s="188" t="s">
        <v>151</v>
      </c>
      <c r="J85" s="188" t="s">
        <v>135</v>
      </c>
      <c r="K85" s="189" t="s">
        <v>152</v>
      </c>
      <c r="L85" s="190"/>
      <c r="M85" s="92" t="s">
        <v>19</v>
      </c>
      <c r="N85" s="93" t="s">
        <v>45</v>
      </c>
      <c r="O85" s="93" t="s">
        <v>153</v>
      </c>
      <c r="P85" s="93" t="s">
        <v>154</v>
      </c>
      <c r="Q85" s="93" t="s">
        <v>155</v>
      </c>
      <c r="R85" s="93" t="s">
        <v>156</v>
      </c>
      <c r="S85" s="93" t="s">
        <v>157</v>
      </c>
      <c r="T85" s="94" t="s">
        <v>158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159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P87+P139</f>
        <v>0</v>
      </c>
      <c r="Q86" s="96"/>
      <c r="R86" s="193">
        <f>R87+R139</f>
        <v>48.321089999999998</v>
      </c>
      <c r="S86" s="96"/>
      <c r="T86" s="194">
        <f>T87+T139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74</v>
      </c>
      <c r="AU86" s="17" t="s">
        <v>136</v>
      </c>
      <c r="BK86" s="195">
        <f>BK87+BK139</f>
        <v>0</v>
      </c>
    </row>
    <row r="87" s="12" customFormat="1" ht="25.92" customHeight="1">
      <c r="A87" s="12"/>
      <c r="B87" s="196"/>
      <c r="C87" s="197"/>
      <c r="D87" s="198" t="s">
        <v>74</v>
      </c>
      <c r="E87" s="199" t="s">
        <v>160</v>
      </c>
      <c r="F87" s="199" t="s">
        <v>161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P88+P116+P129+P136</f>
        <v>0</v>
      </c>
      <c r="Q87" s="204"/>
      <c r="R87" s="205">
        <f>R88+R116+R129+R136</f>
        <v>48.321089999999998</v>
      </c>
      <c r="S87" s="204"/>
      <c r="T87" s="206">
        <f>T88+T116+T129+T136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83</v>
      </c>
      <c r="AT87" s="208" t="s">
        <v>74</v>
      </c>
      <c r="AU87" s="208" t="s">
        <v>75</v>
      </c>
      <c r="AY87" s="207" t="s">
        <v>162</v>
      </c>
      <c r="BK87" s="209">
        <f>BK88+BK116+BK129+BK136</f>
        <v>0</v>
      </c>
    </row>
    <row r="88" s="12" customFormat="1" ht="22.8" customHeight="1">
      <c r="A88" s="12"/>
      <c r="B88" s="196"/>
      <c r="C88" s="197"/>
      <c r="D88" s="198" t="s">
        <v>74</v>
      </c>
      <c r="E88" s="210" t="s">
        <v>83</v>
      </c>
      <c r="F88" s="210" t="s">
        <v>163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SUM(P89:P115)</f>
        <v>0</v>
      </c>
      <c r="Q88" s="204"/>
      <c r="R88" s="205">
        <f>SUM(R89:R115)</f>
        <v>0</v>
      </c>
      <c r="S88" s="204"/>
      <c r="T88" s="206">
        <f>SUM(T89:T115)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83</v>
      </c>
      <c r="AT88" s="208" t="s">
        <v>74</v>
      </c>
      <c r="AU88" s="208" t="s">
        <v>83</v>
      </c>
      <c r="AY88" s="207" t="s">
        <v>162</v>
      </c>
      <c r="BK88" s="209">
        <f>SUM(BK89:BK115)</f>
        <v>0</v>
      </c>
    </row>
    <row r="89" s="2" customFormat="1" ht="24.15" customHeight="1">
      <c r="A89" s="38"/>
      <c r="B89" s="39"/>
      <c r="C89" s="212" t="s">
        <v>83</v>
      </c>
      <c r="D89" s="212" t="s">
        <v>164</v>
      </c>
      <c r="E89" s="213" t="s">
        <v>576</v>
      </c>
      <c r="F89" s="214" t="s">
        <v>577</v>
      </c>
      <c r="G89" s="215" t="s">
        <v>167</v>
      </c>
      <c r="H89" s="216">
        <v>43.200000000000003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578</v>
      </c>
    </row>
    <row r="90" s="2" customFormat="1">
      <c r="A90" s="38"/>
      <c r="B90" s="39"/>
      <c r="C90" s="40"/>
      <c r="D90" s="225" t="s">
        <v>171</v>
      </c>
      <c r="E90" s="40"/>
      <c r="F90" s="226" t="s">
        <v>579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13" customFormat="1">
      <c r="A91" s="13"/>
      <c r="B91" s="230"/>
      <c r="C91" s="231"/>
      <c r="D91" s="232" t="s">
        <v>173</v>
      </c>
      <c r="E91" s="233" t="s">
        <v>19</v>
      </c>
      <c r="F91" s="234" t="s">
        <v>580</v>
      </c>
      <c r="G91" s="231"/>
      <c r="H91" s="235">
        <v>43.200000000000003</v>
      </c>
      <c r="I91" s="236"/>
      <c r="J91" s="231"/>
      <c r="K91" s="231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173</v>
      </c>
      <c r="AU91" s="241" t="s">
        <v>85</v>
      </c>
      <c r="AV91" s="13" t="s">
        <v>85</v>
      </c>
      <c r="AW91" s="13" t="s">
        <v>36</v>
      </c>
      <c r="AX91" s="13" t="s">
        <v>83</v>
      </c>
      <c r="AY91" s="241" t="s">
        <v>162</v>
      </c>
    </row>
    <row r="92" s="2" customFormat="1" ht="33" customHeight="1">
      <c r="A92" s="38"/>
      <c r="B92" s="39"/>
      <c r="C92" s="212" t="s">
        <v>85</v>
      </c>
      <c r="D92" s="212" t="s">
        <v>164</v>
      </c>
      <c r="E92" s="213" t="s">
        <v>581</v>
      </c>
      <c r="F92" s="214" t="s">
        <v>582</v>
      </c>
      <c r="G92" s="215" t="s">
        <v>177</v>
      </c>
      <c r="H92" s="216">
        <v>30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583</v>
      </c>
    </row>
    <row r="93" s="2" customFormat="1">
      <c r="A93" s="38"/>
      <c r="B93" s="39"/>
      <c r="C93" s="40"/>
      <c r="D93" s="225" t="s">
        <v>171</v>
      </c>
      <c r="E93" s="40"/>
      <c r="F93" s="226" t="s">
        <v>584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3" customFormat="1">
      <c r="A94" s="13"/>
      <c r="B94" s="230"/>
      <c r="C94" s="231"/>
      <c r="D94" s="232" t="s">
        <v>173</v>
      </c>
      <c r="E94" s="233" t="s">
        <v>19</v>
      </c>
      <c r="F94" s="234" t="s">
        <v>585</v>
      </c>
      <c r="G94" s="231"/>
      <c r="H94" s="235">
        <v>30</v>
      </c>
      <c r="I94" s="236"/>
      <c r="J94" s="231"/>
      <c r="K94" s="231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173</v>
      </c>
      <c r="AU94" s="241" t="s">
        <v>85</v>
      </c>
      <c r="AV94" s="13" t="s">
        <v>85</v>
      </c>
      <c r="AW94" s="13" t="s">
        <v>36</v>
      </c>
      <c r="AX94" s="13" t="s">
        <v>83</v>
      </c>
      <c r="AY94" s="241" t="s">
        <v>162</v>
      </c>
    </row>
    <row r="95" s="2" customFormat="1" ht="62.7" customHeight="1">
      <c r="A95" s="38"/>
      <c r="B95" s="39"/>
      <c r="C95" s="212" t="s">
        <v>185</v>
      </c>
      <c r="D95" s="212" t="s">
        <v>164</v>
      </c>
      <c r="E95" s="213" t="s">
        <v>586</v>
      </c>
      <c r="F95" s="214" t="s">
        <v>587</v>
      </c>
      <c r="G95" s="215" t="s">
        <v>177</v>
      </c>
      <c r="H95" s="216">
        <v>31.140000000000001</v>
      </c>
      <c r="I95" s="217"/>
      <c r="J95" s="218">
        <f>ROUND(I95*H95,2)</f>
        <v>0</v>
      </c>
      <c r="K95" s="214" t="s">
        <v>168</v>
      </c>
      <c r="L95" s="44"/>
      <c r="M95" s="219" t="s">
        <v>19</v>
      </c>
      <c r="N95" s="220" t="s">
        <v>46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169</v>
      </c>
      <c r="AT95" s="223" t="s">
        <v>164</v>
      </c>
      <c r="AU95" s="223" t="s">
        <v>85</v>
      </c>
      <c r="AY95" s="17" t="s">
        <v>162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83</v>
      </c>
      <c r="BK95" s="224">
        <f>ROUND(I95*H95,2)</f>
        <v>0</v>
      </c>
      <c r="BL95" s="17" t="s">
        <v>169</v>
      </c>
      <c r="BM95" s="223" t="s">
        <v>588</v>
      </c>
    </row>
    <row r="96" s="2" customFormat="1">
      <c r="A96" s="38"/>
      <c r="B96" s="39"/>
      <c r="C96" s="40"/>
      <c r="D96" s="225" t="s">
        <v>171</v>
      </c>
      <c r="E96" s="40"/>
      <c r="F96" s="226" t="s">
        <v>589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171</v>
      </c>
      <c r="AU96" s="17" t="s">
        <v>85</v>
      </c>
    </row>
    <row r="97" s="14" customFormat="1">
      <c r="A97" s="14"/>
      <c r="B97" s="242"/>
      <c r="C97" s="243"/>
      <c r="D97" s="232" t="s">
        <v>173</v>
      </c>
      <c r="E97" s="244" t="s">
        <v>19</v>
      </c>
      <c r="F97" s="245" t="s">
        <v>590</v>
      </c>
      <c r="G97" s="243"/>
      <c r="H97" s="244" t="s">
        <v>19</v>
      </c>
      <c r="I97" s="246"/>
      <c r="J97" s="243"/>
      <c r="K97" s="243"/>
      <c r="L97" s="247"/>
      <c r="M97" s="248"/>
      <c r="N97" s="249"/>
      <c r="O97" s="249"/>
      <c r="P97" s="249"/>
      <c r="Q97" s="249"/>
      <c r="R97" s="249"/>
      <c r="S97" s="249"/>
      <c r="T97" s="25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1" t="s">
        <v>173</v>
      </c>
      <c r="AU97" s="251" t="s">
        <v>85</v>
      </c>
      <c r="AV97" s="14" t="s">
        <v>83</v>
      </c>
      <c r="AW97" s="14" t="s">
        <v>36</v>
      </c>
      <c r="AX97" s="14" t="s">
        <v>75</v>
      </c>
      <c r="AY97" s="251" t="s">
        <v>162</v>
      </c>
    </row>
    <row r="98" s="13" customFormat="1">
      <c r="A98" s="13"/>
      <c r="B98" s="230"/>
      <c r="C98" s="231"/>
      <c r="D98" s="232" t="s">
        <v>173</v>
      </c>
      <c r="E98" s="233" t="s">
        <v>19</v>
      </c>
      <c r="F98" s="234" t="s">
        <v>591</v>
      </c>
      <c r="G98" s="231"/>
      <c r="H98" s="235">
        <v>8.6400000000000006</v>
      </c>
      <c r="I98" s="236"/>
      <c r="J98" s="231"/>
      <c r="K98" s="231"/>
      <c r="L98" s="237"/>
      <c r="M98" s="238"/>
      <c r="N98" s="239"/>
      <c r="O98" s="239"/>
      <c r="P98" s="239"/>
      <c r="Q98" s="239"/>
      <c r="R98" s="239"/>
      <c r="S98" s="239"/>
      <c r="T98" s="24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173</v>
      </c>
      <c r="AU98" s="241" t="s">
        <v>85</v>
      </c>
      <c r="AV98" s="13" t="s">
        <v>85</v>
      </c>
      <c r="AW98" s="13" t="s">
        <v>36</v>
      </c>
      <c r="AX98" s="13" t="s">
        <v>75</v>
      </c>
      <c r="AY98" s="241" t="s">
        <v>162</v>
      </c>
    </row>
    <row r="99" s="14" customFormat="1">
      <c r="A99" s="14"/>
      <c r="B99" s="242"/>
      <c r="C99" s="243"/>
      <c r="D99" s="232" t="s">
        <v>173</v>
      </c>
      <c r="E99" s="244" t="s">
        <v>19</v>
      </c>
      <c r="F99" s="245" t="s">
        <v>592</v>
      </c>
      <c r="G99" s="243"/>
      <c r="H99" s="244" t="s">
        <v>19</v>
      </c>
      <c r="I99" s="246"/>
      <c r="J99" s="243"/>
      <c r="K99" s="243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173</v>
      </c>
      <c r="AU99" s="251" t="s">
        <v>85</v>
      </c>
      <c r="AV99" s="14" t="s">
        <v>83</v>
      </c>
      <c r="AW99" s="14" t="s">
        <v>36</v>
      </c>
      <c r="AX99" s="14" t="s">
        <v>75</v>
      </c>
      <c r="AY99" s="251" t="s">
        <v>162</v>
      </c>
    </row>
    <row r="100" s="13" customFormat="1">
      <c r="A100" s="13"/>
      <c r="B100" s="230"/>
      <c r="C100" s="231"/>
      <c r="D100" s="232" t="s">
        <v>173</v>
      </c>
      <c r="E100" s="233" t="s">
        <v>19</v>
      </c>
      <c r="F100" s="234" t="s">
        <v>593</v>
      </c>
      <c r="G100" s="231"/>
      <c r="H100" s="235">
        <v>22.5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173</v>
      </c>
      <c r="AU100" s="241" t="s">
        <v>85</v>
      </c>
      <c r="AV100" s="13" t="s">
        <v>85</v>
      </c>
      <c r="AW100" s="13" t="s">
        <v>36</v>
      </c>
      <c r="AX100" s="13" t="s">
        <v>75</v>
      </c>
      <c r="AY100" s="241" t="s">
        <v>162</v>
      </c>
    </row>
    <row r="101" s="15" customFormat="1">
      <c r="A101" s="15"/>
      <c r="B101" s="252"/>
      <c r="C101" s="253"/>
      <c r="D101" s="232" t="s">
        <v>173</v>
      </c>
      <c r="E101" s="254" t="s">
        <v>19</v>
      </c>
      <c r="F101" s="255" t="s">
        <v>184</v>
      </c>
      <c r="G101" s="253"/>
      <c r="H101" s="256">
        <v>31.140000000000001</v>
      </c>
      <c r="I101" s="257"/>
      <c r="J101" s="253"/>
      <c r="K101" s="253"/>
      <c r="L101" s="258"/>
      <c r="M101" s="259"/>
      <c r="N101" s="260"/>
      <c r="O101" s="260"/>
      <c r="P101" s="260"/>
      <c r="Q101" s="260"/>
      <c r="R101" s="260"/>
      <c r="S101" s="260"/>
      <c r="T101" s="261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2" t="s">
        <v>173</v>
      </c>
      <c r="AU101" s="262" t="s">
        <v>85</v>
      </c>
      <c r="AV101" s="15" t="s">
        <v>169</v>
      </c>
      <c r="AW101" s="15" t="s">
        <v>36</v>
      </c>
      <c r="AX101" s="15" t="s">
        <v>83</v>
      </c>
      <c r="AY101" s="262" t="s">
        <v>162</v>
      </c>
    </row>
    <row r="102" s="2" customFormat="1" ht="62.7" customHeight="1">
      <c r="A102" s="38"/>
      <c r="B102" s="39"/>
      <c r="C102" s="212" t="s">
        <v>169</v>
      </c>
      <c r="D102" s="212" t="s">
        <v>164</v>
      </c>
      <c r="E102" s="213" t="s">
        <v>199</v>
      </c>
      <c r="F102" s="214" t="s">
        <v>200</v>
      </c>
      <c r="G102" s="215" t="s">
        <v>177</v>
      </c>
      <c r="H102" s="216">
        <v>22.5</v>
      </c>
      <c r="I102" s="217"/>
      <c r="J102" s="218">
        <f>ROUND(I102*H102,2)</f>
        <v>0</v>
      </c>
      <c r="K102" s="214" t="s">
        <v>168</v>
      </c>
      <c r="L102" s="44"/>
      <c r="M102" s="219" t="s">
        <v>19</v>
      </c>
      <c r="N102" s="220" t="s">
        <v>46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169</v>
      </c>
      <c r="AT102" s="223" t="s">
        <v>164</v>
      </c>
      <c r="AU102" s="223" t="s">
        <v>85</v>
      </c>
      <c r="AY102" s="17" t="s">
        <v>162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83</v>
      </c>
      <c r="BK102" s="224">
        <f>ROUND(I102*H102,2)</f>
        <v>0</v>
      </c>
      <c r="BL102" s="17" t="s">
        <v>169</v>
      </c>
      <c r="BM102" s="223" t="s">
        <v>594</v>
      </c>
    </row>
    <row r="103" s="2" customFormat="1">
      <c r="A103" s="38"/>
      <c r="B103" s="39"/>
      <c r="C103" s="40"/>
      <c r="D103" s="225" t="s">
        <v>171</v>
      </c>
      <c r="E103" s="40"/>
      <c r="F103" s="226" t="s">
        <v>202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171</v>
      </c>
      <c r="AU103" s="17" t="s">
        <v>85</v>
      </c>
    </row>
    <row r="104" s="14" customFormat="1">
      <c r="A104" s="14"/>
      <c r="B104" s="242"/>
      <c r="C104" s="243"/>
      <c r="D104" s="232" t="s">
        <v>173</v>
      </c>
      <c r="E104" s="244" t="s">
        <v>19</v>
      </c>
      <c r="F104" s="245" t="s">
        <v>518</v>
      </c>
      <c r="G104" s="243"/>
      <c r="H104" s="244" t="s">
        <v>19</v>
      </c>
      <c r="I104" s="246"/>
      <c r="J104" s="243"/>
      <c r="K104" s="243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173</v>
      </c>
      <c r="AU104" s="251" t="s">
        <v>85</v>
      </c>
      <c r="AV104" s="14" t="s">
        <v>83</v>
      </c>
      <c r="AW104" s="14" t="s">
        <v>36</v>
      </c>
      <c r="AX104" s="14" t="s">
        <v>75</v>
      </c>
      <c r="AY104" s="251" t="s">
        <v>162</v>
      </c>
    </row>
    <row r="105" s="13" customFormat="1">
      <c r="A105" s="13"/>
      <c r="B105" s="230"/>
      <c r="C105" s="231"/>
      <c r="D105" s="232" t="s">
        <v>173</v>
      </c>
      <c r="E105" s="233" t="s">
        <v>19</v>
      </c>
      <c r="F105" s="234" t="s">
        <v>593</v>
      </c>
      <c r="G105" s="231"/>
      <c r="H105" s="235">
        <v>22.5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173</v>
      </c>
      <c r="AU105" s="241" t="s">
        <v>85</v>
      </c>
      <c r="AV105" s="13" t="s">
        <v>85</v>
      </c>
      <c r="AW105" s="13" t="s">
        <v>36</v>
      </c>
      <c r="AX105" s="13" t="s">
        <v>83</v>
      </c>
      <c r="AY105" s="241" t="s">
        <v>162</v>
      </c>
    </row>
    <row r="106" s="2" customFormat="1" ht="66.75" customHeight="1">
      <c r="A106" s="38"/>
      <c r="B106" s="39"/>
      <c r="C106" s="212" t="s">
        <v>198</v>
      </c>
      <c r="D106" s="212" t="s">
        <v>164</v>
      </c>
      <c r="E106" s="213" t="s">
        <v>206</v>
      </c>
      <c r="F106" s="214" t="s">
        <v>207</v>
      </c>
      <c r="G106" s="215" t="s">
        <v>177</v>
      </c>
      <c r="H106" s="216">
        <v>112.5</v>
      </c>
      <c r="I106" s="217"/>
      <c r="J106" s="218">
        <f>ROUND(I106*H106,2)</f>
        <v>0</v>
      </c>
      <c r="K106" s="214" t="s">
        <v>168</v>
      </c>
      <c r="L106" s="44"/>
      <c r="M106" s="219" t="s">
        <v>19</v>
      </c>
      <c r="N106" s="220" t="s">
        <v>46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169</v>
      </c>
      <c r="AT106" s="223" t="s">
        <v>164</v>
      </c>
      <c r="AU106" s="223" t="s">
        <v>85</v>
      </c>
      <c r="AY106" s="17" t="s">
        <v>162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83</v>
      </c>
      <c r="BK106" s="224">
        <f>ROUND(I106*H106,2)</f>
        <v>0</v>
      </c>
      <c r="BL106" s="17" t="s">
        <v>169</v>
      </c>
      <c r="BM106" s="223" t="s">
        <v>595</v>
      </c>
    </row>
    <row r="107" s="2" customFormat="1">
      <c r="A107" s="38"/>
      <c r="B107" s="39"/>
      <c r="C107" s="40"/>
      <c r="D107" s="225" t="s">
        <v>171</v>
      </c>
      <c r="E107" s="40"/>
      <c r="F107" s="226" t="s">
        <v>209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171</v>
      </c>
      <c r="AU107" s="17" t="s">
        <v>85</v>
      </c>
    </row>
    <row r="108" s="13" customFormat="1">
      <c r="A108" s="13"/>
      <c r="B108" s="230"/>
      <c r="C108" s="231"/>
      <c r="D108" s="232" t="s">
        <v>173</v>
      </c>
      <c r="E108" s="233" t="s">
        <v>19</v>
      </c>
      <c r="F108" s="234" t="s">
        <v>596</v>
      </c>
      <c r="G108" s="231"/>
      <c r="H108" s="235">
        <v>112.5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173</v>
      </c>
      <c r="AU108" s="241" t="s">
        <v>85</v>
      </c>
      <c r="AV108" s="13" t="s">
        <v>85</v>
      </c>
      <c r="AW108" s="13" t="s">
        <v>36</v>
      </c>
      <c r="AX108" s="13" t="s">
        <v>83</v>
      </c>
      <c r="AY108" s="241" t="s">
        <v>162</v>
      </c>
    </row>
    <row r="109" s="2" customFormat="1" ht="44.25" customHeight="1">
      <c r="A109" s="38"/>
      <c r="B109" s="39"/>
      <c r="C109" s="212" t="s">
        <v>205</v>
      </c>
      <c r="D109" s="212" t="s">
        <v>164</v>
      </c>
      <c r="E109" s="213" t="s">
        <v>218</v>
      </c>
      <c r="F109" s="214" t="s">
        <v>219</v>
      </c>
      <c r="G109" s="215" t="s">
        <v>220</v>
      </c>
      <c r="H109" s="216">
        <v>40.5</v>
      </c>
      <c r="I109" s="217"/>
      <c r="J109" s="218">
        <f>ROUND(I109*H109,2)</f>
        <v>0</v>
      </c>
      <c r="K109" s="214" t="s">
        <v>168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169</v>
      </c>
      <c r="AT109" s="223" t="s">
        <v>164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597</v>
      </c>
    </row>
    <row r="110" s="2" customFormat="1">
      <c r="A110" s="38"/>
      <c r="B110" s="39"/>
      <c r="C110" s="40"/>
      <c r="D110" s="225" t="s">
        <v>171</v>
      </c>
      <c r="E110" s="40"/>
      <c r="F110" s="226" t="s">
        <v>222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171</v>
      </c>
      <c r="AU110" s="17" t="s">
        <v>85</v>
      </c>
    </row>
    <row r="111" s="13" customFormat="1">
      <c r="A111" s="13"/>
      <c r="B111" s="230"/>
      <c r="C111" s="231"/>
      <c r="D111" s="232" t="s">
        <v>173</v>
      </c>
      <c r="E111" s="233" t="s">
        <v>19</v>
      </c>
      <c r="F111" s="234" t="s">
        <v>598</v>
      </c>
      <c r="G111" s="231"/>
      <c r="H111" s="235">
        <v>40.5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173</v>
      </c>
      <c r="AU111" s="241" t="s">
        <v>85</v>
      </c>
      <c r="AV111" s="13" t="s">
        <v>85</v>
      </c>
      <c r="AW111" s="13" t="s">
        <v>36</v>
      </c>
      <c r="AX111" s="13" t="s">
        <v>83</v>
      </c>
      <c r="AY111" s="241" t="s">
        <v>162</v>
      </c>
    </row>
    <row r="112" s="2" customFormat="1" ht="37.8" customHeight="1">
      <c r="A112" s="38"/>
      <c r="B112" s="39"/>
      <c r="C112" s="212" t="s">
        <v>211</v>
      </c>
      <c r="D112" s="212" t="s">
        <v>164</v>
      </c>
      <c r="E112" s="213" t="s">
        <v>225</v>
      </c>
      <c r="F112" s="214" t="s">
        <v>226</v>
      </c>
      <c r="G112" s="215" t="s">
        <v>177</v>
      </c>
      <c r="H112" s="216">
        <v>22.5</v>
      </c>
      <c r="I112" s="217"/>
      <c r="J112" s="218">
        <f>ROUND(I112*H112,2)</f>
        <v>0</v>
      </c>
      <c r="K112" s="214" t="s">
        <v>168</v>
      </c>
      <c r="L112" s="44"/>
      <c r="M112" s="219" t="s">
        <v>19</v>
      </c>
      <c r="N112" s="220" t="s">
        <v>46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169</v>
      </c>
      <c r="AT112" s="223" t="s">
        <v>164</v>
      </c>
      <c r="AU112" s="223" t="s">
        <v>85</v>
      </c>
      <c r="AY112" s="17" t="s">
        <v>162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83</v>
      </c>
      <c r="BK112" s="224">
        <f>ROUND(I112*H112,2)</f>
        <v>0</v>
      </c>
      <c r="BL112" s="17" t="s">
        <v>169</v>
      </c>
      <c r="BM112" s="223" t="s">
        <v>599</v>
      </c>
    </row>
    <row r="113" s="2" customFormat="1">
      <c r="A113" s="38"/>
      <c r="B113" s="39"/>
      <c r="C113" s="40"/>
      <c r="D113" s="225" t="s">
        <v>171</v>
      </c>
      <c r="E113" s="40"/>
      <c r="F113" s="226" t="s">
        <v>228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171</v>
      </c>
      <c r="AU113" s="17" t="s">
        <v>85</v>
      </c>
    </row>
    <row r="114" s="2" customFormat="1" ht="44.25" customHeight="1">
      <c r="A114" s="38"/>
      <c r="B114" s="39"/>
      <c r="C114" s="212" t="s">
        <v>217</v>
      </c>
      <c r="D114" s="212" t="s">
        <v>164</v>
      </c>
      <c r="E114" s="213" t="s">
        <v>531</v>
      </c>
      <c r="F114" s="214" t="s">
        <v>532</v>
      </c>
      <c r="G114" s="215" t="s">
        <v>177</v>
      </c>
      <c r="H114" s="216">
        <v>22.5</v>
      </c>
      <c r="I114" s="217"/>
      <c r="J114" s="218">
        <f>ROUND(I114*H114,2)</f>
        <v>0</v>
      </c>
      <c r="K114" s="214" t="s">
        <v>168</v>
      </c>
      <c r="L114" s="44"/>
      <c r="M114" s="219" t="s">
        <v>19</v>
      </c>
      <c r="N114" s="220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169</v>
      </c>
      <c r="AT114" s="223" t="s">
        <v>164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600</v>
      </c>
    </row>
    <row r="115" s="2" customFormat="1">
      <c r="A115" s="38"/>
      <c r="B115" s="39"/>
      <c r="C115" s="40"/>
      <c r="D115" s="225" t="s">
        <v>171</v>
      </c>
      <c r="E115" s="40"/>
      <c r="F115" s="226" t="s">
        <v>534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171</v>
      </c>
      <c r="AU115" s="17" t="s">
        <v>85</v>
      </c>
    </row>
    <row r="116" s="12" customFormat="1" ht="22.8" customHeight="1">
      <c r="A116" s="12"/>
      <c r="B116" s="196"/>
      <c r="C116" s="197"/>
      <c r="D116" s="198" t="s">
        <v>74</v>
      </c>
      <c r="E116" s="210" t="s">
        <v>85</v>
      </c>
      <c r="F116" s="210" t="s">
        <v>229</v>
      </c>
      <c r="G116" s="197"/>
      <c r="H116" s="197"/>
      <c r="I116" s="200"/>
      <c r="J116" s="211">
        <f>BK116</f>
        <v>0</v>
      </c>
      <c r="K116" s="197"/>
      <c r="L116" s="202"/>
      <c r="M116" s="203"/>
      <c r="N116" s="204"/>
      <c r="O116" s="204"/>
      <c r="P116" s="205">
        <f>SUM(P117:P128)</f>
        <v>0</v>
      </c>
      <c r="Q116" s="204"/>
      <c r="R116" s="205">
        <f>SUM(R117:R128)</f>
        <v>39.5901</v>
      </c>
      <c r="S116" s="204"/>
      <c r="T116" s="206">
        <f>SUM(T117:T128)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7" t="s">
        <v>83</v>
      </c>
      <c r="AT116" s="208" t="s">
        <v>74</v>
      </c>
      <c r="AU116" s="208" t="s">
        <v>83</v>
      </c>
      <c r="AY116" s="207" t="s">
        <v>162</v>
      </c>
      <c r="BK116" s="209">
        <f>SUM(BK117:BK128)</f>
        <v>0</v>
      </c>
    </row>
    <row r="117" s="2" customFormat="1" ht="37.8" customHeight="1">
      <c r="A117" s="38"/>
      <c r="B117" s="39"/>
      <c r="C117" s="212" t="s">
        <v>224</v>
      </c>
      <c r="D117" s="212" t="s">
        <v>164</v>
      </c>
      <c r="E117" s="213" t="s">
        <v>601</v>
      </c>
      <c r="F117" s="214" t="s">
        <v>602</v>
      </c>
      <c r="G117" s="215" t="s">
        <v>177</v>
      </c>
      <c r="H117" s="216">
        <v>4.8600000000000003</v>
      </c>
      <c r="I117" s="217"/>
      <c r="J117" s="218">
        <f>ROUND(I117*H117,2)</f>
        <v>0</v>
      </c>
      <c r="K117" s="214" t="s">
        <v>168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2.1600000000000001</v>
      </c>
      <c r="R117" s="221">
        <f>Q117*H117</f>
        <v>10.497600000000002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169</v>
      </c>
      <c r="AT117" s="223" t="s">
        <v>164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603</v>
      </c>
    </row>
    <row r="118" s="2" customFormat="1">
      <c r="A118" s="38"/>
      <c r="B118" s="39"/>
      <c r="C118" s="40"/>
      <c r="D118" s="225" t="s">
        <v>171</v>
      </c>
      <c r="E118" s="40"/>
      <c r="F118" s="226" t="s">
        <v>604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171</v>
      </c>
      <c r="AU118" s="17" t="s">
        <v>85</v>
      </c>
    </row>
    <row r="119" s="13" customFormat="1">
      <c r="A119" s="13"/>
      <c r="B119" s="230"/>
      <c r="C119" s="231"/>
      <c r="D119" s="232" t="s">
        <v>173</v>
      </c>
      <c r="E119" s="233" t="s">
        <v>19</v>
      </c>
      <c r="F119" s="234" t="s">
        <v>605</v>
      </c>
      <c r="G119" s="231"/>
      <c r="H119" s="235">
        <v>4.8600000000000003</v>
      </c>
      <c r="I119" s="236"/>
      <c r="J119" s="231"/>
      <c r="K119" s="231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173</v>
      </c>
      <c r="AU119" s="241" t="s">
        <v>85</v>
      </c>
      <c r="AV119" s="13" t="s">
        <v>85</v>
      </c>
      <c r="AW119" s="13" t="s">
        <v>36</v>
      </c>
      <c r="AX119" s="13" t="s">
        <v>83</v>
      </c>
      <c r="AY119" s="241" t="s">
        <v>162</v>
      </c>
    </row>
    <row r="120" s="2" customFormat="1" ht="24.15" customHeight="1">
      <c r="A120" s="38"/>
      <c r="B120" s="39"/>
      <c r="C120" s="212" t="s">
        <v>230</v>
      </c>
      <c r="D120" s="212" t="s">
        <v>164</v>
      </c>
      <c r="E120" s="213" t="s">
        <v>606</v>
      </c>
      <c r="F120" s="214" t="s">
        <v>607</v>
      </c>
      <c r="G120" s="215" t="s">
        <v>177</v>
      </c>
      <c r="H120" s="216">
        <v>12.6</v>
      </c>
      <c r="I120" s="217"/>
      <c r="J120" s="218">
        <f>ROUND(I120*H120,2)</f>
        <v>0</v>
      </c>
      <c r="K120" s="214" t="s">
        <v>168</v>
      </c>
      <c r="L120" s="44"/>
      <c r="M120" s="219" t="s">
        <v>19</v>
      </c>
      <c r="N120" s="220" t="s">
        <v>46</v>
      </c>
      <c r="O120" s="84"/>
      <c r="P120" s="221">
        <f>O120*H120</f>
        <v>0</v>
      </c>
      <c r="Q120" s="221">
        <v>2.3010199999999998</v>
      </c>
      <c r="R120" s="221">
        <f>Q120*H120</f>
        <v>28.992851999999996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169</v>
      </c>
      <c r="AT120" s="223" t="s">
        <v>164</v>
      </c>
      <c r="AU120" s="223" t="s">
        <v>85</v>
      </c>
      <c r="AY120" s="17" t="s">
        <v>162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83</v>
      </c>
      <c r="BK120" s="224">
        <f>ROUND(I120*H120,2)</f>
        <v>0</v>
      </c>
      <c r="BL120" s="17" t="s">
        <v>169</v>
      </c>
      <c r="BM120" s="223" t="s">
        <v>608</v>
      </c>
    </row>
    <row r="121" s="2" customFormat="1">
      <c r="A121" s="38"/>
      <c r="B121" s="39"/>
      <c r="C121" s="40"/>
      <c r="D121" s="225" t="s">
        <v>171</v>
      </c>
      <c r="E121" s="40"/>
      <c r="F121" s="226" t="s">
        <v>609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171</v>
      </c>
      <c r="AU121" s="17" t="s">
        <v>85</v>
      </c>
    </row>
    <row r="122" s="14" customFormat="1">
      <c r="A122" s="14"/>
      <c r="B122" s="242"/>
      <c r="C122" s="243"/>
      <c r="D122" s="232" t="s">
        <v>173</v>
      </c>
      <c r="E122" s="244" t="s">
        <v>19</v>
      </c>
      <c r="F122" s="245" t="s">
        <v>610</v>
      </c>
      <c r="G122" s="243"/>
      <c r="H122" s="244" t="s">
        <v>19</v>
      </c>
      <c r="I122" s="246"/>
      <c r="J122" s="243"/>
      <c r="K122" s="243"/>
      <c r="L122" s="247"/>
      <c r="M122" s="248"/>
      <c r="N122" s="249"/>
      <c r="O122" s="249"/>
      <c r="P122" s="249"/>
      <c r="Q122" s="249"/>
      <c r="R122" s="249"/>
      <c r="S122" s="249"/>
      <c r="T122" s="25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1" t="s">
        <v>173</v>
      </c>
      <c r="AU122" s="251" t="s">
        <v>85</v>
      </c>
      <c r="AV122" s="14" t="s">
        <v>83</v>
      </c>
      <c r="AW122" s="14" t="s">
        <v>36</v>
      </c>
      <c r="AX122" s="14" t="s">
        <v>75</v>
      </c>
      <c r="AY122" s="251" t="s">
        <v>162</v>
      </c>
    </row>
    <row r="123" s="13" customFormat="1">
      <c r="A123" s="13"/>
      <c r="B123" s="230"/>
      <c r="C123" s="231"/>
      <c r="D123" s="232" t="s">
        <v>173</v>
      </c>
      <c r="E123" s="233" t="s">
        <v>19</v>
      </c>
      <c r="F123" s="234" t="s">
        <v>611</v>
      </c>
      <c r="G123" s="231"/>
      <c r="H123" s="235">
        <v>12.6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173</v>
      </c>
      <c r="AU123" s="241" t="s">
        <v>85</v>
      </c>
      <c r="AV123" s="13" t="s">
        <v>85</v>
      </c>
      <c r="AW123" s="13" t="s">
        <v>36</v>
      </c>
      <c r="AX123" s="13" t="s">
        <v>83</v>
      </c>
      <c r="AY123" s="241" t="s">
        <v>162</v>
      </c>
    </row>
    <row r="124" s="2" customFormat="1" ht="21.75" customHeight="1">
      <c r="A124" s="38"/>
      <c r="B124" s="39"/>
      <c r="C124" s="212" t="s">
        <v>236</v>
      </c>
      <c r="D124" s="212" t="s">
        <v>164</v>
      </c>
      <c r="E124" s="213" t="s">
        <v>612</v>
      </c>
      <c r="F124" s="214" t="s">
        <v>613</v>
      </c>
      <c r="G124" s="215" t="s">
        <v>167</v>
      </c>
      <c r="H124" s="216">
        <v>28.800000000000001</v>
      </c>
      <c r="I124" s="217"/>
      <c r="J124" s="218">
        <f>ROUND(I124*H124,2)</f>
        <v>0</v>
      </c>
      <c r="K124" s="214" t="s">
        <v>168</v>
      </c>
      <c r="L124" s="44"/>
      <c r="M124" s="219" t="s">
        <v>19</v>
      </c>
      <c r="N124" s="220" t="s">
        <v>46</v>
      </c>
      <c r="O124" s="84"/>
      <c r="P124" s="221">
        <f>O124*H124</f>
        <v>0</v>
      </c>
      <c r="Q124" s="221">
        <v>0.00346</v>
      </c>
      <c r="R124" s="221">
        <f>Q124*H124</f>
        <v>0.099648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169</v>
      </c>
      <c r="AT124" s="223" t="s">
        <v>164</v>
      </c>
      <c r="AU124" s="223" t="s">
        <v>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169</v>
      </c>
      <c r="BM124" s="223" t="s">
        <v>614</v>
      </c>
    </row>
    <row r="125" s="2" customFormat="1">
      <c r="A125" s="38"/>
      <c r="B125" s="39"/>
      <c r="C125" s="40"/>
      <c r="D125" s="225" t="s">
        <v>171</v>
      </c>
      <c r="E125" s="40"/>
      <c r="F125" s="226" t="s">
        <v>615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171</v>
      </c>
      <c r="AU125" s="17" t="s">
        <v>85</v>
      </c>
    </row>
    <row r="126" s="13" customFormat="1">
      <c r="A126" s="13"/>
      <c r="B126" s="230"/>
      <c r="C126" s="231"/>
      <c r="D126" s="232" t="s">
        <v>173</v>
      </c>
      <c r="E126" s="233" t="s">
        <v>19</v>
      </c>
      <c r="F126" s="234" t="s">
        <v>616</v>
      </c>
      <c r="G126" s="231"/>
      <c r="H126" s="235">
        <v>28.800000000000001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173</v>
      </c>
      <c r="AU126" s="241" t="s">
        <v>85</v>
      </c>
      <c r="AV126" s="13" t="s">
        <v>85</v>
      </c>
      <c r="AW126" s="13" t="s">
        <v>36</v>
      </c>
      <c r="AX126" s="13" t="s">
        <v>83</v>
      </c>
      <c r="AY126" s="241" t="s">
        <v>162</v>
      </c>
    </row>
    <row r="127" s="2" customFormat="1" ht="24.15" customHeight="1">
      <c r="A127" s="38"/>
      <c r="B127" s="39"/>
      <c r="C127" s="212" t="s">
        <v>8</v>
      </c>
      <c r="D127" s="212" t="s">
        <v>164</v>
      </c>
      <c r="E127" s="213" t="s">
        <v>617</v>
      </c>
      <c r="F127" s="214" t="s">
        <v>618</v>
      </c>
      <c r="G127" s="215" t="s">
        <v>167</v>
      </c>
      <c r="H127" s="216">
        <v>28.800000000000001</v>
      </c>
      <c r="I127" s="217"/>
      <c r="J127" s="218">
        <f>ROUND(I127*H127,2)</f>
        <v>0</v>
      </c>
      <c r="K127" s="214" t="s">
        <v>168</v>
      </c>
      <c r="L127" s="44"/>
      <c r="M127" s="219" t="s">
        <v>19</v>
      </c>
      <c r="N127" s="220" t="s">
        <v>46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169</v>
      </c>
      <c r="AT127" s="223" t="s">
        <v>164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619</v>
      </c>
    </row>
    <row r="128" s="2" customFormat="1">
      <c r="A128" s="38"/>
      <c r="B128" s="39"/>
      <c r="C128" s="40"/>
      <c r="D128" s="225" t="s">
        <v>171</v>
      </c>
      <c r="E128" s="40"/>
      <c r="F128" s="226" t="s">
        <v>620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171</v>
      </c>
      <c r="AU128" s="17" t="s">
        <v>85</v>
      </c>
    </row>
    <row r="129" s="12" customFormat="1" ht="22.8" customHeight="1">
      <c r="A129" s="12"/>
      <c r="B129" s="196"/>
      <c r="C129" s="197"/>
      <c r="D129" s="198" t="s">
        <v>74</v>
      </c>
      <c r="E129" s="210" t="s">
        <v>185</v>
      </c>
      <c r="F129" s="210" t="s">
        <v>535</v>
      </c>
      <c r="G129" s="197"/>
      <c r="H129" s="197"/>
      <c r="I129" s="200"/>
      <c r="J129" s="211">
        <f>BK129</f>
        <v>0</v>
      </c>
      <c r="K129" s="197"/>
      <c r="L129" s="202"/>
      <c r="M129" s="203"/>
      <c r="N129" s="204"/>
      <c r="O129" s="204"/>
      <c r="P129" s="205">
        <f>SUM(P130:P135)</f>
        <v>0</v>
      </c>
      <c r="Q129" s="204"/>
      <c r="R129" s="205">
        <f>SUM(R130:R135)</f>
        <v>8.7309899999999985</v>
      </c>
      <c r="S129" s="204"/>
      <c r="T129" s="206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7" t="s">
        <v>83</v>
      </c>
      <c r="AT129" s="208" t="s">
        <v>74</v>
      </c>
      <c r="AU129" s="208" t="s">
        <v>83</v>
      </c>
      <c r="AY129" s="207" t="s">
        <v>162</v>
      </c>
      <c r="BK129" s="209">
        <f>SUM(BK130:BK135)</f>
        <v>0</v>
      </c>
    </row>
    <row r="130" s="2" customFormat="1" ht="49.05" customHeight="1">
      <c r="A130" s="38"/>
      <c r="B130" s="39"/>
      <c r="C130" s="212" t="s">
        <v>246</v>
      </c>
      <c r="D130" s="212" t="s">
        <v>164</v>
      </c>
      <c r="E130" s="213" t="s">
        <v>621</v>
      </c>
      <c r="F130" s="214" t="s">
        <v>622</v>
      </c>
      <c r="G130" s="215" t="s">
        <v>542</v>
      </c>
      <c r="H130" s="216">
        <v>9</v>
      </c>
      <c r="I130" s="217"/>
      <c r="J130" s="218">
        <f>ROUND(I130*H130,2)</f>
        <v>0</v>
      </c>
      <c r="K130" s="214" t="s">
        <v>168</v>
      </c>
      <c r="L130" s="44"/>
      <c r="M130" s="219" t="s">
        <v>19</v>
      </c>
      <c r="N130" s="220" t="s">
        <v>46</v>
      </c>
      <c r="O130" s="84"/>
      <c r="P130" s="221">
        <f>O130*H130</f>
        <v>0</v>
      </c>
      <c r="Q130" s="221">
        <v>0.12011</v>
      </c>
      <c r="R130" s="221">
        <f>Q130*H130</f>
        <v>1.0809899999999999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169</v>
      </c>
      <c r="AT130" s="223" t="s">
        <v>164</v>
      </c>
      <c r="AU130" s="223" t="s">
        <v>85</v>
      </c>
      <c r="AY130" s="17" t="s">
        <v>162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83</v>
      </c>
      <c r="BK130" s="224">
        <f>ROUND(I130*H130,2)</f>
        <v>0</v>
      </c>
      <c r="BL130" s="17" t="s">
        <v>169</v>
      </c>
      <c r="BM130" s="223" t="s">
        <v>623</v>
      </c>
    </row>
    <row r="131" s="2" customFormat="1">
      <c r="A131" s="38"/>
      <c r="B131" s="39"/>
      <c r="C131" s="40"/>
      <c r="D131" s="225" t="s">
        <v>171</v>
      </c>
      <c r="E131" s="40"/>
      <c r="F131" s="226" t="s">
        <v>624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171</v>
      </c>
      <c r="AU131" s="17" t="s">
        <v>85</v>
      </c>
    </row>
    <row r="132" s="14" customFormat="1">
      <c r="A132" s="14"/>
      <c r="B132" s="242"/>
      <c r="C132" s="243"/>
      <c r="D132" s="232" t="s">
        <v>173</v>
      </c>
      <c r="E132" s="244" t="s">
        <v>19</v>
      </c>
      <c r="F132" s="245" t="s">
        <v>625</v>
      </c>
      <c r="G132" s="243"/>
      <c r="H132" s="244" t="s">
        <v>19</v>
      </c>
      <c r="I132" s="246"/>
      <c r="J132" s="243"/>
      <c r="K132" s="243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173</v>
      </c>
      <c r="AU132" s="251" t="s">
        <v>85</v>
      </c>
      <c r="AV132" s="14" t="s">
        <v>83</v>
      </c>
      <c r="AW132" s="14" t="s">
        <v>36</v>
      </c>
      <c r="AX132" s="14" t="s">
        <v>75</v>
      </c>
      <c r="AY132" s="251" t="s">
        <v>162</v>
      </c>
    </row>
    <row r="133" s="13" customFormat="1">
      <c r="A133" s="13"/>
      <c r="B133" s="230"/>
      <c r="C133" s="231"/>
      <c r="D133" s="232" t="s">
        <v>173</v>
      </c>
      <c r="E133" s="233" t="s">
        <v>19</v>
      </c>
      <c r="F133" s="234" t="s">
        <v>626</v>
      </c>
      <c r="G133" s="231"/>
      <c r="H133" s="235">
        <v>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173</v>
      </c>
      <c r="AU133" s="241" t="s">
        <v>85</v>
      </c>
      <c r="AV133" s="13" t="s">
        <v>85</v>
      </c>
      <c r="AW133" s="13" t="s">
        <v>36</v>
      </c>
      <c r="AX133" s="13" t="s">
        <v>83</v>
      </c>
      <c r="AY133" s="241" t="s">
        <v>162</v>
      </c>
    </row>
    <row r="134" s="2" customFormat="1" ht="16.5" customHeight="1">
      <c r="A134" s="38"/>
      <c r="B134" s="39"/>
      <c r="C134" s="264" t="s">
        <v>251</v>
      </c>
      <c r="D134" s="264" t="s">
        <v>280</v>
      </c>
      <c r="E134" s="265" t="s">
        <v>627</v>
      </c>
      <c r="F134" s="266" t="s">
        <v>628</v>
      </c>
      <c r="G134" s="267" t="s">
        <v>338</v>
      </c>
      <c r="H134" s="268">
        <v>9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46</v>
      </c>
      <c r="O134" s="84"/>
      <c r="P134" s="221">
        <f>O134*H134</f>
        <v>0</v>
      </c>
      <c r="Q134" s="221">
        <v>0.84999999999999998</v>
      </c>
      <c r="R134" s="221">
        <f>Q134*H134</f>
        <v>7.6499999999999995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217</v>
      </c>
      <c r="AT134" s="223" t="s">
        <v>280</v>
      </c>
      <c r="AU134" s="223" t="s">
        <v>85</v>
      </c>
      <c r="AY134" s="17" t="s">
        <v>162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83</v>
      </c>
      <c r="BK134" s="224">
        <f>ROUND(I134*H134,2)</f>
        <v>0</v>
      </c>
      <c r="BL134" s="17" t="s">
        <v>169</v>
      </c>
      <c r="BM134" s="223" t="s">
        <v>629</v>
      </c>
    </row>
    <row r="135" s="2" customFormat="1" ht="16.5" customHeight="1">
      <c r="A135" s="38"/>
      <c r="B135" s="39"/>
      <c r="C135" s="212" t="s">
        <v>256</v>
      </c>
      <c r="D135" s="212" t="s">
        <v>164</v>
      </c>
      <c r="E135" s="213" t="s">
        <v>630</v>
      </c>
      <c r="F135" s="214" t="s">
        <v>631</v>
      </c>
      <c r="G135" s="215" t="s">
        <v>338</v>
      </c>
      <c r="H135" s="216">
        <v>108</v>
      </c>
      <c r="I135" s="217"/>
      <c r="J135" s="218">
        <f>ROUND(I135*H135,2)</f>
        <v>0</v>
      </c>
      <c r="K135" s="214" t="s">
        <v>19</v>
      </c>
      <c r="L135" s="44"/>
      <c r="M135" s="219" t="s">
        <v>19</v>
      </c>
      <c r="N135" s="220" t="s">
        <v>46</v>
      </c>
      <c r="O135" s="84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169</v>
      </c>
      <c r="AT135" s="223" t="s">
        <v>164</v>
      </c>
      <c r="AU135" s="223" t="s">
        <v>85</v>
      </c>
      <c r="AY135" s="17" t="s">
        <v>162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83</v>
      </c>
      <c r="BK135" s="224">
        <f>ROUND(I135*H135,2)</f>
        <v>0</v>
      </c>
      <c r="BL135" s="17" t="s">
        <v>169</v>
      </c>
      <c r="BM135" s="223" t="s">
        <v>632</v>
      </c>
    </row>
    <row r="136" s="12" customFormat="1" ht="22.8" customHeight="1">
      <c r="A136" s="12"/>
      <c r="B136" s="196"/>
      <c r="C136" s="197"/>
      <c r="D136" s="198" t="s">
        <v>74</v>
      </c>
      <c r="E136" s="210" t="s">
        <v>309</v>
      </c>
      <c r="F136" s="210" t="s">
        <v>310</v>
      </c>
      <c r="G136" s="197"/>
      <c r="H136" s="197"/>
      <c r="I136" s="200"/>
      <c r="J136" s="211">
        <f>BK136</f>
        <v>0</v>
      </c>
      <c r="K136" s="197"/>
      <c r="L136" s="202"/>
      <c r="M136" s="203"/>
      <c r="N136" s="204"/>
      <c r="O136" s="204"/>
      <c r="P136" s="205">
        <f>SUM(P137:P138)</f>
        <v>0</v>
      </c>
      <c r="Q136" s="204"/>
      <c r="R136" s="205">
        <f>SUM(R137:R138)</f>
        <v>0</v>
      </c>
      <c r="S136" s="204"/>
      <c r="T136" s="206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7" t="s">
        <v>83</v>
      </c>
      <c r="AT136" s="208" t="s">
        <v>74</v>
      </c>
      <c r="AU136" s="208" t="s">
        <v>83</v>
      </c>
      <c r="AY136" s="207" t="s">
        <v>162</v>
      </c>
      <c r="BK136" s="209">
        <f>SUM(BK137:BK138)</f>
        <v>0</v>
      </c>
    </row>
    <row r="137" s="2" customFormat="1" ht="24.15" customHeight="1">
      <c r="A137" s="38"/>
      <c r="B137" s="39"/>
      <c r="C137" s="212" t="s">
        <v>262</v>
      </c>
      <c r="D137" s="212" t="s">
        <v>164</v>
      </c>
      <c r="E137" s="213" t="s">
        <v>312</v>
      </c>
      <c r="F137" s="214" t="s">
        <v>313</v>
      </c>
      <c r="G137" s="215" t="s">
        <v>220</v>
      </c>
      <c r="H137" s="216">
        <v>48.320999999999998</v>
      </c>
      <c r="I137" s="217"/>
      <c r="J137" s="218">
        <f>ROUND(I137*H137,2)</f>
        <v>0</v>
      </c>
      <c r="K137" s="214" t="s">
        <v>168</v>
      </c>
      <c r="L137" s="44"/>
      <c r="M137" s="219" t="s">
        <v>19</v>
      </c>
      <c r="N137" s="220" t="s">
        <v>46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169</v>
      </c>
      <c r="AT137" s="223" t="s">
        <v>164</v>
      </c>
      <c r="AU137" s="223" t="s">
        <v>85</v>
      </c>
      <c r="AY137" s="17" t="s">
        <v>162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83</v>
      </c>
      <c r="BK137" s="224">
        <f>ROUND(I137*H137,2)</f>
        <v>0</v>
      </c>
      <c r="BL137" s="17" t="s">
        <v>169</v>
      </c>
      <c r="BM137" s="223" t="s">
        <v>633</v>
      </c>
    </row>
    <row r="138" s="2" customFormat="1">
      <c r="A138" s="38"/>
      <c r="B138" s="39"/>
      <c r="C138" s="40"/>
      <c r="D138" s="225" t="s">
        <v>171</v>
      </c>
      <c r="E138" s="40"/>
      <c r="F138" s="226" t="s">
        <v>315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171</v>
      </c>
      <c r="AU138" s="17" t="s">
        <v>85</v>
      </c>
    </row>
    <row r="139" s="12" customFormat="1" ht="25.92" customHeight="1">
      <c r="A139" s="12"/>
      <c r="B139" s="196"/>
      <c r="C139" s="197"/>
      <c r="D139" s="198" t="s">
        <v>74</v>
      </c>
      <c r="E139" s="199" t="s">
        <v>128</v>
      </c>
      <c r="F139" s="199" t="s">
        <v>481</v>
      </c>
      <c r="G139" s="197"/>
      <c r="H139" s="197"/>
      <c r="I139" s="200"/>
      <c r="J139" s="201">
        <f>BK139</f>
        <v>0</v>
      </c>
      <c r="K139" s="197"/>
      <c r="L139" s="202"/>
      <c r="M139" s="203"/>
      <c r="N139" s="204"/>
      <c r="O139" s="204"/>
      <c r="P139" s="205">
        <f>P140</f>
        <v>0</v>
      </c>
      <c r="Q139" s="204"/>
      <c r="R139" s="205">
        <f>R140</f>
        <v>0</v>
      </c>
      <c r="S139" s="204"/>
      <c r="T139" s="206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198</v>
      </c>
      <c r="AT139" s="208" t="s">
        <v>74</v>
      </c>
      <c r="AU139" s="208" t="s">
        <v>75</v>
      </c>
      <c r="AY139" s="207" t="s">
        <v>162</v>
      </c>
      <c r="BK139" s="209">
        <f>BK140</f>
        <v>0</v>
      </c>
    </row>
    <row r="140" s="12" customFormat="1" ht="22.8" customHeight="1">
      <c r="A140" s="12"/>
      <c r="B140" s="196"/>
      <c r="C140" s="197"/>
      <c r="D140" s="198" t="s">
        <v>74</v>
      </c>
      <c r="E140" s="210" t="s">
        <v>482</v>
      </c>
      <c r="F140" s="210" t="s">
        <v>483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SUM(P141:P142)</f>
        <v>0</v>
      </c>
      <c r="Q140" s="204"/>
      <c r="R140" s="205">
        <f>SUM(R141:R142)</f>
        <v>0</v>
      </c>
      <c r="S140" s="204"/>
      <c r="T140" s="206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198</v>
      </c>
      <c r="AT140" s="208" t="s">
        <v>74</v>
      </c>
      <c r="AU140" s="208" t="s">
        <v>83</v>
      </c>
      <c r="AY140" s="207" t="s">
        <v>162</v>
      </c>
      <c r="BK140" s="209">
        <f>SUM(BK141:BK142)</f>
        <v>0</v>
      </c>
    </row>
    <row r="141" s="2" customFormat="1" ht="16.5" customHeight="1">
      <c r="A141" s="38"/>
      <c r="B141" s="39"/>
      <c r="C141" s="212" t="s">
        <v>266</v>
      </c>
      <c r="D141" s="212" t="s">
        <v>164</v>
      </c>
      <c r="E141" s="213" t="s">
        <v>484</v>
      </c>
      <c r="F141" s="214" t="s">
        <v>485</v>
      </c>
      <c r="G141" s="215" t="s">
        <v>220</v>
      </c>
      <c r="H141" s="216">
        <v>48.320999999999998</v>
      </c>
      <c r="I141" s="217"/>
      <c r="J141" s="218">
        <f>ROUND(I141*H141,2)</f>
        <v>0</v>
      </c>
      <c r="K141" s="214" t="s">
        <v>486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487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487</v>
      </c>
      <c r="BM141" s="223" t="s">
        <v>634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489</v>
      </c>
      <c r="G142" s="40"/>
      <c r="H142" s="40"/>
      <c r="I142" s="227"/>
      <c r="J142" s="40"/>
      <c r="K142" s="40"/>
      <c r="L142" s="44"/>
      <c r="M142" s="279"/>
      <c r="N142" s="280"/>
      <c r="O142" s="276"/>
      <c r="P142" s="276"/>
      <c r="Q142" s="276"/>
      <c r="R142" s="276"/>
      <c r="S142" s="276"/>
      <c r="T142" s="281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2" customFormat="1" ht="6.96" customHeight="1">
      <c r="A143" s="38"/>
      <c r="B143" s="59"/>
      <c r="C143" s="60"/>
      <c r="D143" s="60"/>
      <c r="E143" s="60"/>
      <c r="F143" s="60"/>
      <c r="G143" s="60"/>
      <c r="H143" s="60"/>
      <c r="I143" s="60"/>
      <c r="J143" s="60"/>
      <c r="K143" s="60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YdQprwaqyXou3WdaZ15T+l+C+PHw0DNlqI7YIv9eRuJwYjhTfXzBwUorTgjomiBJaCSJNEF6v8iUJpYLPrEmuQ==" hashValue="kG2yEVw6ORVLIFiz8Tn5qtoQVIwjrDeJwpf5KfTveGhtZ30TE51VjOyLya9Hpfz6Mgdd8XRtBuPwVcnpVzmblw==" algorithmName="SHA-512" password="CC35"/>
  <autoFilter ref="C85:K14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21151103"/>
    <hyperlink ref="F93" r:id="rId2" display="https://podminky.urs.cz/item/CS_URS_2025_01/122151102"/>
    <hyperlink ref="F96" r:id="rId3" display="https://podminky.urs.cz/item/CS_URS_2025_01/162251102"/>
    <hyperlink ref="F103" r:id="rId4" display="https://podminky.urs.cz/item/CS_URS_2025_01/162751117"/>
    <hyperlink ref="F107" r:id="rId5" display="https://podminky.urs.cz/item/CS_URS_2025_01/162751119"/>
    <hyperlink ref="F110" r:id="rId6" display="https://podminky.urs.cz/item/CS_URS_2025_01/171201231"/>
    <hyperlink ref="F113" r:id="rId7" display="https://podminky.urs.cz/item/CS_URS_2025_01/171251201"/>
    <hyperlink ref="F115" r:id="rId8" display="https://podminky.urs.cz/item/CS_URS_2025_01/174151101"/>
    <hyperlink ref="F118" r:id="rId9" display="https://podminky.urs.cz/item/CS_URS_2025_01/271532213"/>
    <hyperlink ref="F121" r:id="rId10" display="https://podminky.urs.cz/item/CS_URS_2025_01/279311911"/>
    <hyperlink ref="F125" r:id="rId11" display="https://podminky.urs.cz/item/CS_URS_2025_01/279351311"/>
    <hyperlink ref="F128" r:id="rId12" display="https://podminky.urs.cz/item/CS_URS_2025_01/279351312"/>
    <hyperlink ref="F131" r:id="rId13" display="https://podminky.urs.cz/item/CS_URS_2025_01/327131112"/>
    <hyperlink ref="F138" r:id="rId14" display="https://podminky.urs.cz/item/CS_URS_2025_01/998222012"/>
    <hyperlink ref="F142" r:id="rId15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635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ROUND(J86,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ROUND((SUM(BE86:BE158)),  2)</f>
        <v>0</v>
      </c>
      <c r="G33" s="38"/>
      <c r="H33" s="38"/>
      <c r="I33" s="157">
        <v>0.20999999999999999</v>
      </c>
      <c r="J33" s="156">
        <f>ROUND(((SUM(BE86:BE158))*I33),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ROUND((SUM(BF86:BF158)),  2)</f>
        <v>0</v>
      </c>
      <c r="G34" s="38"/>
      <c r="H34" s="38"/>
      <c r="I34" s="157">
        <v>0.12</v>
      </c>
      <c r="J34" s="156">
        <f>ROUND(((SUM(BF86:BF158))*I34),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ROUND((SUM(BG86:BG158)),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ROUND((SUM(BH86:BH158)),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ROUND((SUM(BI86:BI158)),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D05 - Sklady a šatny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J87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J88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139</v>
      </c>
      <c r="E62" s="182"/>
      <c r="F62" s="182"/>
      <c r="G62" s="182"/>
      <c r="H62" s="182"/>
      <c r="I62" s="182"/>
      <c r="J62" s="183">
        <f>J128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491</v>
      </c>
      <c r="E63" s="182"/>
      <c r="F63" s="182"/>
      <c r="G63" s="182"/>
      <c r="H63" s="182"/>
      <c r="I63" s="182"/>
      <c r="J63" s="183">
        <f>J143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144</v>
      </c>
      <c r="E64" s="182"/>
      <c r="F64" s="182"/>
      <c r="G64" s="182"/>
      <c r="H64" s="182"/>
      <c r="I64" s="182"/>
      <c r="J64" s="183">
        <f>J152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74"/>
      <c r="C65" s="175"/>
      <c r="D65" s="176" t="s">
        <v>366</v>
      </c>
      <c r="E65" s="177"/>
      <c r="F65" s="177"/>
      <c r="G65" s="177"/>
      <c r="H65" s="177"/>
      <c r="I65" s="177"/>
      <c r="J65" s="178">
        <f>J155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10" customFormat="1" ht="19.92" customHeight="1">
      <c r="A66" s="10"/>
      <c r="B66" s="180"/>
      <c r="C66" s="125"/>
      <c r="D66" s="181" t="s">
        <v>367</v>
      </c>
      <c r="E66" s="182"/>
      <c r="F66" s="182"/>
      <c r="G66" s="182"/>
      <c r="H66" s="182"/>
      <c r="I66" s="182"/>
      <c r="J66" s="183">
        <f>J156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hidden="1"/>
    <row r="70" hidden="1"/>
    <row r="71" hidden="1"/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147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9" t="str">
        <f>E7</f>
        <v>Hřiště u ZŠ - Habartov</v>
      </c>
      <c r="F76" s="32"/>
      <c r="G76" s="32"/>
      <c r="H76" s="32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131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D05 - Sklady a šatny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>č.p.561/28,99/226</v>
      </c>
      <c r="G80" s="40"/>
      <c r="H80" s="40"/>
      <c r="I80" s="32" t="s">
        <v>23</v>
      </c>
      <c r="J80" s="72" t="str">
        <f>IF(J12="","",J12)</f>
        <v>26. 5. 2025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5.65" customHeight="1">
      <c r="A82" s="38"/>
      <c r="B82" s="39"/>
      <c r="C82" s="32" t="s">
        <v>25</v>
      </c>
      <c r="D82" s="40"/>
      <c r="E82" s="40"/>
      <c r="F82" s="27" t="str">
        <f>E15</f>
        <v>Město Habartov</v>
      </c>
      <c r="G82" s="40"/>
      <c r="H82" s="40"/>
      <c r="I82" s="32" t="s">
        <v>33</v>
      </c>
      <c r="J82" s="36" t="str">
        <f>E21</f>
        <v>Ing.Arch Lubomír Korřák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31</v>
      </c>
      <c r="D83" s="40"/>
      <c r="E83" s="40"/>
      <c r="F83" s="27" t="str">
        <f>IF(E18="","",E18)</f>
        <v>Vyplň údaj</v>
      </c>
      <c r="G83" s="40"/>
      <c r="H83" s="40"/>
      <c r="I83" s="32" t="s">
        <v>37</v>
      </c>
      <c r="J83" s="36" t="str">
        <f>E24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148</v>
      </c>
      <c r="D85" s="188" t="s">
        <v>60</v>
      </c>
      <c r="E85" s="188" t="s">
        <v>56</v>
      </c>
      <c r="F85" s="188" t="s">
        <v>57</v>
      </c>
      <c r="G85" s="188" t="s">
        <v>149</v>
      </c>
      <c r="H85" s="188" t="s">
        <v>150</v>
      </c>
      <c r="I85" s="188" t="s">
        <v>151</v>
      </c>
      <c r="J85" s="188" t="s">
        <v>135</v>
      </c>
      <c r="K85" s="189" t="s">
        <v>152</v>
      </c>
      <c r="L85" s="190"/>
      <c r="M85" s="92" t="s">
        <v>19</v>
      </c>
      <c r="N85" s="93" t="s">
        <v>45</v>
      </c>
      <c r="O85" s="93" t="s">
        <v>153</v>
      </c>
      <c r="P85" s="93" t="s">
        <v>154</v>
      </c>
      <c r="Q85" s="93" t="s">
        <v>155</v>
      </c>
      <c r="R85" s="93" t="s">
        <v>156</v>
      </c>
      <c r="S85" s="93" t="s">
        <v>157</v>
      </c>
      <c r="T85" s="94" t="s">
        <v>158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159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P87+P155</f>
        <v>0</v>
      </c>
      <c r="Q86" s="96"/>
      <c r="R86" s="193">
        <f>R87+R155</f>
        <v>16.913707599999995</v>
      </c>
      <c r="S86" s="96"/>
      <c r="T86" s="194">
        <f>T87+T155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74</v>
      </c>
      <c r="AU86" s="17" t="s">
        <v>136</v>
      </c>
      <c r="BK86" s="195">
        <f>BK87+BK155</f>
        <v>0</v>
      </c>
    </row>
    <row r="87" s="12" customFormat="1" ht="25.92" customHeight="1">
      <c r="A87" s="12"/>
      <c r="B87" s="196"/>
      <c r="C87" s="197"/>
      <c r="D87" s="198" t="s">
        <v>74</v>
      </c>
      <c r="E87" s="199" t="s">
        <v>160</v>
      </c>
      <c r="F87" s="199" t="s">
        <v>161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P88+P128+P143+P152</f>
        <v>0</v>
      </c>
      <c r="Q87" s="204"/>
      <c r="R87" s="205">
        <f>R88+R128+R143+R152</f>
        <v>16.913707599999995</v>
      </c>
      <c r="S87" s="204"/>
      <c r="T87" s="206">
        <f>T88+T128+T143+T152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83</v>
      </c>
      <c r="AT87" s="208" t="s">
        <v>74</v>
      </c>
      <c r="AU87" s="208" t="s">
        <v>75</v>
      </c>
      <c r="AY87" s="207" t="s">
        <v>162</v>
      </c>
      <c r="BK87" s="209">
        <f>BK88+BK128+BK143+BK152</f>
        <v>0</v>
      </c>
    </row>
    <row r="88" s="12" customFormat="1" ht="22.8" customHeight="1">
      <c r="A88" s="12"/>
      <c r="B88" s="196"/>
      <c r="C88" s="197"/>
      <c r="D88" s="198" t="s">
        <v>74</v>
      </c>
      <c r="E88" s="210" t="s">
        <v>83</v>
      </c>
      <c r="F88" s="210" t="s">
        <v>163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SUM(P89:P127)</f>
        <v>0</v>
      </c>
      <c r="Q88" s="204"/>
      <c r="R88" s="205">
        <f>SUM(R89:R127)</f>
        <v>0</v>
      </c>
      <c r="S88" s="204"/>
      <c r="T88" s="206">
        <f>SUM(T89:T127)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83</v>
      </c>
      <c r="AT88" s="208" t="s">
        <v>74</v>
      </c>
      <c r="AU88" s="208" t="s">
        <v>83</v>
      </c>
      <c r="AY88" s="207" t="s">
        <v>162</v>
      </c>
      <c r="BK88" s="209">
        <f>SUM(BK89:BK127)</f>
        <v>0</v>
      </c>
    </row>
    <row r="89" s="2" customFormat="1" ht="24.15" customHeight="1">
      <c r="A89" s="38"/>
      <c r="B89" s="39"/>
      <c r="C89" s="212" t="s">
        <v>83</v>
      </c>
      <c r="D89" s="212" t="s">
        <v>164</v>
      </c>
      <c r="E89" s="213" t="s">
        <v>576</v>
      </c>
      <c r="F89" s="214" t="s">
        <v>577</v>
      </c>
      <c r="G89" s="215" t="s">
        <v>167</v>
      </c>
      <c r="H89" s="216">
        <v>157.5</v>
      </c>
      <c r="I89" s="217"/>
      <c r="J89" s="218">
        <f>ROUND(I89*H89,2)</f>
        <v>0</v>
      </c>
      <c r="K89" s="214" t="s">
        <v>168</v>
      </c>
      <c r="L89" s="44"/>
      <c r="M89" s="219" t="s">
        <v>19</v>
      </c>
      <c r="N89" s="220" t="s">
        <v>46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169</v>
      </c>
      <c r="AT89" s="223" t="s">
        <v>164</v>
      </c>
      <c r="AU89" s="223" t="s">
        <v>85</v>
      </c>
      <c r="AY89" s="17" t="s">
        <v>162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83</v>
      </c>
      <c r="BK89" s="224">
        <f>ROUND(I89*H89,2)</f>
        <v>0</v>
      </c>
      <c r="BL89" s="17" t="s">
        <v>169</v>
      </c>
      <c r="BM89" s="223" t="s">
        <v>636</v>
      </c>
    </row>
    <row r="90" s="2" customFormat="1">
      <c r="A90" s="38"/>
      <c r="B90" s="39"/>
      <c r="C90" s="40"/>
      <c r="D90" s="225" t="s">
        <v>171</v>
      </c>
      <c r="E90" s="40"/>
      <c r="F90" s="226" t="s">
        <v>579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171</v>
      </c>
      <c r="AU90" s="17" t="s">
        <v>85</v>
      </c>
    </row>
    <row r="91" s="13" customFormat="1">
      <c r="A91" s="13"/>
      <c r="B91" s="230"/>
      <c r="C91" s="231"/>
      <c r="D91" s="232" t="s">
        <v>173</v>
      </c>
      <c r="E91" s="233" t="s">
        <v>19</v>
      </c>
      <c r="F91" s="234" t="s">
        <v>637</v>
      </c>
      <c r="G91" s="231"/>
      <c r="H91" s="235">
        <v>157.5</v>
      </c>
      <c r="I91" s="236"/>
      <c r="J91" s="231"/>
      <c r="K91" s="231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173</v>
      </c>
      <c r="AU91" s="241" t="s">
        <v>85</v>
      </c>
      <c r="AV91" s="13" t="s">
        <v>85</v>
      </c>
      <c r="AW91" s="13" t="s">
        <v>36</v>
      </c>
      <c r="AX91" s="13" t="s">
        <v>83</v>
      </c>
      <c r="AY91" s="241" t="s">
        <v>162</v>
      </c>
    </row>
    <row r="92" s="2" customFormat="1" ht="33" customHeight="1">
      <c r="A92" s="38"/>
      <c r="B92" s="39"/>
      <c r="C92" s="212" t="s">
        <v>85</v>
      </c>
      <c r="D92" s="212" t="s">
        <v>164</v>
      </c>
      <c r="E92" s="213" t="s">
        <v>496</v>
      </c>
      <c r="F92" s="214" t="s">
        <v>497</v>
      </c>
      <c r="G92" s="215" t="s">
        <v>177</v>
      </c>
      <c r="H92" s="216">
        <v>140</v>
      </c>
      <c r="I92" s="217"/>
      <c r="J92" s="218">
        <f>ROUND(I92*H92,2)</f>
        <v>0</v>
      </c>
      <c r="K92" s="214" t="s">
        <v>168</v>
      </c>
      <c r="L92" s="44"/>
      <c r="M92" s="219" t="s">
        <v>19</v>
      </c>
      <c r="N92" s="220" t="s">
        <v>46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169</v>
      </c>
      <c r="AT92" s="223" t="s">
        <v>164</v>
      </c>
      <c r="AU92" s="223" t="s">
        <v>85</v>
      </c>
      <c r="AY92" s="17" t="s">
        <v>162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83</v>
      </c>
      <c r="BK92" s="224">
        <f>ROUND(I92*H92,2)</f>
        <v>0</v>
      </c>
      <c r="BL92" s="17" t="s">
        <v>169</v>
      </c>
      <c r="BM92" s="223" t="s">
        <v>638</v>
      </c>
    </row>
    <row r="93" s="2" customFormat="1">
      <c r="A93" s="38"/>
      <c r="B93" s="39"/>
      <c r="C93" s="40"/>
      <c r="D93" s="225" t="s">
        <v>171</v>
      </c>
      <c r="E93" s="40"/>
      <c r="F93" s="226" t="s">
        <v>499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171</v>
      </c>
      <c r="AU93" s="17" t="s">
        <v>85</v>
      </c>
    </row>
    <row r="94" s="14" customFormat="1">
      <c r="A94" s="14"/>
      <c r="B94" s="242"/>
      <c r="C94" s="243"/>
      <c r="D94" s="232" t="s">
        <v>173</v>
      </c>
      <c r="E94" s="244" t="s">
        <v>19</v>
      </c>
      <c r="F94" s="245" t="s">
        <v>371</v>
      </c>
      <c r="G94" s="243"/>
      <c r="H94" s="244" t="s">
        <v>19</v>
      </c>
      <c r="I94" s="246"/>
      <c r="J94" s="243"/>
      <c r="K94" s="243"/>
      <c r="L94" s="247"/>
      <c r="M94" s="248"/>
      <c r="N94" s="249"/>
      <c r="O94" s="249"/>
      <c r="P94" s="249"/>
      <c r="Q94" s="249"/>
      <c r="R94" s="249"/>
      <c r="S94" s="249"/>
      <c r="T94" s="25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1" t="s">
        <v>173</v>
      </c>
      <c r="AU94" s="251" t="s">
        <v>85</v>
      </c>
      <c r="AV94" s="14" t="s">
        <v>83</v>
      </c>
      <c r="AW94" s="14" t="s">
        <v>36</v>
      </c>
      <c r="AX94" s="14" t="s">
        <v>75</v>
      </c>
      <c r="AY94" s="251" t="s">
        <v>162</v>
      </c>
    </row>
    <row r="95" s="13" customFormat="1">
      <c r="A95" s="13"/>
      <c r="B95" s="230"/>
      <c r="C95" s="231"/>
      <c r="D95" s="232" t="s">
        <v>173</v>
      </c>
      <c r="E95" s="233" t="s">
        <v>19</v>
      </c>
      <c r="F95" s="234" t="s">
        <v>639</v>
      </c>
      <c r="G95" s="231"/>
      <c r="H95" s="235">
        <v>140</v>
      </c>
      <c r="I95" s="236"/>
      <c r="J95" s="231"/>
      <c r="K95" s="231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173</v>
      </c>
      <c r="AU95" s="241" t="s">
        <v>85</v>
      </c>
      <c r="AV95" s="13" t="s">
        <v>85</v>
      </c>
      <c r="AW95" s="13" t="s">
        <v>36</v>
      </c>
      <c r="AX95" s="13" t="s">
        <v>83</v>
      </c>
      <c r="AY95" s="241" t="s">
        <v>162</v>
      </c>
    </row>
    <row r="96" s="2" customFormat="1" ht="44.25" customHeight="1">
      <c r="A96" s="38"/>
      <c r="B96" s="39"/>
      <c r="C96" s="212" t="s">
        <v>185</v>
      </c>
      <c r="D96" s="212" t="s">
        <v>164</v>
      </c>
      <c r="E96" s="213" t="s">
        <v>640</v>
      </c>
      <c r="F96" s="214" t="s">
        <v>641</v>
      </c>
      <c r="G96" s="215" t="s">
        <v>177</v>
      </c>
      <c r="H96" s="216">
        <v>8.8559999999999999</v>
      </c>
      <c r="I96" s="217"/>
      <c r="J96" s="218">
        <f>ROUND(I96*H96,2)</f>
        <v>0</v>
      </c>
      <c r="K96" s="214" t="s">
        <v>168</v>
      </c>
      <c r="L96" s="44"/>
      <c r="M96" s="219" t="s">
        <v>19</v>
      </c>
      <c r="N96" s="220" t="s">
        <v>46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169</v>
      </c>
      <c r="AT96" s="223" t="s">
        <v>164</v>
      </c>
      <c r="AU96" s="223" t="s">
        <v>85</v>
      </c>
      <c r="AY96" s="17" t="s">
        <v>162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83</v>
      </c>
      <c r="BK96" s="224">
        <f>ROUND(I96*H96,2)</f>
        <v>0</v>
      </c>
      <c r="BL96" s="17" t="s">
        <v>169</v>
      </c>
      <c r="BM96" s="223" t="s">
        <v>642</v>
      </c>
    </row>
    <row r="97" s="2" customFormat="1">
      <c r="A97" s="38"/>
      <c r="B97" s="39"/>
      <c r="C97" s="40"/>
      <c r="D97" s="225" t="s">
        <v>171</v>
      </c>
      <c r="E97" s="40"/>
      <c r="F97" s="226" t="s">
        <v>643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171</v>
      </c>
      <c r="AU97" s="17" t="s">
        <v>85</v>
      </c>
    </row>
    <row r="98" s="14" customFormat="1">
      <c r="A98" s="14"/>
      <c r="B98" s="242"/>
      <c r="C98" s="243"/>
      <c r="D98" s="232" t="s">
        <v>173</v>
      </c>
      <c r="E98" s="244" t="s">
        <v>19</v>
      </c>
      <c r="F98" s="245" t="s">
        <v>644</v>
      </c>
      <c r="G98" s="243"/>
      <c r="H98" s="244" t="s">
        <v>19</v>
      </c>
      <c r="I98" s="246"/>
      <c r="J98" s="243"/>
      <c r="K98" s="243"/>
      <c r="L98" s="247"/>
      <c r="M98" s="248"/>
      <c r="N98" s="249"/>
      <c r="O98" s="249"/>
      <c r="P98" s="249"/>
      <c r="Q98" s="249"/>
      <c r="R98" s="249"/>
      <c r="S98" s="249"/>
      <c r="T98" s="25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1" t="s">
        <v>173</v>
      </c>
      <c r="AU98" s="251" t="s">
        <v>85</v>
      </c>
      <c r="AV98" s="14" t="s">
        <v>83</v>
      </c>
      <c r="AW98" s="14" t="s">
        <v>36</v>
      </c>
      <c r="AX98" s="14" t="s">
        <v>75</v>
      </c>
      <c r="AY98" s="251" t="s">
        <v>162</v>
      </c>
    </row>
    <row r="99" s="13" customFormat="1">
      <c r="A99" s="13"/>
      <c r="B99" s="230"/>
      <c r="C99" s="231"/>
      <c r="D99" s="232" t="s">
        <v>173</v>
      </c>
      <c r="E99" s="233" t="s">
        <v>19</v>
      </c>
      <c r="F99" s="234" t="s">
        <v>645</v>
      </c>
      <c r="G99" s="231"/>
      <c r="H99" s="235">
        <v>4.5359999999999996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173</v>
      </c>
      <c r="AU99" s="241" t="s">
        <v>85</v>
      </c>
      <c r="AV99" s="13" t="s">
        <v>85</v>
      </c>
      <c r="AW99" s="13" t="s">
        <v>36</v>
      </c>
      <c r="AX99" s="13" t="s">
        <v>75</v>
      </c>
      <c r="AY99" s="241" t="s">
        <v>162</v>
      </c>
    </row>
    <row r="100" s="13" customFormat="1">
      <c r="A100" s="13"/>
      <c r="B100" s="230"/>
      <c r="C100" s="231"/>
      <c r="D100" s="232" t="s">
        <v>173</v>
      </c>
      <c r="E100" s="233" t="s">
        <v>19</v>
      </c>
      <c r="F100" s="234" t="s">
        <v>646</v>
      </c>
      <c r="G100" s="231"/>
      <c r="H100" s="235">
        <v>4.3200000000000003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173</v>
      </c>
      <c r="AU100" s="241" t="s">
        <v>85</v>
      </c>
      <c r="AV100" s="13" t="s">
        <v>85</v>
      </c>
      <c r="AW100" s="13" t="s">
        <v>36</v>
      </c>
      <c r="AX100" s="13" t="s">
        <v>75</v>
      </c>
      <c r="AY100" s="241" t="s">
        <v>162</v>
      </c>
    </row>
    <row r="101" s="15" customFormat="1">
      <c r="A101" s="15"/>
      <c r="B101" s="252"/>
      <c r="C101" s="253"/>
      <c r="D101" s="232" t="s">
        <v>173</v>
      </c>
      <c r="E101" s="254" t="s">
        <v>19</v>
      </c>
      <c r="F101" s="255" t="s">
        <v>184</v>
      </c>
      <c r="G101" s="253"/>
      <c r="H101" s="256">
        <v>8.8559999999999999</v>
      </c>
      <c r="I101" s="257"/>
      <c r="J101" s="253"/>
      <c r="K101" s="253"/>
      <c r="L101" s="258"/>
      <c r="M101" s="259"/>
      <c r="N101" s="260"/>
      <c r="O101" s="260"/>
      <c r="P101" s="260"/>
      <c r="Q101" s="260"/>
      <c r="R101" s="260"/>
      <c r="S101" s="260"/>
      <c r="T101" s="261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2" t="s">
        <v>173</v>
      </c>
      <c r="AU101" s="262" t="s">
        <v>85</v>
      </c>
      <c r="AV101" s="15" t="s">
        <v>169</v>
      </c>
      <c r="AW101" s="15" t="s">
        <v>36</v>
      </c>
      <c r="AX101" s="15" t="s">
        <v>83</v>
      </c>
      <c r="AY101" s="262" t="s">
        <v>162</v>
      </c>
    </row>
    <row r="102" s="2" customFormat="1" ht="62.7" customHeight="1">
      <c r="A102" s="38"/>
      <c r="B102" s="39"/>
      <c r="C102" s="212" t="s">
        <v>169</v>
      </c>
      <c r="D102" s="212" t="s">
        <v>164</v>
      </c>
      <c r="E102" s="213" t="s">
        <v>586</v>
      </c>
      <c r="F102" s="214" t="s">
        <v>587</v>
      </c>
      <c r="G102" s="215" t="s">
        <v>177</v>
      </c>
      <c r="H102" s="216">
        <v>180.356</v>
      </c>
      <c r="I102" s="217"/>
      <c r="J102" s="218">
        <f>ROUND(I102*H102,2)</f>
        <v>0</v>
      </c>
      <c r="K102" s="214" t="s">
        <v>168</v>
      </c>
      <c r="L102" s="44"/>
      <c r="M102" s="219" t="s">
        <v>19</v>
      </c>
      <c r="N102" s="220" t="s">
        <v>46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169</v>
      </c>
      <c r="AT102" s="223" t="s">
        <v>164</v>
      </c>
      <c r="AU102" s="223" t="s">
        <v>85</v>
      </c>
      <c r="AY102" s="17" t="s">
        <v>162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83</v>
      </c>
      <c r="BK102" s="224">
        <f>ROUND(I102*H102,2)</f>
        <v>0</v>
      </c>
      <c r="BL102" s="17" t="s">
        <v>169</v>
      </c>
      <c r="BM102" s="223" t="s">
        <v>647</v>
      </c>
    </row>
    <row r="103" s="2" customFormat="1">
      <c r="A103" s="38"/>
      <c r="B103" s="39"/>
      <c r="C103" s="40"/>
      <c r="D103" s="225" t="s">
        <v>171</v>
      </c>
      <c r="E103" s="40"/>
      <c r="F103" s="226" t="s">
        <v>589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171</v>
      </c>
      <c r="AU103" s="17" t="s">
        <v>85</v>
      </c>
    </row>
    <row r="104" s="14" customFormat="1">
      <c r="A104" s="14"/>
      <c r="B104" s="242"/>
      <c r="C104" s="243"/>
      <c r="D104" s="232" t="s">
        <v>173</v>
      </c>
      <c r="E104" s="244" t="s">
        <v>19</v>
      </c>
      <c r="F104" s="245" t="s">
        <v>590</v>
      </c>
      <c r="G104" s="243"/>
      <c r="H104" s="244" t="s">
        <v>19</v>
      </c>
      <c r="I104" s="246"/>
      <c r="J104" s="243"/>
      <c r="K104" s="243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173</v>
      </c>
      <c r="AU104" s="251" t="s">
        <v>85</v>
      </c>
      <c r="AV104" s="14" t="s">
        <v>83</v>
      </c>
      <c r="AW104" s="14" t="s">
        <v>36</v>
      </c>
      <c r="AX104" s="14" t="s">
        <v>75</v>
      </c>
      <c r="AY104" s="251" t="s">
        <v>162</v>
      </c>
    </row>
    <row r="105" s="13" customFormat="1">
      <c r="A105" s="13"/>
      <c r="B105" s="230"/>
      <c r="C105" s="231"/>
      <c r="D105" s="232" t="s">
        <v>173</v>
      </c>
      <c r="E105" s="233" t="s">
        <v>19</v>
      </c>
      <c r="F105" s="234" t="s">
        <v>648</v>
      </c>
      <c r="G105" s="231"/>
      <c r="H105" s="235">
        <v>31.5</v>
      </c>
      <c r="I105" s="236"/>
      <c r="J105" s="231"/>
      <c r="K105" s="231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173</v>
      </c>
      <c r="AU105" s="241" t="s">
        <v>85</v>
      </c>
      <c r="AV105" s="13" t="s">
        <v>85</v>
      </c>
      <c r="AW105" s="13" t="s">
        <v>36</v>
      </c>
      <c r="AX105" s="13" t="s">
        <v>75</v>
      </c>
      <c r="AY105" s="241" t="s">
        <v>162</v>
      </c>
    </row>
    <row r="106" s="14" customFormat="1">
      <c r="A106" s="14"/>
      <c r="B106" s="242"/>
      <c r="C106" s="243"/>
      <c r="D106" s="232" t="s">
        <v>173</v>
      </c>
      <c r="E106" s="244" t="s">
        <v>19</v>
      </c>
      <c r="F106" s="245" t="s">
        <v>649</v>
      </c>
      <c r="G106" s="243"/>
      <c r="H106" s="244" t="s">
        <v>19</v>
      </c>
      <c r="I106" s="246"/>
      <c r="J106" s="243"/>
      <c r="K106" s="243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173</v>
      </c>
      <c r="AU106" s="251" t="s">
        <v>85</v>
      </c>
      <c r="AV106" s="14" t="s">
        <v>83</v>
      </c>
      <c r="AW106" s="14" t="s">
        <v>36</v>
      </c>
      <c r="AX106" s="14" t="s">
        <v>75</v>
      </c>
      <c r="AY106" s="251" t="s">
        <v>162</v>
      </c>
    </row>
    <row r="107" s="13" customFormat="1">
      <c r="A107" s="13"/>
      <c r="B107" s="230"/>
      <c r="C107" s="231"/>
      <c r="D107" s="232" t="s">
        <v>173</v>
      </c>
      <c r="E107" s="233" t="s">
        <v>19</v>
      </c>
      <c r="F107" s="234" t="s">
        <v>650</v>
      </c>
      <c r="G107" s="231"/>
      <c r="H107" s="235">
        <v>148.856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173</v>
      </c>
      <c r="AU107" s="241" t="s">
        <v>85</v>
      </c>
      <c r="AV107" s="13" t="s">
        <v>85</v>
      </c>
      <c r="AW107" s="13" t="s">
        <v>36</v>
      </c>
      <c r="AX107" s="13" t="s">
        <v>75</v>
      </c>
      <c r="AY107" s="241" t="s">
        <v>162</v>
      </c>
    </row>
    <row r="108" s="15" customFormat="1">
      <c r="A108" s="15"/>
      <c r="B108" s="252"/>
      <c r="C108" s="253"/>
      <c r="D108" s="232" t="s">
        <v>173</v>
      </c>
      <c r="E108" s="254" t="s">
        <v>19</v>
      </c>
      <c r="F108" s="255" t="s">
        <v>184</v>
      </c>
      <c r="G108" s="253"/>
      <c r="H108" s="256">
        <v>180.356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2" t="s">
        <v>173</v>
      </c>
      <c r="AU108" s="262" t="s">
        <v>85</v>
      </c>
      <c r="AV108" s="15" t="s">
        <v>169</v>
      </c>
      <c r="AW108" s="15" t="s">
        <v>36</v>
      </c>
      <c r="AX108" s="15" t="s">
        <v>83</v>
      </c>
      <c r="AY108" s="262" t="s">
        <v>162</v>
      </c>
    </row>
    <row r="109" s="2" customFormat="1" ht="62.7" customHeight="1">
      <c r="A109" s="38"/>
      <c r="B109" s="39"/>
      <c r="C109" s="212" t="s">
        <v>198</v>
      </c>
      <c r="D109" s="212" t="s">
        <v>164</v>
      </c>
      <c r="E109" s="213" t="s">
        <v>199</v>
      </c>
      <c r="F109" s="214" t="s">
        <v>200</v>
      </c>
      <c r="G109" s="215" t="s">
        <v>177</v>
      </c>
      <c r="H109" s="216">
        <v>74.427999999999997</v>
      </c>
      <c r="I109" s="217"/>
      <c r="J109" s="218">
        <f>ROUND(I109*H109,2)</f>
        <v>0</v>
      </c>
      <c r="K109" s="214" t="s">
        <v>168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169</v>
      </c>
      <c r="AT109" s="223" t="s">
        <v>164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651</v>
      </c>
    </row>
    <row r="110" s="2" customFormat="1">
      <c r="A110" s="38"/>
      <c r="B110" s="39"/>
      <c r="C110" s="40"/>
      <c r="D110" s="225" t="s">
        <v>171</v>
      </c>
      <c r="E110" s="40"/>
      <c r="F110" s="226" t="s">
        <v>202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171</v>
      </c>
      <c r="AU110" s="17" t="s">
        <v>85</v>
      </c>
    </row>
    <row r="111" s="14" customFormat="1">
      <c r="A111" s="14"/>
      <c r="B111" s="242"/>
      <c r="C111" s="243"/>
      <c r="D111" s="232" t="s">
        <v>173</v>
      </c>
      <c r="E111" s="244" t="s">
        <v>19</v>
      </c>
      <c r="F111" s="245" t="s">
        <v>652</v>
      </c>
      <c r="G111" s="243"/>
      <c r="H111" s="244" t="s">
        <v>19</v>
      </c>
      <c r="I111" s="246"/>
      <c r="J111" s="243"/>
      <c r="K111" s="243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173</v>
      </c>
      <c r="AU111" s="251" t="s">
        <v>85</v>
      </c>
      <c r="AV111" s="14" t="s">
        <v>83</v>
      </c>
      <c r="AW111" s="14" t="s">
        <v>36</v>
      </c>
      <c r="AX111" s="14" t="s">
        <v>75</v>
      </c>
      <c r="AY111" s="251" t="s">
        <v>162</v>
      </c>
    </row>
    <row r="112" s="13" customFormat="1">
      <c r="A112" s="13"/>
      <c r="B112" s="230"/>
      <c r="C112" s="231"/>
      <c r="D112" s="232" t="s">
        <v>173</v>
      </c>
      <c r="E112" s="233" t="s">
        <v>19</v>
      </c>
      <c r="F112" s="234" t="s">
        <v>653</v>
      </c>
      <c r="G112" s="231"/>
      <c r="H112" s="235">
        <v>74.427999999999997</v>
      </c>
      <c r="I112" s="236"/>
      <c r="J112" s="231"/>
      <c r="K112" s="231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173</v>
      </c>
      <c r="AU112" s="241" t="s">
        <v>85</v>
      </c>
      <c r="AV112" s="13" t="s">
        <v>85</v>
      </c>
      <c r="AW112" s="13" t="s">
        <v>36</v>
      </c>
      <c r="AX112" s="13" t="s">
        <v>75</v>
      </c>
      <c r="AY112" s="241" t="s">
        <v>162</v>
      </c>
    </row>
    <row r="113" s="15" customFormat="1">
      <c r="A113" s="15"/>
      <c r="B113" s="252"/>
      <c r="C113" s="253"/>
      <c r="D113" s="232" t="s">
        <v>173</v>
      </c>
      <c r="E113" s="254" t="s">
        <v>19</v>
      </c>
      <c r="F113" s="255" t="s">
        <v>184</v>
      </c>
      <c r="G113" s="253"/>
      <c r="H113" s="256">
        <v>74.427999999999997</v>
      </c>
      <c r="I113" s="257"/>
      <c r="J113" s="253"/>
      <c r="K113" s="253"/>
      <c r="L113" s="258"/>
      <c r="M113" s="259"/>
      <c r="N113" s="260"/>
      <c r="O113" s="260"/>
      <c r="P113" s="260"/>
      <c r="Q113" s="260"/>
      <c r="R113" s="260"/>
      <c r="S113" s="260"/>
      <c r="T113" s="261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2" t="s">
        <v>173</v>
      </c>
      <c r="AU113" s="262" t="s">
        <v>85</v>
      </c>
      <c r="AV113" s="15" t="s">
        <v>169</v>
      </c>
      <c r="AW113" s="15" t="s">
        <v>36</v>
      </c>
      <c r="AX113" s="15" t="s">
        <v>83</v>
      </c>
      <c r="AY113" s="262" t="s">
        <v>162</v>
      </c>
    </row>
    <row r="114" s="2" customFormat="1" ht="66.75" customHeight="1">
      <c r="A114" s="38"/>
      <c r="B114" s="39"/>
      <c r="C114" s="212" t="s">
        <v>205</v>
      </c>
      <c r="D114" s="212" t="s">
        <v>164</v>
      </c>
      <c r="E114" s="213" t="s">
        <v>206</v>
      </c>
      <c r="F114" s="214" t="s">
        <v>207</v>
      </c>
      <c r="G114" s="215" t="s">
        <v>177</v>
      </c>
      <c r="H114" s="216">
        <v>372.13999999999999</v>
      </c>
      <c r="I114" s="217"/>
      <c r="J114" s="218">
        <f>ROUND(I114*H114,2)</f>
        <v>0</v>
      </c>
      <c r="K114" s="214" t="s">
        <v>168</v>
      </c>
      <c r="L114" s="44"/>
      <c r="M114" s="219" t="s">
        <v>19</v>
      </c>
      <c r="N114" s="220" t="s">
        <v>46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169</v>
      </c>
      <c r="AT114" s="223" t="s">
        <v>164</v>
      </c>
      <c r="AU114" s="223" t="s">
        <v>85</v>
      </c>
      <c r="AY114" s="17" t="s">
        <v>162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83</v>
      </c>
      <c r="BK114" s="224">
        <f>ROUND(I114*H114,2)</f>
        <v>0</v>
      </c>
      <c r="BL114" s="17" t="s">
        <v>169</v>
      </c>
      <c r="BM114" s="223" t="s">
        <v>654</v>
      </c>
    </row>
    <row r="115" s="2" customFormat="1">
      <c r="A115" s="38"/>
      <c r="B115" s="39"/>
      <c r="C115" s="40"/>
      <c r="D115" s="225" t="s">
        <v>171</v>
      </c>
      <c r="E115" s="40"/>
      <c r="F115" s="226" t="s">
        <v>209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171</v>
      </c>
      <c r="AU115" s="17" t="s">
        <v>85</v>
      </c>
    </row>
    <row r="116" s="13" customFormat="1">
      <c r="A116" s="13"/>
      <c r="B116" s="230"/>
      <c r="C116" s="231"/>
      <c r="D116" s="232" t="s">
        <v>173</v>
      </c>
      <c r="E116" s="233" t="s">
        <v>19</v>
      </c>
      <c r="F116" s="234" t="s">
        <v>655</v>
      </c>
      <c r="G116" s="231"/>
      <c r="H116" s="235">
        <v>372.13999999999999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173</v>
      </c>
      <c r="AU116" s="241" t="s">
        <v>85</v>
      </c>
      <c r="AV116" s="13" t="s">
        <v>85</v>
      </c>
      <c r="AW116" s="13" t="s">
        <v>36</v>
      </c>
      <c r="AX116" s="13" t="s">
        <v>83</v>
      </c>
      <c r="AY116" s="241" t="s">
        <v>162</v>
      </c>
    </row>
    <row r="117" s="2" customFormat="1" ht="44.25" customHeight="1">
      <c r="A117" s="38"/>
      <c r="B117" s="39"/>
      <c r="C117" s="212" t="s">
        <v>211</v>
      </c>
      <c r="D117" s="212" t="s">
        <v>164</v>
      </c>
      <c r="E117" s="213" t="s">
        <v>656</v>
      </c>
      <c r="F117" s="214" t="s">
        <v>657</v>
      </c>
      <c r="G117" s="215" t="s">
        <v>177</v>
      </c>
      <c r="H117" s="216">
        <v>74.427999999999997</v>
      </c>
      <c r="I117" s="217"/>
      <c r="J117" s="218">
        <f>ROUND(I117*H117,2)</f>
        <v>0</v>
      </c>
      <c r="K117" s="214" t="s">
        <v>168</v>
      </c>
      <c r="L117" s="44"/>
      <c r="M117" s="219" t="s">
        <v>19</v>
      </c>
      <c r="N117" s="220" t="s">
        <v>46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169</v>
      </c>
      <c r="AT117" s="223" t="s">
        <v>164</v>
      </c>
      <c r="AU117" s="223" t="s">
        <v>85</v>
      </c>
      <c r="AY117" s="17" t="s">
        <v>162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83</v>
      </c>
      <c r="BK117" s="224">
        <f>ROUND(I117*H117,2)</f>
        <v>0</v>
      </c>
      <c r="BL117" s="17" t="s">
        <v>169</v>
      </c>
      <c r="BM117" s="223" t="s">
        <v>658</v>
      </c>
    </row>
    <row r="118" s="2" customFormat="1">
      <c r="A118" s="38"/>
      <c r="B118" s="39"/>
      <c r="C118" s="40"/>
      <c r="D118" s="225" t="s">
        <v>171</v>
      </c>
      <c r="E118" s="40"/>
      <c r="F118" s="226" t="s">
        <v>659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171</v>
      </c>
      <c r="AU118" s="17" t="s">
        <v>85</v>
      </c>
    </row>
    <row r="119" s="14" customFormat="1">
      <c r="A119" s="14"/>
      <c r="B119" s="242"/>
      <c r="C119" s="243"/>
      <c r="D119" s="232" t="s">
        <v>173</v>
      </c>
      <c r="E119" s="244" t="s">
        <v>19</v>
      </c>
      <c r="F119" s="245" t="s">
        <v>526</v>
      </c>
      <c r="G119" s="243"/>
      <c r="H119" s="244" t="s">
        <v>19</v>
      </c>
      <c r="I119" s="246"/>
      <c r="J119" s="243"/>
      <c r="K119" s="243"/>
      <c r="L119" s="247"/>
      <c r="M119" s="248"/>
      <c r="N119" s="249"/>
      <c r="O119" s="249"/>
      <c r="P119" s="249"/>
      <c r="Q119" s="249"/>
      <c r="R119" s="249"/>
      <c r="S119" s="249"/>
      <c r="T119" s="25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1" t="s">
        <v>173</v>
      </c>
      <c r="AU119" s="251" t="s">
        <v>85</v>
      </c>
      <c r="AV119" s="14" t="s">
        <v>83</v>
      </c>
      <c r="AW119" s="14" t="s">
        <v>36</v>
      </c>
      <c r="AX119" s="14" t="s">
        <v>75</v>
      </c>
      <c r="AY119" s="251" t="s">
        <v>162</v>
      </c>
    </row>
    <row r="120" s="13" customFormat="1">
      <c r="A120" s="13"/>
      <c r="B120" s="230"/>
      <c r="C120" s="231"/>
      <c r="D120" s="232" t="s">
        <v>173</v>
      </c>
      <c r="E120" s="233" t="s">
        <v>19</v>
      </c>
      <c r="F120" s="234" t="s">
        <v>660</v>
      </c>
      <c r="G120" s="231"/>
      <c r="H120" s="235">
        <v>74.427999999999997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173</v>
      </c>
      <c r="AU120" s="241" t="s">
        <v>85</v>
      </c>
      <c r="AV120" s="13" t="s">
        <v>85</v>
      </c>
      <c r="AW120" s="13" t="s">
        <v>36</v>
      </c>
      <c r="AX120" s="13" t="s">
        <v>83</v>
      </c>
      <c r="AY120" s="241" t="s">
        <v>162</v>
      </c>
    </row>
    <row r="121" s="2" customFormat="1" ht="44.25" customHeight="1">
      <c r="A121" s="38"/>
      <c r="B121" s="39"/>
      <c r="C121" s="212" t="s">
        <v>217</v>
      </c>
      <c r="D121" s="212" t="s">
        <v>164</v>
      </c>
      <c r="E121" s="213" t="s">
        <v>218</v>
      </c>
      <c r="F121" s="214" t="s">
        <v>219</v>
      </c>
      <c r="G121" s="215" t="s">
        <v>220</v>
      </c>
      <c r="H121" s="216">
        <v>133.97</v>
      </c>
      <c r="I121" s="217"/>
      <c r="J121" s="218">
        <f>ROUND(I121*H121,2)</f>
        <v>0</v>
      </c>
      <c r="K121" s="214" t="s">
        <v>168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661</v>
      </c>
    </row>
    <row r="122" s="2" customFormat="1">
      <c r="A122" s="38"/>
      <c r="B122" s="39"/>
      <c r="C122" s="40"/>
      <c r="D122" s="225" t="s">
        <v>171</v>
      </c>
      <c r="E122" s="40"/>
      <c r="F122" s="226" t="s">
        <v>222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171</v>
      </c>
      <c r="AU122" s="17" t="s">
        <v>85</v>
      </c>
    </row>
    <row r="123" s="13" customFormat="1">
      <c r="A123" s="13"/>
      <c r="B123" s="230"/>
      <c r="C123" s="231"/>
      <c r="D123" s="232" t="s">
        <v>173</v>
      </c>
      <c r="E123" s="233" t="s">
        <v>19</v>
      </c>
      <c r="F123" s="234" t="s">
        <v>662</v>
      </c>
      <c r="G123" s="231"/>
      <c r="H123" s="235">
        <v>133.97</v>
      </c>
      <c r="I123" s="236"/>
      <c r="J123" s="231"/>
      <c r="K123" s="231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173</v>
      </c>
      <c r="AU123" s="241" t="s">
        <v>85</v>
      </c>
      <c r="AV123" s="13" t="s">
        <v>85</v>
      </c>
      <c r="AW123" s="13" t="s">
        <v>36</v>
      </c>
      <c r="AX123" s="13" t="s">
        <v>83</v>
      </c>
      <c r="AY123" s="241" t="s">
        <v>162</v>
      </c>
    </row>
    <row r="124" s="2" customFormat="1" ht="37.8" customHeight="1">
      <c r="A124" s="38"/>
      <c r="B124" s="39"/>
      <c r="C124" s="212" t="s">
        <v>224</v>
      </c>
      <c r="D124" s="212" t="s">
        <v>164</v>
      </c>
      <c r="E124" s="213" t="s">
        <v>225</v>
      </c>
      <c r="F124" s="214" t="s">
        <v>226</v>
      </c>
      <c r="G124" s="215" t="s">
        <v>177</v>
      </c>
      <c r="H124" s="216">
        <v>74.427999999999997</v>
      </c>
      <c r="I124" s="217"/>
      <c r="J124" s="218">
        <f>ROUND(I124*H124,2)</f>
        <v>0</v>
      </c>
      <c r="K124" s="214" t="s">
        <v>168</v>
      </c>
      <c r="L124" s="44"/>
      <c r="M124" s="219" t="s">
        <v>19</v>
      </c>
      <c r="N124" s="220" t="s">
        <v>46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169</v>
      </c>
      <c r="AT124" s="223" t="s">
        <v>164</v>
      </c>
      <c r="AU124" s="223" t="s">
        <v>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169</v>
      </c>
      <c r="BM124" s="223" t="s">
        <v>663</v>
      </c>
    </row>
    <row r="125" s="2" customFormat="1">
      <c r="A125" s="38"/>
      <c r="B125" s="39"/>
      <c r="C125" s="40"/>
      <c r="D125" s="225" t="s">
        <v>171</v>
      </c>
      <c r="E125" s="40"/>
      <c r="F125" s="226" t="s">
        <v>228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171</v>
      </c>
      <c r="AU125" s="17" t="s">
        <v>85</v>
      </c>
    </row>
    <row r="126" s="2" customFormat="1" ht="44.25" customHeight="1">
      <c r="A126" s="38"/>
      <c r="B126" s="39"/>
      <c r="C126" s="212" t="s">
        <v>230</v>
      </c>
      <c r="D126" s="212" t="s">
        <v>164</v>
      </c>
      <c r="E126" s="213" t="s">
        <v>531</v>
      </c>
      <c r="F126" s="214" t="s">
        <v>532</v>
      </c>
      <c r="G126" s="215" t="s">
        <v>177</v>
      </c>
      <c r="H126" s="216">
        <v>74.427999999999997</v>
      </c>
      <c r="I126" s="217"/>
      <c r="J126" s="218">
        <f>ROUND(I126*H126,2)</f>
        <v>0</v>
      </c>
      <c r="K126" s="214" t="s">
        <v>168</v>
      </c>
      <c r="L126" s="44"/>
      <c r="M126" s="219" t="s">
        <v>19</v>
      </c>
      <c r="N126" s="220" t="s">
        <v>46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169</v>
      </c>
      <c r="AT126" s="223" t="s">
        <v>164</v>
      </c>
      <c r="AU126" s="223" t="s">
        <v>85</v>
      </c>
      <c r="AY126" s="17" t="s">
        <v>162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83</v>
      </c>
      <c r="BK126" s="224">
        <f>ROUND(I126*H126,2)</f>
        <v>0</v>
      </c>
      <c r="BL126" s="17" t="s">
        <v>169</v>
      </c>
      <c r="BM126" s="223" t="s">
        <v>664</v>
      </c>
    </row>
    <row r="127" s="2" customFormat="1">
      <c r="A127" s="38"/>
      <c r="B127" s="39"/>
      <c r="C127" s="40"/>
      <c r="D127" s="225" t="s">
        <v>171</v>
      </c>
      <c r="E127" s="40"/>
      <c r="F127" s="226" t="s">
        <v>534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171</v>
      </c>
      <c r="AU127" s="17" t="s">
        <v>85</v>
      </c>
    </row>
    <row r="128" s="12" customFormat="1" ht="22.8" customHeight="1">
      <c r="A128" s="12"/>
      <c r="B128" s="196"/>
      <c r="C128" s="197"/>
      <c r="D128" s="198" t="s">
        <v>74</v>
      </c>
      <c r="E128" s="210" t="s">
        <v>85</v>
      </c>
      <c r="F128" s="210" t="s">
        <v>229</v>
      </c>
      <c r="G128" s="197"/>
      <c r="H128" s="197"/>
      <c r="I128" s="200"/>
      <c r="J128" s="211">
        <f>BK128</f>
        <v>0</v>
      </c>
      <c r="K128" s="197"/>
      <c r="L128" s="202"/>
      <c r="M128" s="203"/>
      <c r="N128" s="204"/>
      <c r="O128" s="204"/>
      <c r="P128" s="205">
        <f>SUM(P129:P142)</f>
        <v>0</v>
      </c>
      <c r="Q128" s="204"/>
      <c r="R128" s="205">
        <f>SUM(R129:R142)</f>
        <v>16.909907599999997</v>
      </c>
      <c r="S128" s="204"/>
      <c r="T128" s="206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7" t="s">
        <v>83</v>
      </c>
      <c r="AT128" s="208" t="s">
        <v>74</v>
      </c>
      <c r="AU128" s="208" t="s">
        <v>83</v>
      </c>
      <c r="AY128" s="207" t="s">
        <v>162</v>
      </c>
      <c r="BK128" s="209">
        <f>SUM(BK129:BK142)</f>
        <v>0</v>
      </c>
    </row>
    <row r="129" s="2" customFormat="1" ht="24.15" customHeight="1">
      <c r="A129" s="38"/>
      <c r="B129" s="39"/>
      <c r="C129" s="212" t="s">
        <v>236</v>
      </c>
      <c r="D129" s="212" t="s">
        <v>164</v>
      </c>
      <c r="E129" s="213" t="s">
        <v>231</v>
      </c>
      <c r="F129" s="214" t="s">
        <v>232</v>
      </c>
      <c r="G129" s="215" t="s">
        <v>177</v>
      </c>
      <c r="H129" s="216">
        <v>4.9199999999999999</v>
      </c>
      <c r="I129" s="217"/>
      <c r="J129" s="218">
        <f>ROUND(I129*H129,2)</f>
        <v>0</v>
      </c>
      <c r="K129" s="214" t="s">
        <v>168</v>
      </c>
      <c r="L129" s="44"/>
      <c r="M129" s="219" t="s">
        <v>19</v>
      </c>
      <c r="N129" s="220" t="s">
        <v>46</v>
      </c>
      <c r="O129" s="84"/>
      <c r="P129" s="221">
        <f>O129*H129</f>
        <v>0</v>
      </c>
      <c r="Q129" s="221">
        <v>2.3010199999999998</v>
      </c>
      <c r="R129" s="221">
        <f>Q129*H129</f>
        <v>11.3210184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169</v>
      </c>
      <c r="AT129" s="223" t="s">
        <v>164</v>
      </c>
      <c r="AU129" s="223" t="s">
        <v>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665</v>
      </c>
    </row>
    <row r="130" s="2" customFormat="1">
      <c r="A130" s="38"/>
      <c r="B130" s="39"/>
      <c r="C130" s="40"/>
      <c r="D130" s="225" t="s">
        <v>171</v>
      </c>
      <c r="E130" s="40"/>
      <c r="F130" s="226" t="s">
        <v>234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171</v>
      </c>
      <c r="AU130" s="17" t="s">
        <v>85</v>
      </c>
    </row>
    <row r="131" s="14" customFormat="1">
      <c r="A131" s="14"/>
      <c r="B131" s="242"/>
      <c r="C131" s="243"/>
      <c r="D131" s="232" t="s">
        <v>173</v>
      </c>
      <c r="E131" s="244" t="s">
        <v>19</v>
      </c>
      <c r="F131" s="245" t="s">
        <v>644</v>
      </c>
      <c r="G131" s="243"/>
      <c r="H131" s="244" t="s">
        <v>19</v>
      </c>
      <c r="I131" s="246"/>
      <c r="J131" s="243"/>
      <c r="K131" s="243"/>
      <c r="L131" s="247"/>
      <c r="M131" s="248"/>
      <c r="N131" s="249"/>
      <c r="O131" s="249"/>
      <c r="P131" s="249"/>
      <c r="Q131" s="249"/>
      <c r="R131" s="249"/>
      <c r="S131" s="249"/>
      <c r="T131" s="25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1" t="s">
        <v>173</v>
      </c>
      <c r="AU131" s="251" t="s">
        <v>85</v>
      </c>
      <c r="AV131" s="14" t="s">
        <v>83</v>
      </c>
      <c r="AW131" s="14" t="s">
        <v>36</v>
      </c>
      <c r="AX131" s="14" t="s">
        <v>75</v>
      </c>
      <c r="AY131" s="251" t="s">
        <v>162</v>
      </c>
    </row>
    <row r="132" s="13" customFormat="1">
      <c r="A132" s="13"/>
      <c r="B132" s="230"/>
      <c r="C132" s="231"/>
      <c r="D132" s="232" t="s">
        <v>173</v>
      </c>
      <c r="E132" s="233" t="s">
        <v>19</v>
      </c>
      <c r="F132" s="234" t="s">
        <v>666</v>
      </c>
      <c r="G132" s="231"/>
      <c r="H132" s="235">
        <v>2.52</v>
      </c>
      <c r="I132" s="236"/>
      <c r="J132" s="231"/>
      <c r="K132" s="231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173</v>
      </c>
      <c r="AU132" s="241" t="s">
        <v>85</v>
      </c>
      <c r="AV132" s="13" t="s">
        <v>85</v>
      </c>
      <c r="AW132" s="13" t="s">
        <v>36</v>
      </c>
      <c r="AX132" s="13" t="s">
        <v>75</v>
      </c>
      <c r="AY132" s="241" t="s">
        <v>162</v>
      </c>
    </row>
    <row r="133" s="13" customFormat="1">
      <c r="A133" s="13"/>
      <c r="B133" s="230"/>
      <c r="C133" s="231"/>
      <c r="D133" s="232" t="s">
        <v>173</v>
      </c>
      <c r="E133" s="233" t="s">
        <v>19</v>
      </c>
      <c r="F133" s="234" t="s">
        <v>667</v>
      </c>
      <c r="G133" s="231"/>
      <c r="H133" s="235">
        <v>2.3999999999999999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173</v>
      </c>
      <c r="AU133" s="241" t="s">
        <v>85</v>
      </c>
      <c r="AV133" s="13" t="s">
        <v>85</v>
      </c>
      <c r="AW133" s="13" t="s">
        <v>36</v>
      </c>
      <c r="AX133" s="13" t="s">
        <v>75</v>
      </c>
      <c r="AY133" s="241" t="s">
        <v>162</v>
      </c>
    </row>
    <row r="134" s="15" customFormat="1">
      <c r="A134" s="15"/>
      <c r="B134" s="252"/>
      <c r="C134" s="253"/>
      <c r="D134" s="232" t="s">
        <v>173</v>
      </c>
      <c r="E134" s="254" t="s">
        <v>19</v>
      </c>
      <c r="F134" s="255" t="s">
        <v>184</v>
      </c>
      <c r="G134" s="253"/>
      <c r="H134" s="256">
        <v>4.9199999999999999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2" t="s">
        <v>173</v>
      </c>
      <c r="AU134" s="262" t="s">
        <v>85</v>
      </c>
      <c r="AV134" s="15" t="s">
        <v>169</v>
      </c>
      <c r="AW134" s="15" t="s">
        <v>36</v>
      </c>
      <c r="AX134" s="15" t="s">
        <v>83</v>
      </c>
      <c r="AY134" s="262" t="s">
        <v>162</v>
      </c>
    </row>
    <row r="135" s="2" customFormat="1" ht="44.25" customHeight="1">
      <c r="A135" s="38"/>
      <c r="B135" s="39"/>
      <c r="C135" s="212" t="s">
        <v>8</v>
      </c>
      <c r="D135" s="212" t="s">
        <v>164</v>
      </c>
      <c r="E135" s="213" t="s">
        <v>668</v>
      </c>
      <c r="F135" s="214" t="s">
        <v>669</v>
      </c>
      <c r="G135" s="215" t="s">
        <v>167</v>
      </c>
      <c r="H135" s="216">
        <v>7.5</v>
      </c>
      <c r="I135" s="217"/>
      <c r="J135" s="218">
        <f>ROUND(I135*H135,2)</f>
        <v>0</v>
      </c>
      <c r="K135" s="214" t="s">
        <v>168</v>
      </c>
      <c r="L135" s="44"/>
      <c r="M135" s="219" t="s">
        <v>19</v>
      </c>
      <c r="N135" s="220" t="s">
        <v>46</v>
      </c>
      <c r="O135" s="84"/>
      <c r="P135" s="221">
        <f>O135*H135</f>
        <v>0</v>
      </c>
      <c r="Q135" s="221">
        <v>0.73558000000000001</v>
      </c>
      <c r="R135" s="221">
        <f>Q135*H135</f>
        <v>5.5168499999999998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169</v>
      </c>
      <c r="AT135" s="223" t="s">
        <v>164</v>
      </c>
      <c r="AU135" s="223" t="s">
        <v>85</v>
      </c>
      <c r="AY135" s="17" t="s">
        <v>162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83</v>
      </c>
      <c r="BK135" s="224">
        <f>ROUND(I135*H135,2)</f>
        <v>0</v>
      </c>
      <c r="BL135" s="17" t="s">
        <v>169</v>
      </c>
      <c r="BM135" s="223" t="s">
        <v>670</v>
      </c>
    </row>
    <row r="136" s="2" customFormat="1">
      <c r="A136" s="38"/>
      <c r="B136" s="39"/>
      <c r="C136" s="40"/>
      <c r="D136" s="225" t="s">
        <v>171</v>
      </c>
      <c r="E136" s="40"/>
      <c r="F136" s="226" t="s">
        <v>671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171</v>
      </c>
      <c r="AU136" s="17" t="s">
        <v>85</v>
      </c>
    </row>
    <row r="137" s="13" customFormat="1">
      <c r="A137" s="13"/>
      <c r="B137" s="230"/>
      <c r="C137" s="231"/>
      <c r="D137" s="232" t="s">
        <v>173</v>
      </c>
      <c r="E137" s="233" t="s">
        <v>19</v>
      </c>
      <c r="F137" s="234" t="s">
        <v>672</v>
      </c>
      <c r="G137" s="231"/>
      <c r="H137" s="235">
        <v>3.5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173</v>
      </c>
      <c r="AU137" s="241" t="s">
        <v>85</v>
      </c>
      <c r="AV137" s="13" t="s">
        <v>85</v>
      </c>
      <c r="AW137" s="13" t="s">
        <v>36</v>
      </c>
      <c r="AX137" s="13" t="s">
        <v>75</v>
      </c>
      <c r="AY137" s="241" t="s">
        <v>162</v>
      </c>
    </row>
    <row r="138" s="13" customFormat="1">
      <c r="A138" s="13"/>
      <c r="B138" s="230"/>
      <c r="C138" s="231"/>
      <c r="D138" s="232" t="s">
        <v>173</v>
      </c>
      <c r="E138" s="233" t="s">
        <v>19</v>
      </c>
      <c r="F138" s="234" t="s">
        <v>673</v>
      </c>
      <c r="G138" s="231"/>
      <c r="H138" s="235">
        <v>4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173</v>
      </c>
      <c r="AU138" s="241" t="s">
        <v>85</v>
      </c>
      <c r="AV138" s="13" t="s">
        <v>85</v>
      </c>
      <c r="AW138" s="13" t="s">
        <v>36</v>
      </c>
      <c r="AX138" s="13" t="s">
        <v>75</v>
      </c>
      <c r="AY138" s="241" t="s">
        <v>162</v>
      </c>
    </row>
    <row r="139" s="15" customFormat="1">
      <c r="A139" s="15"/>
      <c r="B139" s="252"/>
      <c r="C139" s="253"/>
      <c r="D139" s="232" t="s">
        <v>173</v>
      </c>
      <c r="E139" s="254" t="s">
        <v>19</v>
      </c>
      <c r="F139" s="255" t="s">
        <v>184</v>
      </c>
      <c r="G139" s="253"/>
      <c r="H139" s="256">
        <v>7.5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2" t="s">
        <v>173</v>
      </c>
      <c r="AU139" s="262" t="s">
        <v>85</v>
      </c>
      <c r="AV139" s="15" t="s">
        <v>169</v>
      </c>
      <c r="AW139" s="15" t="s">
        <v>36</v>
      </c>
      <c r="AX139" s="15" t="s">
        <v>83</v>
      </c>
      <c r="AY139" s="262" t="s">
        <v>162</v>
      </c>
    </row>
    <row r="140" s="2" customFormat="1" ht="55.5" customHeight="1">
      <c r="A140" s="38"/>
      <c r="B140" s="39"/>
      <c r="C140" s="212" t="s">
        <v>246</v>
      </c>
      <c r="D140" s="212" t="s">
        <v>164</v>
      </c>
      <c r="E140" s="213" t="s">
        <v>674</v>
      </c>
      <c r="F140" s="214" t="s">
        <v>675</v>
      </c>
      <c r="G140" s="215" t="s">
        <v>220</v>
      </c>
      <c r="H140" s="216">
        <v>0.068000000000000005</v>
      </c>
      <c r="I140" s="217"/>
      <c r="J140" s="218">
        <f>ROUND(I140*H140,2)</f>
        <v>0</v>
      </c>
      <c r="K140" s="214" t="s">
        <v>168</v>
      </c>
      <c r="L140" s="44"/>
      <c r="M140" s="219" t="s">
        <v>19</v>
      </c>
      <c r="N140" s="220" t="s">
        <v>46</v>
      </c>
      <c r="O140" s="84"/>
      <c r="P140" s="221">
        <f>O140*H140</f>
        <v>0</v>
      </c>
      <c r="Q140" s="221">
        <v>1.0593999999999999</v>
      </c>
      <c r="R140" s="221">
        <f>Q140*H140</f>
        <v>0.072039199999999998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169</v>
      </c>
      <c r="AT140" s="223" t="s">
        <v>164</v>
      </c>
      <c r="AU140" s="223" t="s">
        <v>85</v>
      </c>
      <c r="AY140" s="17" t="s">
        <v>162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83</v>
      </c>
      <c r="BK140" s="224">
        <f>ROUND(I140*H140,2)</f>
        <v>0</v>
      </c>
      <c r="BL140" s="17" t="s">
        <v>169</v>
      </c>
      <c r="BM140" s="223" t="s">
        <v>676</v>
      </c>
    </row>
    <row r="141" s="2" customFormat="1">
      <c r="A141" s="38"/>
      <c r="B141" s="39"/>
      <c r="C141" s="40"/>
      <c r="D141" s="225" t="s">
        <v>171</v>
      </c>
      <c r="E141" s="40"/>
      <c r="F141" s="226" t="s">
        <v>677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171</v>
      </c>
      <c r="AU141" s="17" t="s">
        <v>85</v>
      </c>
    </row>
    <row r="142" s="13" customFormat="1">
      <c r="A142" s="13"/>
      <c r="B142" s="230"/>
      <c r="C142" s="231"/>
      <c r="D142" s="232" t="s">
        <v>173</v>
      </c>
      <c r="E142" s="233" t="s">
        <v>19</v>
      </c>
      <c r="F142" s="234" t="s">
        <v>678</v>
      </c>
      <c r="G142" s="231"/>
      <c r="H142" s="235">
        <v>0.068000000000000005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173</v>
      </c>
      <c r="AU142" s="241" t="s">
        <v>85</v>
      </c>
      <c r="AV142" s="13" t="s">
        <v>85</v>
      </c>
      <c r="AW142" s="13" t="s">
        <v>36</v>
      </c>
      <c r="AX142" s="13" t="s">
        <v>83</v>
      </c>
      <c r="AY142" s="241" t="s">
        <v>162</v>
      </c>
    </row>
    <row r="143" s="12" customFormat="1" ht="22.8" customHeight="1">
      <c r="A143" s="12"/>
      <c r="B143" s="196"/>
      <c r="C143" s="197"/>
      <c r="D143" s="198" t="s">
        <v>74</v>
      </c>
      <c r="E143" s="210" t="s">
        <v>185</v>
      </c>
      <c r="F143" s="210" t="s">
        <v>535</v>
      </c>
      <c r="G143" s="197"/>
      <c r="H143" s="197"/>
      <c r="I143" s="200"/>
      <c r="J143" s="211">
        <f>BK143</f>
        <v>0</v>
      </c>
      <c r="K143" s="197"/>
      <c r="L143" s="202"/>
      <c r="M143" s="203"/>
      <c r="N143" s="204"/>
      <c r="O143" s="204"/>
      <c r="P143" s="205">
        <f>SUM(P144:P151)</f>
        <v>0</v>
      </c>
      <c r="Q143" s="204"/>
      <c r="R143" s="205">
        <f>SUM(R144:R151)</f>
        <v>0.0038000000000000004</v>
      </c>
      <c r="S143" s="204"/>
      <c r="T143" s="206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7" t="s">
        <v>83</v>
      </c>
      <c r="AT143" s="208" t="s">
        <v>74</v>
      </c>
      <c r="AU143" s="208" t="s">
        <v>83</v>
      </c>
      <c r="AY143" s="207" t="s">
        <v>162</v>
      </c>
      <c r="BK143" s="209">
        <f>SUM(BK144:BK151)</f>
        <v>0</v>
      </c>
    </row>
    <row r="144" s="2" customFormat="1" ht="24.15" customHeight="1">
      <c r="A144" s="38"/>
      <c r="B144" s="39"/>
      <c r="C144" s="212" t="s">
        <v>251</v>
      </c>
      <c r="D144" s="212" t="s">
        <v>164</v>
      </c>
      <c r="E144" s="213" t="s">
        <v>679</v>
      </c>
      <c r="F144" s="214" t="s">
        <v>680</v>
      </c>
      <c r="G144" s="215" t="s">
        <v>542</v>
      </c>
      <c r="H144" s="216">
        <v>5</v>
      </c>
      <c r="I144" s="217"/>
      <c r="J144" s="218">
        <f>ROUND(I144*H144,2)</f>
        <v>0</v>
      </c>
      <c r="K144" s="214" t="s">
        <v>168</v>
      </c>
      <c r="L144" s="44"/>
      <c r="M144" s="219" t="s">
        <v>19</v>
      </c>
      <c r="N144" s="220" t="s">
        <v>46</v>
      </c>
      <c r="O144" s="84"/>
      <c r="P144" s="221">
        <f>O144*H144</f>
        <v>0</v>
      </c>
      <c r="Q144" s="221">
        <v>0.00076000000000000004</v>
      </c>
      <c r="R144" s="221">
        <f>Q144*H144</f>
        <v>0.0038000000000000004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169</v>
      </c>
      <c r="AT144" s="223" t="s">
        <v>164</v>
      </c>
      <c r="AU144" s="223" t="s">
        <v>85</v>
      </c>
      <c r="AY144" s="17" t="s">
        <v>162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83</v>
      </c>
      <c r="BK144" s="224">
        <f>ROUND(I144*H144,2)</f>
        <v>0</v>
      </c>
      <c r="BL144" s="17" t="s">
        <v>169</v>
      </c>
      <c r="BM144" s="223" t="s">
        <v>681</v>
      </c>
    </row>
    <row r="145" s="2" customFormat="1">
      <c r="A145" s="38"/>
      <c r="B145" s="39"/>
      <c r="C145" s="40"/>
      <c r="D145" s="225" t="s">
        <v>171</v>
      </c>
      <c r="E145" s="40"/>
      <c r="F145" s="226" t="s">
        <v>682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171</v>
      </c>
      <c r="AU145" s="17" t="s">
        <v>85</v>
      </c>
    </row>
    <row r="146" s="2" customFormat="1" ht="16.5" customHeight="1">
      <c r="A146" s="38"/>
      <c r="B146" s="39"/>
      <c r="C146" s="264" t="s">
        <v>256</v>
      </c>
      <c r="D146" s="264" t="s">
        <v>280</v>
      </c>
      <c r="E146" s="265" t="s">
        <v>627</v>
      </c>
      <c r="F146" s="266" t="s">
        <v>683</v>
      </c>
      <c r="G146" s="267" t="s">
        <v>338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46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217</v>
      </c>
      <c r="AT146" s="223" t="s">
        <v>280</v>
      </c>
      <c r="AU146" s="223" t="s">
        <v>85</v>
      </c>
      <c r="AY146" s="17" t="s">
        <v>162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83</v>
      </c>
      <c r="BK146" s="224">
        <f>ROUND(I146*H146,2)</f>
        <v>0</v>
      </c>
      <c r="BL146" s="17" t="s">
        <v>169</v>
      </c>
      <c r="BM146" s="223" t="s">
        <v>684</v>
      </c>
    </row>
    <row r="147" s="2" customFormat="1" ht="16.5" customHeight="1">
      <c r="A147" s="38"/>
      <c r="B147" s="39"/>
      <c r="C147" s="264" t="s">
        <v>262</v>
      </c>
      <c r="D147" s="264" t="s">
        <v>280</v>
      </c>
      <c r="E147" s="265" t="s">
        <v>630</v>
      </c>
      <c r="F147" s="266" t="s">
        <v>685</v>
      </c>
      <c r="G147" s="267" t="s">
        <v>338</v>
      </c>
      <c r="H147" s="268">
        <v>1</v>
      </c>
      <c r="I147" s="269"/>
      <c r="J147" s="270">
        <f>ROUND(I147*H147,2)</f>
        <v>0</v>
      </c>
      <c r="K147" s="266" t="s">
        <v>19</v>
      </c>
      <c r="L147" s="271"/>
      <c r="M147" s="272" t="s">
        <v>19</v>
      </c>
      <c r="N147" s="273" t="s">
        <v>46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217</v>
      </c>
      <c r="AT147" s="223" t="s">
        <v>280</v>
      </c>
      <c r="AU147" s="223" t="s">
        <v>85</v>
      </c>
      <c r="AY147" s="17" t="s">
        <v>162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83</v>
      </c>
      <c r="BK147" s="224">
        <f>ROUND(I147*H147,2)</f>
        <v>0</v>
      </c>
      <c r="BL147" s="17" t="s">
        <v>169</v>
      </c>
      <c r="BM147" s="223" t="s">
        <v>686</v>
      </c>
    </row>
    <row r="148" s="2" customFormat="1" ht="16.5" customHeight="1">
      <c r="A148" s="38"/>
      <c r="B148" s="39"/>
      <c r="C148" s="264" t="s">
        <v>266</v>
      </c>
      <c r="D148" s="264" t="s">
        <v>280</v>
      </c>
      <c r="E148" s="265" t="s">
        <v>687</v>
      </c>
      <c r="F148" s="266" t="s">
        <v>688</v>
      </c>
      <c r="G148" s="267" t="s">
        <v>338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46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217</v>
      </c>
      <c r="AT148" s="223" t="s">
        <v>280</v>
      </c>
      <c r="AU148" s="223" t="s">
        <v>85</v>
      </c>
      <c r="AY148" s="17" t="s">
        <v>162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83</v>
      </c>
      <c r="BK148" s="224">
        <f>ROUND(I148*H148,2)</f>
        <v>0</v>
      </c>
      <c r="BL148" s="17" t="s">
        <v>169</v>
      </c>
      <c r="BM148" s="223" t="s">
        <v>689</v>
      </c>
    </row>
    <row r="149" s="2" customFormat="1" ht="37.8" customHeight="1">
      <c r="A149" s="38"/>
      <c r="B149" s="39"/>
      <c r="C149" s="212" t="s">
        <v>273</v>
      </c>
      <c r="D149" s="212" t="s">
        <v>164</v>
      </c>
      <c r="E149" s="213" t="s">
        <v>690</v>
      </c>
      <c r="F149" s="214" t="s">
        <v>691</v>
      </c>
      <c r="G149" s="215" t="s">
        <v>330</v>
      </c>
      <c r="H149" s="216">
        <v>50</v>
      </c>
      <c r="I149" s="217"/>
      <c r="J149" s="218">
        <f>ROUND(I149*H149,2)</f>
        <v>0</v>
      </c>
      <c r="K149" s="214" t="s">
        <v>168</v>
      </c>
      <c r="L149" s="44"/>
      <c r="M149" s="219" t="s">
        <v>19</v>
      </c>
      <c r="N149" s="220" t="s">
        <v>46</v>
      </c>
      <c r="O149" s="84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169</v>
      </c>
      <c r="AT149" s="223" t="s">
        <v>164</v>
      </c>
      <c r="AU149" s="223" t="s">
        <v>85</v>
      </c>
      <c r="AY149" s="17" t="s">
        <v>162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83</v>
      </c>
      <c r="BK149" s="224">
        <f>ROUND(I149*H149,2)</f>
        <v>0</v>
      </c>
      <c r="BL149" s="17" t="s">
        <v>169</v>
      </c>
      <c r="BM149" s="223" t="s">
        <v>692</v>
      </c>
    </row>
    <row r="150" s="2" customFormat="1">
      <c r="A150" s="38"/>
      <c r="B150" s="39"/>
      <c r="C150" s="40"/>
      <c r="D150" s="225" t="s">
        <v>171</v>
      </c>
      <c r="E150" s="40"/>
      <c r="F150" s="226" t="s">
        <v>693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171</v>
      </c>
      <c r="AU150" s="17" t="s">
        <v>85</v>
      </c>
    </row>
    <row r="151" s="2" customFormat="1" ht="16.5" customHeight="1">
      <c r="A151" s="38"/>
      <c r="B151" s="39"/>
      <c r="C151" s="264" t="s">
        <v>279</v>
      </c>
      <c r="D151" s="264" t="s">
        <v>280</v>
      </c>
      <c r="E151" s="265" t="s">
        <v>694</v>
      </c>
      <c r="F151" s="266" t="s">
        <v>695</v>
      </c>
      <c r="G151" s="267" t="s">
        <v>338</v>
      </c>
      <c r="H151" s="268">
        <v>4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46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217</v>
      </c>
      <c r="AT151" s="223" t="s">
        <v>280</v>
      </c>
      <c r="AU151" s="223" t="s">
        <v>85</v>
      </c>
      <c r="AY151" s="17" t="s">
        <v>162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83</v>
      </c>
      <c r="BK151" s="224">
        <f>ROUND(I151*H151,2)</f>
        <v>0</v>
      </c>
      <c r="BL151" s="17" t="s">
        <v>169</v>
      </c>
      <c r="BM151" s="223" t="s">
        <v>696</v>
      </c>
    </row>
    <row r="152" s="12" customFormat="1" ht="22.8" customHeight="1">
      <c r="A152" s="12"/>
      <c r="B152" s="196"/>
      <c r="C152" s="197"/>
      <c r="D152" s="198" t="s">
        <v>74</v>
      </c>
      <c r="E152" s="210" t="s">
        <v>309</v>
      </c>
      <c r="F152" s="210" t="s">
        <v>310</v>
      </c>
      <c r="G152" s="197"/>
      <c r="H152" s="197"/>
      <c r="I152" s="200"/>
      <c r="J152" s="211">
        <f>BK152</f>
        <v>0</v>
      </c>
      <c r="K152" s="197"/>
      <c r="L152" s="202"/>
      <c r="M152" s="203"/>
      <c r="N152" s="204"/>
      <c r="O152" s="204"/>
      <c r="P152" s="205">
        <f>SUM(P153:P154)</f>
        <v>0</v>
      </c>
      <c r="Q152" s="204"/>
      <c r="R152" s="205">
        <f>SUM(R153:R154)</f>
        <v>0</v>
      </c>
      <c r="S152" s="204"/>
      <c r="T152" s="206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7" t="s">
        <v>83</v>
      </c>
      <c r="AT152" s="208" t="s">
        <v>74</v>
      </c>
      <c r="AU152" s="208" t="s">
        <v>83</v>
      </c>
      <c r="AY152" s="207" t="s">
        <v>162</v>
      </c>
      <c r="BK152" s="209">
        <f>SUM(BK153:BK154)</f>
        <v>0</v>
      </c>
    </row>
    <row r="153" s="2" customFormat="1" ht="55.5" customHeight="1">
      <c r="A153" s="38"/>
      <c r="B153" s="39"/>
      <c r="C153" s="212" t="s">
        <v>285</v>
      </c>
      <c r="D153" s="212" t="s">
        <v>164</v>
      </c>
      <c r="E153" s="213" t="s">
        <v>697</v>
      </c>
      <c r="F153" s="214" t="s">
        <v>698</v>
      </c>
      <c r="G153" s="215" t="s">
        <v>220</v>
      </c>
      <c r="H153" s="216">
        <v>63</v>
      </c>
      <c r="I153" s="217"/>
      <c r="J153" s="218">
        <f>ROUND(I153*H153,2)</f>
        <v>0</v>
      </c>
      <c r="K153" s="214" t="s">
        <v>168</v>
      </c>
      <c r="L153" s="44"/>
      <c r="M153" s="219" t="s">
        <v>19</v>
      </c>
      <c r="N153" s="220" t="s">
        <v>46</v>
      </c>
      <c r="O153" s="84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169</v>
      </c>
      <c r="AT153" s="223" t="s">
        <v>164</v>
      </c>
      <c r="AU153" s="223" t="s">
        <v>85</v>
      </c>
      <c r="AY153" s="17" t="s">
        <v>162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83</v>
      </c>
      <c r="BK153" s="224">
        <f>ROUND(I153*H153,2)</f>
        <v>0</v>
      </c>
      <c r="BL153" s="17" t="s">
        <v>169</v>
      </c>
      <c r="BM153" s="223" t="s">
        <v>699</v>
      </c>
    </row>
    <row r="154" s="2" customFormat="1">
      <c r="A154" s="38"/>
      <c r="B154" s="39"/>
      <c r="C154" s="40"/>
      <c r="D154" s="225" t="s">
        <v>171</v>
      </c>
      <c r="E154" s="40"/>
      <c r="F154" s="226" t="s">
        <v>700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171</v>
      </c>
      <c r="AU154" s="17" t="s">
        <v>85</v>
      </c>
    </row>
    <row r="155" s="12" customFormat="1" ht="25.92" customHeight="1">
      <c r="A155" s="12"/>
      <c r="B155" s="196"/>
      <c r="C155" s="197"/>
      <c r="D155" s="198" t="s">
        <v>74</v>
      </c>
      <c r="E155" s="199" t="s">
        <v>128</v>
      </c>
      <c r="F155" s="199" t="s">
        <v>481</v>
      </c>
      <c r="G155" s="197"/>
      <c r="H155" s="197"/>
      <c r="I155" s="200"/>
      <c r="J155" s="201">
        <f>BK155</f>
        <v>0</v>
      </c>
      <c r="K155" s="197"/>
      <c r="L155" s="202"/>
      <c r="M155" s="203"/>
      <c r="N155" s="204"/>
      <c r="O155" s="204"/>
      <c r="P155" s="205">
        <f>P156</f>
        <v>0</v>
      </c>
      <c r="Q155" s="204"/>
      <c r="R155" s="205">
        <f>R156</f>
        <v>0</v>
      </c>
      <c r="S155" s="204"/>
      <c r="T155" s="206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7" t="s">
        <v>198</v>
      </c>
      <c r="AT155" s="208" t="s">
        <v>74</v>
      </c>
      <c r="AU155" s="208" t="s">
        <v>75</v>
      </c>
      <c r="AY155" s="207" t="s">
        <v>162</v>
      </c>
      <c r="BK155" s="209">
        <f>BK156</f>
        <v>0</v>
      </c>
    </row>
    <row r="156" s="12" customFormat="1" ht="22.8" customHeight="1">
      <c r="A156" s="12"/>
      <c r="B156" s="196"/>
      <c r="C156" s="197"/>
      <c r="D156" s="198" t="s">
        <v>74</v>
      </c>
      <c r="E156" s="210" t="s">
        <v>482</v>
      </c>
      <c r="F156" s="210" t="s">
        <v>483</v>
      </c>
      <c r="G156" s="197"/>
      <c r="H156" s="197"/>
      <c r="I156" s="200"/>
      <c r="J156" s="211">
        <f>BK156</f>
        <v>0</v>
      </c>
      <c r="K156" s="197"/>
      <c r="L156" s="202"/>
      <c r="M156" s="203"/>
      <c r="N156" s="204"/>
      <c r="O156" s="204"/>
      <c r="P156" s="205">
        <f>SUM(P157:P158)</f>
        <v>0</v>
      </c>
      <c r="Q156" s="204"/>
      <c r="R156" s="205">
        <f>SUM(R157:R158)</f>
        <v>0</v>
      </c>
      <c r="S156" s="204"/>
      <c r="T156" s="206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7" t="s">
        <v>198</v>
      </c>
      <c r="AT156" s="208" t="s">
        <v>74</v>
      </c>
      <c r="AU156" s="208" t="s">
        <v>83</v>
      </c>
      <c r="AY156" s="207" t="s">
        <v>162</v>
      </c>
      <c r="BK156" s="209">
        <f>SUM(BK157:BK158)</f>
        <v>0</v>
      </c>
    </row>
    <row r="157" s="2" customFormat="1" ht="16.5" customHeight="1">
      <c r="A157" s="38"/>
      <c r="B157" s="39"/>
      <c r="C157" s="212" t="s">
        <v>7</v>
      </c>
      <c r="D157" s="212" t="s">
        <v>164</v>
      </c>
      <c r="E157" s="213" t="s">
        <v>484</v>
      </c>
      <c r="F157" s="214" t="s">
        <v>485</v>
      </c>
      <c r="G157" s="215" t="s">
        <v>220</v>
      </c>
      <c r="H157" s="216">
        <v>63</v>
      </c>
      <c r="I157" s="217"/>
      <c r="J157" s="218">
        <f>ROUND(I157*H157,2)</f>
        <v>0</v>
      </c>
      <c r="K157" s="214" t="s">
        <v>486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487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487</v>
      </c>
      <c r="BM157" s="223" t="s">
        <v>701</v>
      </c>
    </row>
    <row r="158" s="2" customFormat="1">
      <c r="A158" s="38"/>
      <c r="B158" s="39"/>
      <c r="C158" s="40"/>
      <c r="D158" s="225" t="s">
        <v>171</v>
      </c>
      <c r="E158" s="40"/>
      <c r="F158" s="226" t="s">
        <v>489</v>
      </c>
      <c r="G158" s="40"/>
      <c r="H158" s="40"/>
      <c r="I158" s="227"/>
      <c r="J158" s="40"/>
      <c r="K158" s="40"/>
      <c r="L158" s="44"/>
      <c r="M158" s="279"/>
      <c r="N158" s="280"/>
      <c r="O158" s="276"/>
      <c r="P158" s="276"/>
      <c r="Q158" s="276"/>
      <c r="R158" s="276"/>
      <c r="S158" s="276"/>
      <c r="T158" s="281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171</v>
      </c>
      <c r="AU158" s="17" t="s">
        <v>85</v>
      </c>
    </row>
    <row r="159" s="2" customFormat="1" ht="6.96" customHeight="1">
      <c r="A159" s="38"/>
      <c r="B159" s="59"/>
      <c r="C159" s="60"/>
      <c r="D159" s="60"/>
      <c r="E159" s="60"/>
      <c r="F159" s="60"/>
      <c r="G159" s="60"/>
      <c r="H159" s="60"/>
      <c r="I159" s="60"/>
      <c r="J159" s="60"/>
      <c r="K159" s="60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FY0/96PSVL321Q3fjvdlzQtp739hXEud/HUhyG4r1P3isNkqzR+Qze1bV78tCDK2VyBPZimASAQtkHqMuk36tg==" hashValue="1cm0g3R4+RhVIyE878hyHGBfWLpCK89QPkai5qucg0Hou1K/eU0IBObwI+8lRaDY6keEBUZ9rM3/6KqNfkyt9Q==" algorithmName="SHA-512" password="CC35"/>
  <autoFilter ref="C85:K15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21151103"/>
    <hyperlink ref="F93" r:id="rId2" display="https://podminky.urs.cz/item/CS_URS_2025_01/122151104"/>
    <hyperlink ref="F97" r:id="rId3" display="https://podminky.urs.cz/item/CS_URS_2025_01/131151100"/>
    <hyperlink ref="F103" r:id="rId4" display="https://podminky.urs.cz/item/CS_URS_2025_01/162251102"/>
    <hyperlink ref="F110" r:id="rId5" display="https://podminky.urs.cz/item/CS_URS_2025_01/162751117"/>
    <hyperlink ref="F115" r:id="rId6" display="https://podminky.urs.cz/item/CS_URS_2025_01/162751119"/>
    <hyperlink ref="F118" r:id="rId7" display="https://podminky.urs.cz/item/CS_URS_2025_01/167151101"/>
    <hyperlink ref="F122" r:id="rId8" display="https://podminky.urs.cz/item/CS_URS_2025_01/171201231"/>
    <hyperlink ref="F125" r:id="rId9" display="https://podminky.urs.cz/item/CS_URS_2025_01/171251201"/>
    <hyperlink ref="F127" r:id="rId10" display="https://podminky.urs.cz/item/CS_URS_2025_01/174151101"/>
    <hyperlink ref="F130" r:id="rId11" display="https://podminky.urs.cz/item/CS_URS_2025_01/275313611"/>
    <hyperlink ref="F136" r:id="rId12" display="https://podminky.urs.cz/item/CS_URS_2025_01/279113154"/>
    <hyperlink ref="F141" r:id="rId13" display="https://podminky.urs.cz/item/CS_URS_2025_01/279361821"/>
    <hyperlink ref="F145" r:id="rId14" display="https://podminky.urs.cz/item/CS_URS_2025_01/381181002"/>
    <hyperlink ref="F150" r:id="rId15" display="https://podminky.urs.cz/item/CS_URS_2025_01/389941022"/>
    <hyperlink ref="F154" r:id="rId16" display="https://podminky.urs.cz/item/CS_URS_2025_01/998014211"/>
    <hyperlink ref="F158" r:id="rId17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131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702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26. 5. 2025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">
        <v>34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35</v>
      </c>
      <c r="F21" s="38"/>
      <c r="G21" s="38"/>
      <c r="H21" s="38"/>
      <c r="I21" s="142" t="s">
        <v>29</v>
      </c>
      <c r="J21" s="133" t="s">
        <v>19</v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37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38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39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7"/>
      <c r="B27" s="148"/>
      <c r="C27" s="147"/>
      <c r="D27" s="147"/>
      <c r="E27" s="149" t="s">
        <v>40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41</v>
      </c>
      <c r="E30" s="38"/>
      <c r="F30" s="38"/>
      <c r="G30" s="38"/>
      <c r="H30" s="38"/>
      <c r="I30" s="38"/>
      <c r="J30" s="153">
        <f>ROUND(J91,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43</v>
      </c>
      <c r="G32" s="38"/>
      <c r="H32" s="38"/>
      <c r="I32" s="154" t="s">
        <v>42</v>
      </c>
      <c r="J32" s="154" t="s">
        <v>44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45</v>
      </c>
      <c r="E33" s="142" t="s">
        <v>46</v>
      </c>
      <c r="F33" s="156">
        <f>ROUND((SUM(BE91:BE230)),  2)</f>
        <v>0</v>
      </c>
      <c r="G33" s="38"/>
      <c r="H33" s="38"/>
      <c r="I33" s="157">
        <v>0.20999999999999999</v>
      </c>
      <c r="J33" s="156">
        <f>ROUND(((SUM(BE91:BE230))*I33),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47</v>
      </c>
      <c r="F34" s="156">
        <f>ROUND((SUM(BF91:BF230)),  2)</f>
        <v>0</v>
      </c>
      <c r="G34" s="38"/>
      <c r="H34" s="38"/>
      <c r="I34" s="157">
        <v>0.12</v>
      </c>
      <c r="J34" s="156">
        <f>ROUND(((SUM(BF91:BF230))*I34),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48</v>
      </c>
      <c r="F35" s="156">
        <f>ROUND((SUM(BG91:BG230)),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49</v>
      </c>
      <c r="F36" s="156">
        <f>ROUND((SUM(BH91:BH230)),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50</v>
      </c>
      <c r="F37" s="156">
        <f>ROUND((SUM(BI91:BI230)),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133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9" t="str">
        <f>E7</f>
        <v>Hřiště u ZŠ - Habartov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131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D06,D07 - Odvodnění, vodovod, kanalizace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č.p.561/28,99/226</v>
      </c>
      <c r="G52" s="40"/>
      <c r="H52" s="40"/>
      <c r="I52" s="32" t="s">
        <v>23</v>
      </c>
      <c r="J52" s="72" t="str">
        <f>IF(J12="","",J12)</f>
        <v>26. 5. 2025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Město Habartov</v>
      </c>
      <c r="G54" s="40"/>
      <c r="H54" s="40"/>
      <c r="I54" s="32" t="s">
        <v>33</v>
      </c>
      <c r="J54" s="36" t="str">
        <f>E21</f>
        <v>Ing.Arch Lubomír Korřák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70" t="s">
        <v>134</v>
      </c>
      <c r="D57" s="171"/>
      <c r="E57" s="171"/>
      <c r="F57" s="171"/>
      <c r="G57" s="171"/>
      <c r="H57" s="171"/>
      <c r="I57" s="171"/>
      <c r="J57" s="172" t="s">
        <v>135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73" t="s">
        <v>73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136</v>
      </c>
    </row>
    <row r="60" hidden="1" s="9" customFormat="1" ht="24.96" customHeight="1">
      <c r="A60" s="9"/>
      <c r="B60" s="174"/>
      <c r="C60" s="175"/>
      <c r="D60" s="176" t="s">
        <v>137</v>
      </c>
      <c r="E60" s="177"/>
      <c r="F60" s="177"/>
      <c r="G60" s="177"/>
      <c r="H60" s="177"/>
      <c r="I60" s="177"/>
      <c r="J60" s="178">
        <f>J92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0"/>
      <c r="C61" s="125"/>
      <c r="D61" s="181" t="s">
        <v>138</v>
      </c>
      <c r="E61" s="182"/>
      <c r="F61" s="182"/>
      <c r="G61" s="182"/>
      <c r="H61" s="182"/>
      <c r="I61" s="182"/>
      <c r="J61" s="183">
        <f>J93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0"/>
      <c r="C62" s="125"/>
      <c r="D62" s="181" t="s">
        <v>139</v>
      </c>
      <c r="E62" s="182"/>
      <c r="F62" s="182"/>
      <c r="G62" s="182"/>
      <c r="H62" s="182"/>
      <c r="I62" s="182"/>
      <c r="J62" s="183">
        <f>J140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0"/>
      <c r="C63" s="125"/>
      <c r="D63" s="181" t="s">
        <v>491</v>
      </c>
      <c r="E63" s="182"/>
      <c r="F63" s="182"/>
      <c r="G63" s="182"/>
      <c r="H63" s="182"/>
      <c r="I63" s="182"/>
      <c r="J63" s="183">
        <f>J172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0"/>
      <c r="C64" s="125"/>
      <c r="D64" s="181" t="s">
        <v>140</v>
      </c>
      <c r="E64" s="182"/>
      <c r="F64" s="182"/>
      <c r="G64" s="182"/>
      <c r="H64" s="182"/>
      <c r="I64" s="182"/>
      <c r="J64" s="183">
        <f>J177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0"/>
      <c r="C65" s="125"/>
      <c r="D65" s="181" t="s">
        <v>703</v>
      </c>
      <c r="E65" s="182"/>
      <c r="F65" s="182"/>
      <c r="G65" s="182"/>
      <c r="H65" s="182"/>
      <c r="I65" s="182"/>
      <c r="J65" s="183">
        <f>J189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144</v>
      </c>
      <c r="E66" s="182"/>
      <c r="F66" s="182"/>
      <c r="G66" s="182"/>
      <c r="H66" s="182"/>
      <c r="I66" s="182"/>
      <c r="J66" s="183">
        <f>J217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9" customFormat="1" ht="24.96" customHeight="1">
      <c r="A67" s="9"/>
      <c r="B67" s="174"/>
      <c r="C67" s="175"/>
      <c r="D67" s="176" t="s">
        <v>145</v>
      </c>
      <c r="E67" s="177"/>
      <c r="F67" s="177"/>
      <c r="G67" s="177"/>
      <c r="H67" s="177"/>
      <c r="I67" s="177"/>
      <c r="J67" s="178">
        <f>J220</f>
        <v>0</v>
      </c>
      <c r="K67" s="175"/>
      <c r="L67" s="17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0" customFormat="1" ht="19.92" customHeight="1">
      <c r="A68" s="10"/>
      <c r="B68" s="180"/>
      <c r="C68" s="125"/>
      <c r="D68" s="181" t="s">
        <v>704</v>
      </c>
      <c r="E68" s="182"/>
      <c r="F68" s="182"/>
      <c r="G68" s="182"/>
      <c r="H68" s="182"/>
      <c r="I68" s="182"/>
      <c r="J68" s="183">
        <f>J221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9" customFormat="1" ht="24.96" customHeight="1">
      <c r="A69" s="9"/>
      <c r="B69" s="174"/>
      <c r="C69" s="175"/>
      <c r="D69" s="176" t="s">
        <v>705</v>
      </c>
      <c r="E69" s="177"/>
      <c r="F69" s="177"/>
      <c r="G69" s="177"/>
      <c r="H69" s="177"/>
      <c r="I69" s="177"/>
      <c r="J69" s="178">
        <f>J224</f>
        <v>0</v>
      </c>
      <c r="K69" s="175"/>
      <c r="L69" s="17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9" customFormat="1" ht="24.96" customHeight="1">
      <c r="A70" s="9"/>
      <c r="B70" s="174"/>
      <c r="C70" s="175"/>
      <c r="D70" s="176" t="s">
        <v>366</v>
      </c>
      <c r="E70" s="177"/>
      <c r="F70" s="177"/>
      <c r="G70" s="177"/>
      <c r="H70" s="177"/>
      <c r="I70" s="177"/>
      <c r="J70" s="178">
        <f>J227</f>
        <v>0</v>
      </c>
      <c r="K70" s="175"/>
      <c r="L70" s="17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10" customFormat="1" ht="19.92" customHeight="1">
      <c r="A71" s="10"/>
      <c r="B71" s="180"/>
      <c r="C71" s="125"/>
      <c r="D71" s="181" t="s">
        <v>367</v>
      </c>
      <c r="E71" s="182"/>
      <c r="F71" s="182"/>
      <c r="G71" s="182"/>
      <c r="H71" s="182"/>
      <c r="I71" s="182"/>
      <c r="J71" s="183">
        <f>J228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hidden="1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/>
    <row r="75" hidden="1"/>
    <row r="76" hidden="1"/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147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9" t="str">
        <f>E7</f>
        <v>Hřiště u ZŠ - Habartov</v>
      </c>
      <c r="F81" s="32"/>
      <c r="G81" s="32"/>
      <c r="H81" s="32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131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D06,D07 - Odvodnění, vodovod, kanalizace</v>
      </c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č.p.561/28,99/226</v>
      </c>
      <c r="G85" s="40"/>
      <c r="H85" s="40"/>
      <c r="I85" s="32" t="s">
        <v>23</v>
      </c>
      <c r="J85" s="72" t="str">
        <f>IF(J12="","",J12)</f>
        <v>26. 5. 2025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Město Habartov</v>
      </c>
      <c r="G87" s="40"/>
      <c r="H87" s="40"/>
      <c r="I87" s="32" t="s">
        <v>33</v>
      </c>
      <c r="J87" s="36" t="str">
        <f>E21</f>
        <v>Ing.Arch Lubomír Korřák</v>
      </c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31</v>
      </c>
      <c r="D88" s="40"/>
      <c r="E88" s="40"/>
      <c r="F88" s="27" t="str">
        <f>IF(E18="","",E18)</f>
        <v>Vyplň údaj</v>
      </c>
      <c r="G88" s="40"/>
      <c r="H88" s="40"/>
      <c r="I88" s="32" t="s">
        <v>37</v>
      </c>
      <c r="J88" s="36" t="str">
        <f>E24</f>
        <v xml:space="preserve"> 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85"/>
      <c r="B90" s="186"/>
      <c r="C90" s="187" t="s">
        <v>148</v>
      </c>
      <c r="D90" s="188" t="s">
        <v>60</v>
      </c>
      <c r="E90" s="188" t="s">
        <v>56</v>
      </c>
      <c r="F90" s="188" t="s">
        <v>57</v>
      </c>
      <c r="G90" s="188" t="s">
        <v>149</v>
      </c>
      <c r="H90" s="188" t="s">
        <v>150</v>
      </c>
      <c r="I90" s="188" t="s">
        <v>151</v>
      </c>
      <c r="J90" s="188" t="s">
        <v>135</v>
      </c>
      <c r="K90" s="189" t="s">
        <v>152</v>
      </c>
      <c r="L90" s="190"/>
      <c r="M90" s="92" t="s">
        <v>19</v>
      </c>
      <c r="N90" s="93" t="s">
        <v>45</v>
      </c>
      <c r="O90" s="93" t="s">
        <v>153</v>
      </c>
      <c r="P90" s="93" t="s">
        <v>154</v>
      </c>
      <c r="Q90" s="93" t="s">
        <v>155</v>
      </c>
      <c r="R90" s="93" t="s">
        <v>156</v>
      </c>
      <c r="S90" s="93" t="s">
        <v>157</v>
      </c>
      <c r="T90" s="94" t="s">
        <v>158</v>
      </c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</row>
    <row r="91" s="2" customFormat="1" ht="22.8" customHeight="1">
      <c r="A91" s="38"/>
      <c r="B91" s="39"/>
      <c r="C91" s="99" t="s">
        <v>159</v>
      </c>
      <c r="D91" s="40"/>
      <c r="E91" s="40"/>
      <c r="F91" s="40"/>
      <c r="G91" s="40"/>
      <c r="H91" s="40"/>
      <c r="I91" s="40"/>
      <c r="J91" s="191">
        <f>BK91</f>
        <v>0</v>
      </c>
      <c r="K91" s="40"/>
      <c r="L91" s="44"/>
      <c r="M91" s="95"/>
      <c r="N91" s="192"/>
      <c r="O91" s="96"/>
      <c r="P91" s="193">
        <f>P92+P220+P224+P227</f>
        <v>0</v>
      </c>
      <c r="Q91" s="96"/>
      <c r="R91" s="193">
        <f>R92+R220+R224+R227</f>
        <v>297.67573909000004</v>
      </c>
      <c r="S91" s="96"/>
      <c r="T91" s="194">
        <f>T92+T220+T224+T227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74</v>
      </c>
      <c r="AU91" s="17" t="s">
        <v>136</v>
      </c>
      <c r="BK91" s="195">
        <f>BK92+BK220+BK224+BK227</f>
        <v>0</v>
      </c>
    </row>
    <row r="92" s="12" customFormat="1" ht="25.92" customHeight="1">
      <c r="A92" s="12"/>
      <c r="B92" s="196"/>
      <c r="C92" s="197"/>
      <c r="D92" s="198" t="s">
        <v>74</v>
      </c>
      <c r="E92" s="199" t="s">
        <v>160</v>
      </c>
      <c r="F92" s="199" t="s">
        <v>161</v>
      </c>
      <c r="G92" s="197"/>
      <c r="H92" s="197"/>
      <c r="I92" s="200"/>
      <c r="J92" s="201">
        <f>BK92</f>
        <v>0</v>
      </c>
      <c r="K92" s="197"/>
      <c r="L92" s="202"/>
      <c r="M92" s="203"/>
      <c r="N92" s="204"/>
      <c r="O92" s="204"/>
      <c r="P92" s="205">
        <f>P93+P140+P172+P177+P189+P217</f>
        <v>0</v>
      </c>
      <c r="Q92" s="204"/>
      <c r="R92" s="205">
        <f>R93+R140+R172+R177+R189+R217</f>
        <v>297.66895909000004</v>
      </c>
      <c r="S92" s="204"/>
      <c r="T92" s="206">
        <f>T93+T140+T172+T177+T189+T217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7" t="s">
        <v>83</v>
      </c>
      <c r="AT92" s="208" t="s">
        <v>74</v>
      </c>
      <c r="AU92" s="208" t="s">
        <v>75</v>
      </c>
      <c r="AY92" s="207" t="s">
        <v>162</v>
      </c>
      <c r="BK92" s="209">
        <f>BK93+BK140+BK172+BK177+BK189+BK217</f>
        <v>0</v>
      </c>
    </row>
    <row r="93" s="12" customFormat="1" ht="22.8" customHeight="1">
      <c r="A93" s="12"/>
      <c r="B93" s="196"/>
      <c r="C93" s="197"/>
      <c r="D93" s="198" t="s">
        <v>74</v>
      </c>
      <c r="E93" s="210" t="s">
        <v>83</v>
      </c>
      <c r="F93" s="210" t="s">
        <v>163</v>
      </c>
      <c r="G93" s="197"/>
      <c r="H93" s="197"/>
      <c r="I93" s="200"/>
      <c r="J93" s="211">
        <f>BK93</f>
        <v>0</v>
      </c>
      <c r="K93" s="197"/>
      <c r="L93" s="202"/>
      <c r="M93" s="203"/>
      <c r="N93" s="204"/>
      <c r="O93" s="204"/>
      <c r="P93" s="205">
        <f>SUM(P94:P139)</f>
        <v>0</v>
      </c>
      <c r="Q93" s="204"/>
      <c r="R93" s="205">
        <f>SUM(R94:R139)</f>
        <v>29.120000000000001</v>
      </c>
      <c r="S93" s="204"/>
      <c r="T93" s="206">
        <f>SUM(T94:T139)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7" t="s">
        <v>83</v>
      </c>
      <c r="AT93" s="208" t="s">
        <v>74</v>
      </c>
      <c r="AU93" s="208" t="s">
        <v>83</v>
      </c>
      <c r="AY93" s="207" t="s">
        <v>162</v>
      </c>
      <c r="BK93" s="209">
        <f>SUM(BK94:BK139)</f>
        <v>0</v>
      </c>
    </row>
    <row r="94" s="2" customFormat="1" ht="44.25" customHeight="1">
      <c r="A94" s="38"/>
      <c r="B94" s="39"/>
      <c r="C94" s="212" t="s">
        <v>83</v>
      </c>
      <c r="D94" s="212" t="s">
        <v>164</v>
      </c>
      <c r="E94" s="213" t="s">
        <v>706</v>
      </c>
      <c r="F94" s="214" t="s">
        <v>707</v>
      </c>
      <c r="G94" s="215" t="s">
        <v>177</v>
      </c>
      <c r="H94" s="216">
        <v>460</v>
      </c>
      <c r="I94" s="217"/>
      <c r="J94" s="218">
        <f>ROUND(I94*H94,2)</f>
        <v>0</v>
      </c>
      <c r="K94" s="214" t="s">
        <v>486</v>
      </c>
      <c r="L94" s="44"/>
      <c r="M94" s="219" t="s">
        <v>19</v>
      </c>
      <c r="N94" s="220" t="s">
        <v>46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169</v>
      </c>
      <c r="AT94" s="223" t="s">
        <v>164</v>
      </c>
      <c r="AU94" s="223" t="s">
        <v>85</v>
      </c>
      <c r="AY94" s="17" t="s">
        <v>162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83</v>
      </c>
      <c r="BK94" s="224">
        <f>ROUND(I94*H94,2)</f>
        <v>0</v>
      </c>
      <c r="BL94" s="17" t="s">
        <v>169</v>
      </c>
      <c r="BM94" s="223" t="s">
        <v>708</v>
      </c>
    </row>
    <row r="95" s="2" customFormat="1">
      <c r="A95" s="38"/>
      <c r="B95" s="39"/>
      <c r="C95" s="40"/>
      <c r="D95" s="225" t="s">
        <v>171</v>
      </c>
      <c r="E95" s="40"/>
      <c r="F95" s="226" t="s">
        <v>709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171</v>
      </c>
      <c r="AU95" s="17" t="s">
        <v>85</v>
      </c>
    </row>
    <row r="96" s="14" customFormat="1">
      <c r="A96" s="14"/>
      <c r="B96" s="242"/>
      <c r="C96" s="243"/>
      <c r="D96" s="232" t="s">
        <v>173</v>
      </c>
      <c r="E96" s="244" t="s">
        <v>19</v>
      </c>
      <c r="F96" s="245" t="s">
        <v>710</v>
      </c>
      <c r="G96" s="243"/>
      <c r="H96" s="244" t="s">
        <v>19</v>
      </c>
      <c r="I96" s="246"/>
      <c r="J96" s="243"/>
      <c r="K96" s="243"/>
      <c r="L96" s="247"/>
      <c r="M96" s="248"/>
      <c r="N96" s="249"/>
      <c r="O96" s="249"/>
      <c r="P96" s="249"/>
      <c r="Q96" s="249"/>
      <c r="R96" s="249"/>
      <c r="S96" s="249"/>
      <c r="T96" s="25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1" t="s">
        <v>173</v>
      </c>
      <c r="AU96" s="251" t="s">
        <v>85</v>
      </c>
      <c r="AV96" s="14" t="s">
        <v>83</v>
      </c>
      <c r="AW96" s="14" t="s">
        <v>36</v>
      </c>
      <c r="AX96" s="14" t="s">
        <v>75</v>
      </c>
      <c r="AY96" s="251" t="s">
        <v>162</v>
      </c>
    </row>
    <row r="97" s="13" customFormat="1">
      <c r="A97" s="13"/>
      <c r="B97" s="230"/>
      <c r="C97" s="231"/>
      <c r="D97" s="232" t="s">
        <v>173</v>
      </c>
      <c r="E97" s="233" t="s">
        <v>19</v>
      </c>
      <c r="F97" s="234" t="s">
        <v>711</v>
      </c>
      <c r="G97" s="231"/>
      <c r="H97" s="235">
        <v>450</v>
      </c>
      <c r="I97" s="236"/>
      <c r="J97" s="231"/>
      <c r="K97" s="231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173</v>
      </c>
      <c r="AU97" s="241" t="s">
        <v>85</v>
      </c>
      <c r="AV97" s="13" t="s">
        <v>85</v>
      </c>
      <c r="AW97" s="13" t="s">
        <v>36</v>
      </c>
      <c r="AX97" s="13" t="s">
        <v>75</v>
      </c>
      <c r="AY97" s="241" t="s">
        <v>162</v>
      </c>
    </row>
    <row r="98" s="14" customFormat="1">
      <c r="A98" s="14"/>
      <c r="B98" s="242"/>
      <c r="C98" s="243"/>
      <c r="D98" s="232" t="s">
        <v>173</v>
      </c>
      <c r="E98" s="244" t="s">
        <v>19</v>
      </c>
      <c r="F98" s="245" t="s">
        <v>712</v>
      </c>
      <c r="G98" s="243"/>
      <c r="H98" s="244" t="s">
        <v>19</v>
      </c>
      <c r="I98" s="246"/>
      <c r="J98" s="243"/>
      <c r="K98" s="243"/>
      <c r="L98" s="247"/>
      <c r="M98" s="248"/>
      <c r="N98" s="249"/>
      <c r="O98" s="249"/>
      <c r="P98" s="249"/>
      <c r="Q98" s="249"/>
      <c r="R98" s="249"/>
      <c r="S98" s="249"/>
      <c r="T98" s="25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1" t="s">
        <v>173</v>
      </c>
      <c r="AU98" s="251" t="s">
        <v>85</v>
      </c>
      <c r="AV98" s="14" t="s">
        <v>83</v>
      </c>
      <c r="AW98" s="14" t="s">
        <v>36</v>
      </c>
      <c r="AX98" s="14" t="s">
        <v>75</v>
      </c>
      <c r="AY98" s="251" t="s">
        <v>162</v>
      </c>
    </row>
    <row r="99" s="13" customFormat="1">
      <c r="A99" s="13"/>
      <c r="B99" s="230"/>
      <c r="C99" s="231"/>
      <c r="D99" s="232" t="s">
        <v>173</v>
      </c>
      <c r="E99" s="233" t="s">
        <v>19</v>
      </c>
      <c r="F99" s="234" t="s">
        <v>230</v>
      </c>
      <c r="G99" s="231"/>
      <c r="H99" s="235">
        <v>10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173</v>
      </c>
      <c r="AU99" s="241" t="s">
        <v>85</v>
      </c>
      <c r="AV99" s="13" t="s">
        <v>85</v>
      </c>
      <c r="AW99" s="13" t="s">
        <v>36</v>
      </c>
      <c r="AX99" s="13" t="s">
        <v>75</v>
      </c>
      <c r="AY99" s="241" t="s">
        <v>162</v>
      </c>
    </row>
    <row r="100" s="15" customFormat="1">
      <c r="A100" s="15"/>
      <c r="B100" s="252"/>
      <c r="C100" s="253"/>
      <c r="D100" s="232" t="s">
        <v>173</v>
      </c>
      <c r="E100" s="254" t="s">
        <v>19</v>
      </c>
      <c r="F100" s="255" t="s">
        <v>184</v>
      </c>
      <c r="G100" s="253"/>
      <c r="H100" s="256">
        <v>460</v>
      </c>
      <c r="I100" s="257"/>
      <c r="J100" s="253"/>
      <c r="K100" s="253"/>
      <c r="L100" s="258"/>
      <c r="M100" s="259"/>
      <c r="N100" s="260"/>
      <c r="O100" s="260"/>
      <c r="P100" s="260"/>
      <c r="Q100" s="260"/>
      <c r="R100" s="260"/>
      <c r="S100" s="260"/>
      <c r="T100" s="261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2" t="s">
        <v>173</v>
      </c>
      <c r="AU100" s="262" t="s">
        <v>85</v>
      </c>
      <c r="AV100" s="15" t="s">
        <v>169</v>
      </c>
      <c r="AW100" s="15" t="s">
        <v>36</v>
      </c>
      <c r="AX100" s="15" t="s">
        <v>83</v>
      </c>
      <c r="AY100" s="262" t="s">
        <v>162</v>
      </c>
    </row>
    <row r="101" s="2" customFormat="1" ht="44.25" customHeight="1">
      <c r="A101" s="38"/>
      <c r="B101" s="39"/>
      <c r="C101" s="212" t="s">
        <v>8</v>
      </c>
      <c r="D101" s="212" t="s">
        <v>164</v>
      </c>
      <c r="E101" s="213" t="s">
        <v>713</v>
      </c>
      <c r="F101" s="214" t="s">
        <v>714</v>
      </c>
      <c r="G101" s="215" t="s">
        <v>177</v>
      </c>
      <c r="H101" s="216">
        <v>256.82499999999999</v>
      </c>
      <c r="I101" s="217"/>
      <c r="J101" s="218">
        <f>ROUND(I101*H101,2)</f>
        <v>0</v>
      </c>
      <c r="K101" s="214" t="s">
        <v>486</v>
      </c>
      <c r="L101" s="44"/>
      <c r="M101" s="219" t="s">
        <v>19</v>
      </c>
      <c r="N101" s="220" t="s">
        <v>46</v>
      </c>
      <c r="O101" s="84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169</v>
      </c>
      <c r="AT101" s="223" t="s">
        <v>164</v>
      </c>
      <c r="AU101" s="223" t="s">
        <v>85</v>
      </c>
      <c r="AY101" s="17" t="s">
        <v>162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83</v>
      </c>
      <c r="BK101" s="224">
        <f>ROUND(I101*H101,2)</f>
        <v>0</v>
      </c>
      <c r="BL101" s="17" t="s">
        <v>169</v>
      </c>
      <c r="BM101" s="223" t="s">
        <v>715</v>
      </c>
    </row>
    <row r="102" s="2" customFormat="1">
      <c r="A102" s="38"/>
      <c r="B102" s="39"/>
      <c r="C102" s="40"/>
      <c r="D102" s="225" t="s">
        <v>171</v>
      </c>
      <c r="E102" s="40"/>
      <c r="F102" s="226" t="s">
        <v>716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171</v>
      </c>
      <c r="AU102" s="17" t="s">
        <v>85</v>
      </c>
    </row>
    <row r="103" s="14" customFormat="1">
      <c r="A103" s="14"/>
      <c r="B103" s="242"/>
      <c r="C103" s="243"/>
      <c r="D103" s="232" t="s">
        <v>173</v>
      </c>
      <c r="E103" s="244" t="s">
        <v>19</v>
      </c>
      <c r="F103" s="245" t="s">
        <v>717</v>
      </c>
      <c r="G103" s="243"/>
      <c r="H103" s="244" t="s">
        <v>19</v>
      </c>
      <c r="I103" s="246"/>
      <c r="J103" s="243"/>
      <c r="K103" s="243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173</v>
      </c>
      <c r="AU103" s="251" t="s">
        <v>85</v>
      </c>
      <c r="AV103" s="14" t="s">
        <v>83</v>
      </c>
      <c r="AW103" s="14" t="s">
        <v>36</v>
      </c>
      <c r="AX103" s="14" t="s">
        <v>75</v>
      </c>
      <c r="AY103" s="251" t="s">
        <v>162</v>
      </c>
    </row>
    <row r="104" s="13" customFormat="1">
      <c r="A104" s="13"/>
      <c r="B104" s="230"/>
      <c r="C104" s="231"/>
      <c r="D104" s="232" t="s">
        <v>173</v>
      </c>
      <c r="E104" s="233" t="s">
        <v>19</v>
      </c>
      <c r="F104" s="234" t="s">
        <v>718</v>
      </c>
      <c r="G104" s="231"/>
      <c r="H104" s="235">
        <v>196.42500000000001</v>
      </c>
      <c r="I104" s="236"/>
      <c r="J104" s="231"/>
      <c r="K104" s="231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173</v>
      </c>
      <c r="AU104" s="241" t="s">
        <v>85</v>
      </c>
      <c r="AV104" s="13" t="s">
        <v>85</v>
      </c>
      <c r="AW104" s="13" t="s">
        <v>36</v>
      </c>
      <c r="AX104" s="13" t="s">
        <v>75</v>
      </c>
      <c r="AY104" s="241" t="s">
        <v>162</v>
      </c>
    </row>
    <row r="105" s="14" customFormat="1">
      <c r="A105" s="14"/>
      <c r="B105" s="242"/>
      <c r="C105" s="243"/>
      <c r="D105" s="232" t="s">
        <v>173</v>
      </c>
      <c r="E105" s="244" t="s">
        <v>19</v>
      </c>
      <c r="F105" s="245" t="s">
        <v>719</v>
      </c>
      <c r="G105" s="243"/>
      <c r="H105" s="244" t="s">
        <v>19</v>
      </c>
      <c r="I105" s="246"/>
      <c r="J105" s="243"/>
      <c r="K105" s="243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173</v>
      </c>
      <c r="AU105" s="251" t="s">
        <v>85</v>
      </c>
      <c r="AV105" s="14" t="s">
        <v>83</v>
      </c>
      <c r="AW105" s="14" t="s">
        <v>36</v>
      </c>
      <c r="AX105" s="14" t="s">
        <v>75</v>
      </c>
      <c r="AY105" s="251" t="s">
        <v>162</v>
      </c>
    </row>
    <row r="106" s="13" customFormat="1">
      <c r="A106" s="13"/>
      <c r="B106" s="230"/>
      <c r="C106" s="231"/>
      <c r="D106" s="232" t="s">
        <v>173</v>
      </c>
      <c r="E106" s="233" t="s">
        <v>19</v>
      </c>
      <c r="F106" s="234" t="s">
        <v>720</v>
      </c>
      <c r="G106" s="231"/>
      <c r="H106" s="235">
        <v>37.200000000000003</v>
      </c>
      <c r="I106" s="236"/>
      <c r="J106" s="231"/>
      <c r="K106" s="231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173</v>
      </c>
      <c r="AU106" s="241" t="s">
        <v>85</v>
      </c>
      <c r="AV106" s="13" t="s">
        <v>85</v>
      </c>
      <c r="AW106" s="13" t="s">
        <v>36</v>
      </c>
      <c r="AX106" s="13" t="s">
        <v>75</v>
      </c>
      <c r="AY106" s="241" t="s">
        <v>162</v>
      </c>
    </row>
    <row r="107" s="14" customFormat="1">
      <c r="A107" s="14"/>
      <c r="B107" s="242"/>
      <c r="C107" s="243"/>
      <c r="D107" s="232" t="s">
        <v>173</v>
      </c>
      <c r="E107" s="244" t="s">
        <v>19</v>
      </c>
      <c r="F107" s="245" t="s">
        <v>721</v>
      </c>
      <c r="G107" s="243"/>
      <c r="H107" s="244" t="s">
        <v>19</v>
      </c>
      <c r="I107" s="246"/>
      <c r="J107" s="243"/>
      <c r="K107" s="243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173</v>
      </c>
      <c r="AU107" s="251" t="s">
        <v>85</v>
      </c>
      <c r="AV107" s="14" t="s">
        <v>83</v>
      </c>
      <c r="AW107" s="14" t="s">
        <v>36</v>
      </c>
      <c r="AX107" s="14" t="s">
        <v>75</v>
      </c>
      <c r="AY107" s="251" t="s">
        <v>162</v>
      </c>
    </row>
    <row r="108" s="13" customFormat="1">
      <c r="A108" s="13"/>
      <c r="B108" s="230"/>
      <c r="C108" s="231"/>
      <c r="D108" s="232" t="s">
        <v>173</v>
      </c>
      <c r="E108" s="233" t="s">
        <v>19</v>
      </c>
      <c r="F108" s="234" t="s">
        <v>722</v>
      </c>
      <c r="G108" s="231"/>
      <c r="H108" s="235">
        <v>23.199999999999999</v>
      </c>
      <c r="I108" s="236"/>
      <c r="J108" s="231"/>
      <c r="K108" s="231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173</v>
      </c>
      <c r="AU108" s="241" t="s">
        <v>85</v>
      </c>
      <c r="AV108" s="13" t="s">
        <v>85</v>
      </c>
      <c r="AW108" s="13" t="s">
        <v>36</v>
      </c>
      <c r="AX108" s="13" t="s">
        <v>75</v>
      </c>
      <c r="AY108" s="241" t="s">
        <v>162</v>
      </c>
    </row>
    <row r="109" s="15" customFormat="1">
      <c r="A109" s="15"/>
      <c r="B109" s="252"/>
      <c r="C109" s="253"/>
      <c r="D109" s="232" t="s">
        <v>173</v>
      </c>
      <c r="E109" s="254" t="s">
        <v>19</v>
      </c>
      <c r="F109" s="255" t="s">
        <v>184</v>
      </c>
      <c r="G109" s="253"/>
      <c r="H109" s="256">
        <v>256.82499999999999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2" t="s">
        <v>173</v>
      </c>
      <c r="AU109" s="262" t="s">
        <v>85</v>
      </c>
      <c r="AV109" s="15" t="s">
        <v>169</v>
      </c>
      <c r="AW109" s="15" t="s">
        <v>36</v>
      </c>
      <c r="AX109" s="15" t="s">
        <v>83</v>
      </c>
      <c r="AY109" s="262" t="s">
        <v>162</v>
      </c>
    </row>
    <row r="110" s="2" customFormat="1" ht="62.7" customHeight="1">
      <c r="A110" s="38"/>
      <c r="B110" s="39"/>
      <c r="C110" s="212" t="s">
        <v>285</v>
      </c>
      <c r="D110" s="212" t="s">
        <v>164</v>
      </c>
      <c r="E110" s="213" t="s">
        <v>192</v>
      </c>
      <c r="F110" s="214" t="s">
        <v>193</v>
      </c>
      <c r="G110" s="215" t="s">
        <v>177</v>
      </c>
      <c r="H110" s="216">
        <v>716.82500000000005</v>
      </c>
      <c r="I110" s="217"/>
      <c r="J110" s="218">
        <f>ROUND(I110*H110,2)</f>
        <v>0</v>
      </c>
      <c r="K110" s="214" t="s">
        <v>486</v>
      </c>
      <c r="L110" s="44"/>
      <c r="M110" s="219" t="s">
        <v>19</v>
      </c>
      <c r="N110" s="220" t="s">
        <v>46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169</v>
      </c>
      <c r="AT110" s="223" t="s">
        <v>164</v>
      </c>
      <c r="AU110" s="223" t="s">
        <v>85</v>
      </c>
      <c r="AY110" s="17" t="s">
        <v>162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83</v>
      </c>
      <c r="BK110" s="224">
        <f>ROUND(I110*H110,2)</f>
        <v>0</v>
      </c>
      <c r="BL110" s="17" t="s">
        <v>169</v>
      </c>
      <c r="BM110" s="223" t="s">
        <v>723</v>
      </c>
    </row>
    <row r="111" s="2" customFormat="1">
      <c r="A111" s="38"/>
      <c r="B111" s="39"/>
      <c r="C111" s="40"/>
      <c r="D111" s="225" t="s">
        <v>171</v>
      </c>
      <c r="E111" s="40"/>
      <c r="F111" s="226" t="s">
        <v>724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171</v>
      </c>
      <c r="AU111" s="17" t="s">
        <v>85</v>
      </c>
    </row>
    <row r="112" s="14" customFormat="1">
      <c r="A112" s="14"/>
      <c r="B112" s="242"/>
      <c r="C112" s="243"/>
      <c r="D112" s="232" t="s">
        <v>173</v>
      </c>
      <c r="E112" s="244" t="s">
        <v>19</v>
      </c>
      <c r="F112" s="245" t="s">
        <v>515</v>
      </c>
      <c r="G112" s="243"/>
      <c r="H112" s="244" t="s">
        <v>19</v>
      </c>
      <c r="I112" s="246"/>
      <c r="J112" s="243"/>
      <c r="K112" s="243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173</v>
      </c>
      <c r="AU112" s="251" t="s">
        <v>85</v>
      </c>
      <c r="AV112" s="14" t="s">
        <v>83</v>
      </c>
      <c r="AW112" s="14" t="s">
        <v>36</v>
      </c>
      <c r="AX112" s="14" t="s">
        <v>75</v>
      </c>
      <c r="AY112" s="251" t="s">
        <v>162</v>
      </c>
    </row>
    <row r="113" s="13" customFormat="1">
      <c r="A113" s="13"/>
      <c r="B113" s="230"/>
      <c r="C113" s="231"/>
      <c r="D113" s="232" t="s">
        <v>173</v>
      </c>
      <c r="E113" s="233" t="s">
        <v>19</v>
      </c>
      <c r="F113" s="234" t="s">
        <v>725</v>
      </c>
      <c r="G113" s="231"/>
      <c r="H113" s="235">
        <v>716.82500000000005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173</v>
      </c>
      <c r="AU113" s="241" t="s">
        <v>85</v>
      </c>
      <c r="AV113" s="13" t="s">
        <v>85</v>
      </c>
      <c r="AW113" s="13" t="s">
        <v>36</v>
      </c>
      <c r="AX113" s="13" t="s">
        <v>75</v>
      </c>
      <c r="AY113" s="241" t="s">
        <v>162</v>
      </c>
    </row>
    <row r="114" s="15" customFormat="1">
      <c r="A114" s="15"/>
      <c r="B114" s="252"/>
      <c r="C114" s="253"/>
      <c r="D114" s="232" t="s">
        <v>173</v>
      </c>
      <c r="E114" s="254" t="s">
        <v>19</v>
      </c>
      <c r="F114" s="255" t="s">
        <v>184</v>
      </c>
      <c r="G114" s="253"/>
      <c r="H114" s="256">
        <v>716.82500000000005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2" t="s">
        <v>173</v>
      </c>
      <c r="AU114" s="262" t="s">
        <v>85</v>
      </c>
      <c r="AV114" s="15" t="s">
        <v>169</v>
      </c>
      <c r="AW114" s="15" t="s">
        <v>36</v>
      </c>
      <c r="AX114" s="15" t="s">
        <v>83</v>
      </c>
      <c r="AY114" s="262" t="s">
        <v>162</v>
      </c>
    </row>
    <row r="115" s="2" customFormat="1" ht="62.7" customHeight="1">
      <c r="A115" s="38"/>
      <c r="B115" s="39"/>
      <c r="C115" s="212" t="s">
        <v>7</v>
      </c>
      <c r="D115" s="212" t="s">
        <v>164</v>
      </c>
      <c r="E115" s="213" t="s">
        <v>199</v>
      </c>
      <c r="F115" s="214" t="s">
        <v>200</v>
      </c>
      <c r="G115" s="215" t="s">
        <v>177</v>
      </c>
      <c r="H115" s="216">
        <v>358.41300000000001</v>
      </c>
      <c r="I115" s="217"/>
      <c r="J115" s="218">
        <f>ROUND(I115*H115,2)</f>
        <v>0</v>
      </c>
      <c r="K115" s="214" t="s">
        <v>486</v>
      </c>
      <c r="L115" s="44"/>
      <c r="M115" s="219" t="s">
        <v>19</v>
      </c>
      <c r="N115" s="220" t="s">
        <v>46</v>
      </c>
      <c r="O115" s="84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169</v>
      </c>
      <c r="AT115" s="223" t="s">
        <v>164</v>
      </c>
      <c r="AU115" s="223" t="s">
        <v>85</v>
      </c>
      <c r="AY115" s="17" t="s">
        <v>162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83</v>
      </c>
      <c r="BK115" s="224">
        <f>ROUND(I115*H115,2)</f>
        <v>0</v>
      </c>
      <c r="BL115" s="17" t="s">
        <v>169</v>
      </c>
      <c r="BM115" s="223" t="s">
        <v>726</v>
      </c>
    </row>
    <row r="116" s="2" customFormat="1">
      <c r="A116" s="38"/>
      <c r="B116" s="39"/>
      <c r="C116" s="40"/>
      <c r="D116" s="225" t="s">
        <v>171</v>
      </c>
      <c r="E116" s="40"/>
      <c r="F116" s="226" t="s">
        <v>727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171</v>
      </c>
      <c r="AU116" s="17" t="s">
        <v>85</v>
      </c>
    </row>
    <row r="117" s="14" customFormat="1">
      <c r="A117" s="14"/>
      <c r="B117" s="242"/>
      <c r="C117" s="243"/>
      <c r="D117" s="232" t="s">
        <v>173</v>
      </c>
      <c r="E117" s="244" t="s">
        <v>19</v>
      </c>
      <c r="F117" s="245" t="s">
        <v>518</v>
      </c>
      <c r="G117" s="243"/>
      <c r="H117" s="244" t="s">
        <v>19</v>
      </c>
      <c r="I117" s="246"/>
      <c r="J117" s="243"/>
      <c r="K117" s="243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173</v>
      </c>
      <c r="AU117" s="251" t="s">
        <v>85</v>
      </c>
      <c r="AV117" s="14" t="s">
        <v>83</v>
      </c>
      <c r="AW117" s="14" t="s">
        <v>36</v>
      </c>
      <c r="AX117" s="14" t="s">
        <v>75</v>
      </c>
      <c r="AY117" s="251" t="s">
        <v>162</v>
      </c>
    </row>
    <row r="118" s="13" customFormat="1">
      <c r="A118" s="13"/>
      <c r="B118" s="230"/>
      <c r="C118" s="231"/>
      <c r="D118" s="232" t="s">
        <v>173</v>
      </c>
      <c r="E118" s="233" t="s">
        <v>19</v>
      </c>
      <c r="F118" s="234" t="s">
        <v>728</v>
      </c>
      <c r="G118" s="231"/>
      <c r="H118" s="235">
        <v>358.41300000000001</v>
      </c>
      <c r="I118" s="236"/>
      <c r="J118" s="231"/>
      <c r="K118" s="231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173</v>
      </c>
      <c r="AU118" s="241" t="s">
        <v>85</v>
      </c>
      <c r="AV118" s="13" t="s">
        <v>85</v>
      </c>
      <c r="AW118" s="13" t="s">
        <v>36</v>
      </c>
      <c r="AX118" s="13" t="s">
        <v>83</v>
      </c>
      <c r="AY118" s="241" t="s">
        <v>162</v>
      </c>
    </row>
    <row r="119" s="2" customFormat="1" ht="66.75" customHeight="1">
      <c r="A119" s="38"/>
      <c r="B119" s="39"/>
      <c r="C119" s="212" t="s">
        <v>298</v>
      </c>
      <c r="D119" s="212" t="s">
        <v>164</v>
      </c>
      <c r="E119" s="213" t="s">
        <v>206</v>
      </c>
      <c r="F119" s="214" t="s">
        <v>207</v>
      </c>
      <c r="G119" s="215" t="s">
        <v>177</v>
      </c>
      <c r="H119" s="216">
        <v>1792.0650000000001</v>
      </c>
      <c r="I119" s="217"/>
      <c r="J119" s="218">
        <f>ROUND(I119*H119,2)</f>
        <v>0</v>
      </c>
      <c r="K119" s="214" t="s">
        <v>486</v>
      </c>
      <c r="L119" s="44"/>
      <c r="M119" s="219" t="s">
        <v>19</v>
      </c>
      <c r="N119" s="220" t="s">
        <v>46</v>
      </c>
      <c r="O119" s="84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169</v>
      </c>
      <c r="AT119" s="223" t="s">
        <v>164</v>
      </c>
      <c r="AU119" s="223" t="s">
        <v>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169</v>
      </c>
      <c r="BM119" s="223" t="s">
        <v>729</v>
      </c>
    </row>
    <row r="120" s="2" customFormat="1">
      <c r="A120" s="38"/>
      <c r="B120" s="39"/>
      <c r="C120" s="40"/>
      <c r="D120" s="225" t="s">
        <v>171</v>
      </c>
      <c r="E120" s="40"/>
      <c r="F120" s="226" t="s">
        <v>730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171</v>
      </c>
      <c r="AU120" s="17" t="s">
        <v>85</v>
      </c>
    </row>
    <row r="121" s="13" customFormat="1">
      <c r="A121" s="13"/>
      <c r="B121" s="230"/>
      <c r="C121" s="231"/>
      <c r="D121" s="232" t="s">
        <v>173</v>
      </c>
      <c r="E121" s="233" t="s">
        <v>19</v>
      </c>
      <c r="F121" s="234" t="s">
        <v>731</v>
      </c>
      <c r="G121" s="231"/>
      <c r="H121" s="235">
        <v>1792.0650000000001</v>
      </c>
      <c r="I121" s="236"/>
      <c r="J121" s="231"/>
      <c r="K121" s="231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173</v>
      </c>
      <c r="AU121" s="241" t="s">
        <v>85</v>
      </c>
      <c r="AV121" s="13" t="s">
        <v>85</v>
      </c>
      <c r="AW121" s="13" t="s">
        <v>36</v>
      </c>
      <c r="AX121" s="13" t="s">
        <v>83</v>
      </c>
      <c r="AY121" s="241" t="s">
        <v>162</v>
      </c>
    </row>
    <row r="122" s="2" customFormat="1" ht="44.25" customHeight="1">
      <c r="A122" s="38"/>
      <c r="B122" s="39"/>
      <c r="C122" s="212" t="s">
        <v>304</v>
      </c>
      <c r="D122" s="212" t="s">
        <v>164</v>
      </c>
      <c r="E122" s="213" t="s">
        <v>522</v>
      </c>
      <c r="F122" s="214" t="s">
        <v>732</v>
      </c>
      <c r="G122" s="215" t="s">
        <v>177</v>
      </c>
      <c r="H122" s="216">
        <v>358.41300000000001</v>
      </c>
      <c r="I122" s="217"/>
      <c r="J122" s="218">
        <f>ROUND(I122*H122,2)</f>
        <v>0</v>
      </c>
      <c r="K122" s="214" t="s">
        <v>486</v>
      </c>
      <c r="L122" s="44"/>
      <c r="M122" s="219" t="s">
        <v>19</v>
      </c>
      <c r="N122" s="220" t="s">
        <v>46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169</v>
      </c>
      <c r="AT122" s="223" t="s">
        <v>164</v>
      </c>
      <c r="AU122" s="223" t="s">
        <v>85</v>
      </c>
      <c r="AY122" s="17" t="s">
        <v>162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83</v>
      </c>
      <c r="BK122" s="224">
        <f>ROUND(I122*H122,2)</f>
        <v>0</v>
      </c>
      <c r="BL122" s="17" t="s">
        <v>169</v>
      </c>
      <c r="BM122" s="223" t="s">
        <v>733</v>
      </c>
    </row>
    <row r="123" s="2" customFormat="1">
      <c r="A123" s="38"/>
      <c r="B123" s="39"/>
      <c r="C123" s="40"/>
      <c r="D123" s="225" t="s">
        <v>171</v>
      </c>
      <c r="E123" s="40"/>
      <c r="F123" s="226" t="s">
        <v>734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171</v>
      </c>
      <c r="AU123" s="17" t="s">
        <v>85</v>
      </c>
    </row>
    <row r="124" s="2" customFormat="1" ht="44.25" customHeight="1">
      <c r="A124" s="38"/>
      <c r="B124" s="39"/>
      <c r="C124" s="212" t="s">
        <v>311</v>
      </c>
      <c r="D124" s="212" t="s">
        <v>164</v>
      </c>
      <c r="E124" s="213" t="s">
        <v>218</v>
      </c>
      <c r="F124" s="214" t="s">
        <v>219</v>
      </c>
      <c r="G124" s="215" t="s">
        <v>220</v>
      </c>
      <c r="H124" s="216">
        <v>645.14300000000003</v>
      </c>
      <c r="I124" s="217"/>
      <c r="J124" s="218">
        <f>ROUND(I124*H124,2)</f>
        <v>0</v>
      </c>
      <c r="K124" s="214" t="s">
        <v>486</v>
      </c>
      <c r="L124" s="44"/>
      <c r="M124" s="219" t="s">
        <v>19</v>
      </c>
      <c r="N124" s="220" t="s">
        <v>46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169</v>
      </c>
      <c r="AT124" s="223" t="s">
        <v>164</v>
      </c>
      <c r="AU124" s="223" t="s">
        <v>85</v>
      </c>
      <c r="AY124" s="17" t="s">
        <v>162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83</v>
      </c>
      <c r="BK124" s="224">
        <f>ROUND(I124*H124,2)</f>
        <v>0</v>
      </c>
      <c r="BL124" s="17" t="s">
        <v>169</v>
      </c>
      <c r="BM124" s="223" t="s">
        <v>735</v>
      </c>
    </row>
    <row r="125" s="2" customFormat="1">
      <c r="A125" s="38"/>
      <c r="B125" s="39"/>
      <c r="C125" s="40"/>
      <c r="D125" s="225" t="s">
        <v>171</v>
      </c>
      <c r="E125" s="40"/>
      <c r="F125" s="226" t="s">
        <v>736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171</v>
      </c>
      <c r="AU125" s="17" t="s">
        <v>85</v>
      </c>
    </row>
    <row r="126" s="13" customFormat="1">
      <c r="A126" s="13"/>
      <c r="B126" s="230"/>
      <c r="C126" s="231"/>
      <c r="D126" s="232" t="s">
        <v>173</v>
      </c>
      <c r="E126" s="233" t="s">
        <v>19</v>
      </c>
      <c r="F126" s="234" t="s">
        <v>737</v>
      </c>
      <c r="G126" s="231"/>
      <c r="H126" s="235">
        <v>645.14300000000003</v>
      </c>
      <c r="I126" s="236"/>
      <c r="J126" s="231"/>
      <c r="K126" s="231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173</v>
      </c>
      <c r="AU126" s="241" t="s">
        <v>85</v>
      </c>
      <c r="AV126" s="13" t="s">
        <v>85</v>
      </c>
      <c r="AW126" s="13" t="s">
        <v>36</v>
      </c>
      <c r="AX126" s="13" t="s">
        <v>83</v>
      </c>
      <c r="AY126" s="241" t="s">
        <v>162</v>
      </c>
    </row>
    <row r="127" s="2" customFormat="1" ht="37.8" customHeight="1">
      <c r="A127" s="38"/>
      <c r="B127" s="39"/>
      <c r="C127" s="212" t="s">
        <v>320</v>
      </c>
      <c r="D127" s="212" t="s">
        <v>164</v>
      </c>
      <c r="E127" s="213" t="s">
        <v>225</v>
      </c>
      <c r="F127" s="214" t="s">
        <v>226</v>
      </c>
      <c r="G127" s="215" t="s">
        <v>177</v>
      </c>
      <c r="H127" s="216">
        <v>358.41300000000001</v>
      </c>
      <c r="I127" s="217"/>
      <c r="J127" s="218">
        <f>ROUND(I127*H127,2)</f>
        <v>0</v>
      </c>
      <c r="K127" s="214" t="s">
        <v>486</v>
      </c>
      <c r="L127" s="44"/>
      <c r="M127" s="219" t="s">
        <v>19</v>
      </c>
      <c r="N127" s="220" t="s">
        <v>46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169</v>
      </c>
      <c r="AT127" s="223" t="s">
        <v>164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738</v>
      </c>
    </row>
    <row r="128" s="2" customFormat="1">
      <c r="A128" s="38"/>
      <c r="B128" s="39"/>
      <c r="C128" s="40"/>
      <c r="D128" s="225" t="s">
        <v>171</v>
      </c>
      <c r="E128" s="40"/>
      <c r="F128" s="226" t="s">
        <v>739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171</v>
      </c>
      <c r="AU128" s="17" t="s">
        <v>85</v>
      </c>
    </row>
    <row r="129" s="2" customFormat="1" ht="44.25" customHeight="1">
      <c r="A129" s="38"/>
      <c r="B129" s="39"/>
      <c r="C129" s="212" t="s">
        <v>327</v>
      </c>
      <c r="D129" s="212" t="s">
        <v>164</v>
      </c>
      <c r="E129" s="213" t="s">
        <v>531</v>
      </c>
      <c r="F129" s="214" t="s">
        <v>532</v>
      </c>
      <c r="G129" s="215" t="s">
        <v>177</v>
      </c>
      <c r="H129" s="216">
        <v>358.41300000000001</v>
      </c>
      <c r="I129" s="217"/>
      <c r="J129" s="218">
        <f>ROUND(I129*H129,2)</f>
        <v>0</v>
      </c>
      <c r="K129" s="214" t="s">
        <v>486</v>
      </c>
      <c r="L129" s="44"/>
      <c r="M129" s="219" t="s">
        <v>19</v>
      </c>
      <c r="N129" s="220" t="s">
        <v>46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169</v>
      </c>
      <c r="AT129" s="223" t="s">
        <v>164</v>
      </c>
      <c r="AU129" s="223" t="s">
        <v>85</v>
      </c>
      <c r="AY129" s="17" t="s">
        <v>162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83</v>
      </c>
      <c r="BK129" s="224">
        <f>ROUND(I129*H129,2)</f>
        <v>0</v>
      </c>
      <c r="BL129" s="17" t="s">
        <v>169</v>
      </c>
      <c r="BM129" s="223" t="s">
        <v>740</v>
      </c>
    </row>
    <row r="130" s="2" customFormat="1">
      <c r="A130" s="38"/>
      <c r="B130" s="39"/>
      <c r="C130" s="40"/>
      <c r="D130" s="225" t="s">
        <v>171</v>
      </c>
      <c r="E130" s="40"/>
      <c r="F130" s="226" t="s">
        <v>741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171</v>
      </c>
      <c r="AU130" s="17" t="s">
        <v>85</v>
      </c>
    </row>
    <row r="131" s="2" customFormat="1" ht="66.75" customHeight="1">
      <c r="A131" s="38"/>
      <c r="B131" s="39"/>
      <c r="C131" s="212" t="s">
        <v>344</v>
      </c>
      <c r="D131" s="212" t="s">
        <v>164</v>
      </c>
      <c r="E131" s="213" t="s">
        <v>742</v>
      </c>
      <c r="F131" s="214" t="s">
        <v>743</v>
      </c>
      <c r="G131" s="215" t="s">
        <v>177</v>
      </c>
      <c r="H131" s="216">
        <v>14.560000000000001</v>
      </c>
      <c r="I131" s="217"/>
      <c r="J131" s="218">
        <f>ROUND(I131*H131,2)</f>
        <v>0</v>
      </c>
      <c r="K131" s="214" t="s">
        <v>486</v>
      </c>
      <c r="L131" s="44"/>
      <c r="M131" s="219" t="s">
        <v>19</v>
      </c>
      <c r="N131" s="220" t="s">
        <v>46</v>
      </c>
      <c r="O131" s="84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169</v>
      </c>
      <c r="AT131" s="223" t="s">
        <v>164</v>
      </c>
      <c r="AU131" s="223" t="s">
        <v>85</v>
      </c>
      <c r="AY131" s="17" t="s">
        <v>162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83</v>
      </c>
      <c r="BK131" s="224">
        <f>ROUND(I131*H131,2)</f>
        <v>0</v>
      </c>
      <c r="BL131" s="17" t="s">
        <v>169</v>
      </c>
      <c r="BM131" s="223" t="s">
        <v>744</v>
      </c>
    </row>
    <row r="132" s="2" customFormat="1">
      <c r="A132" s="38"/>
      <c r="B132" s="39"/>
      <c r="C132" s="40"/>
      <c r="D132" s="225" t="s">
        <v>171</v>
      </c>
      <c r="E132" s="40"/>
      <c r="F132" s="226" t="s">
        <v>745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171</v>
      </c>
      <c r="AU132" s="17" t="s">
        <v>85</v>
      </c>
    </row>
    <row r="133" s="14" customFormat="1">
      <c r="A133" s="14"/>
      <c r="B133" s="242"/>
      <c r="C133" s="243"/>
      <c r="D133" s="232" t="s">
        <v>173</v>
      </c>
      <c r="E133" s="244" t="s">
        <v>19</v>
      </c>
      <c r="F133" s="245" t="s">
        <v>719</v>
      </c>
      <c r="G133" s="243"/>
      <c r="H133" s="244" t="s">
        <v>19</v>
      </c>
      <c r="I133" s="246"/>
      <c r="J133" s="243"/>
      <c r="K133" s="243"/>
      <c r="L133" s="247"/>
      <c r="M133" s="248"/>
      <c r="N133" s="249"/>
      <c r="O133" s="249"/>
      <c r="P133" s="249"/>
      <c r="Q133" s="249"/>
      <c r="R133" s="249"/>
      <c r="S133" s="249"/>
      <c r="T133" s="25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1" t="s">
        <v>173</v>
      </c>
      <c r="AU133" s="251" t="s">
        <v>85</v>
      </c>
      <c r="AV133" s="14" t="s">
        <v>83</v>
      </c>
      <c r="AW133" s="14" t="s">
        <v>36</v>
      </c>
      <c r="AX133" s="14" t="s">
        <v>75</v>
      </c>
      <c r="AY133" s="251" t="s">
        <v>162</v>
      </c>
    </row>
    <row r="134" s="13" customFormat="1">
      <c r="A134" s="13"/>
      <c r="B134" s="230"/>
      <c r="C134" s="231"/>
      <c r="D134" s="232" t="s">
        <v>173</v>
      </c>
      <c r="E134" s="233" t="s">
        <v>19</v>
      </c>
      <c r="F134" s="234" t="s">
        <v>746</v>
      </c>
      <c r="G134" s="231"/>
      <c r="H134" s="235">
        <v>9.9199999999999999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173</v>
      </c>
      <c r="AU134" s="241" t="s">
        <v>85</v>
      </c>
      <c r="AV134" s="13" t="s">
        <v>85</v>
      </c>
      <c r="AW134" s="13" t="s">
        <v>36</v>
      </c>
      <c r="AX134" s="13" t="s">
        <v>75</v>
      </c>
      <c r="AY134" s="241" t="s">
        <v>162</v>
      </c>
    </row>
    <row r="135" s="14" customFormat="1">
      <c r="A135" s="14"/>
      <c r="B135" s="242"/>
      <c r="C135" s="243"/>
      <c r="D135" s="232" t="s">
        <v>173</v>
      </c>
      <c r="E135" s="244" t="s">
        <v>19</v>
      </c>
      <c r="F135" s="245" t="s">
        <v>747</v>
      </c>
      <c r="G135" s="243"/>
      <c r="H135" s="244" t="s">
        <v>19</v>
      </c>
      <c r="I135" s="246"/>
      <c r="J135" s="243"/>
      <c r="K135" s="243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173</v>
      </c>
      <c r="AU135" s="251" t="s">
        <v>85</v>
      </c>
      <c r="AV135" s="14" t="s">
        <v>83</v>
      </c>
      <c r="AW135" s="14" t="s">
        <v>36</v>
      </c>
      <c r="AX135" s="14" t="s">
        <v>75</v>
      </c>
      <c r="AY135" s="251" t="s">
        <v>162</v>
      </c>
    </row>
    <row r="136" s="13" customFormat="1">
      <c r="A136" s="13"/>
      <c r="B136" s="230"/>
      <c r="C136" s="231"/>
      <c r="D136" s="232" t="s">
        <v>173</v>
      </c>
      <c r="E136" s="233" t="s">
        <v>19</v>
      </c>
      <c r="F136" s="234" t="s">
        <v>748</v>
      </c>
      <c r="G136" s="231"/>
      <c r="H136" s="235">
        <v>4.6399999999999997</v>
      </c>
      <c r="I136" s="236"/>
      <c r="J136" s="231"/>
      <c r="K136" s="231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173</v>
      </c>
      <c r="AU136" s="241" t="s">
        <v>85</v>
      </c>
      <c r="AV136" s="13" t="s">
        <v>85</v>
      </c>
      <c r="AW136" s="13" t="s">
        <v>36</v>
      </c>
      <c r="AX136" s="13" t="s">
        <v>75</v>
      </c>
      <c r="AY136" s="241" t="s">
        <v>162</v>
      </c>
    </row>
    <row r="137" s="15" customFormat="1">
      <c r="A137" s="15"/>
      <c r="B137" s="252"/>
      <c r="C137" s="253"/>
      <c r="D137" s="232" t="s">
        <v>173</v>
      </c>
      <c r="E137" s="254" t="s">
        <v>19</v>
      </c>
      <c r="F137" s="255" t="s">
        <v>184</v>
      </c>
      <c r="G137" s="253"/>
      <c r="H137" s="256">
        <v>14.559999999999999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2" t="s">
        <v>173</v>
      </c>
      <c r="AU137" s="262" t="s">
        <v>85</v>
      </c>
      <c r="AV137" s="15" t="s">
        <v>169</v>
      </c>
      <c r="AW137" s="15" t="s">
        <v>36</v>
      </c>
      <c r="AX137" s="15" t="s">
        <v>83</v>
      </c>
      <c r="AY137" s="262" t="s">
        <v>162</v>
      </c>
    </row>
    <row r="138" s="2" customFormat="1" ht="16.5" customHeight="1">
      <c r="A138" s="38"/>
      <c r="B138" s="39"/>
      <c r="C138" s="264" t="s">
        <v>348</v>
      </c>
      <c r="D138" s="264" t="s">
        <v>280</v>
      </c>
      <c r="E138" s="265" t="s">
        <v>749</v>
      </c>
      <c r="F138" s="266" t="s">
        <v>750</v>
      </c>
      <c r="G138" s="267" t="s">
        <v>220</v>
      </c>
      <c r="H138" s="268">
        <v>29.120000000000001</v>
      </c>
      <c r="I138" s="269"/>
      <c r="J138" s="270">
        <f>ROUND(I138*H138,2)</f>
        <v>0</v>
      </c>
      <c r="K138" s="266" t="s">
        <v>486</v>
      </c>
      <c r="L138" s="271"/>
      <c r="M138" s="272" t="s">
        <v>19</v>
      </c>
      <c r="N138" s="273" t="s">
        <v>46</v>
      </c>
      <c r="O138" s="84"/>
      <c r="P138" s="221">
        <f>O138*H138</f>
        <v>0</v>
      </c>
      <c r="Q138" s="221">
        <v>1</v>
      </c>
      <c r="R138" s="221">
        <f>Q138*H138</f>
        <v>29.120000000000001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217</v>
      </c>
      <c r="AT138" s="223" t="s">
        <v>280</v>
      </c>
      <c r="AU138" s="223" t="s">
        <v>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751</v>
      </c>
    </row>
    <row r="139" s="13" customFormat="1">
      <c r="A139" s="13"/>
      <c r="B139" s="230"/>
      <c r="C139" s="231"/>
      <c r="D139" s="232" t="s">
        <v>173</v>
      </c>
      <c r="E139" s="233" t="s">
        <v>19</v>
      </c>
      <c r="F139" s="234" t="s">
        <v>752</v>
      </c>
      <c r="G139" s="231"/>
      <c r="H139" s="235">
        <v>29.120000000000001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173</v>
      </c>
      <c r="AU139" s="241" t="s">
        <v>85</v>
      </c>
      <c r="AV139" s="13" t="s">
        <v>85</v>
      </c>
      <c r="AW139" s="13" t="s">
        <v>36</v>
      </c>
      <c r="AX139" s="13" t="s">
        <v>83</v>
      </c>
      <c r="AY139" s="241" t="s">
        <v>162</v>
      </c>
    </row>
    <row r="140" s="12" customFormat="1" ht="22.8" customHeight="1">
      <c r="A140" s="12"/>
      <c r="B140" s="196"/>
      <c r="C140" s="197"/>
      <c r="D140" s="198" t="s">
        <v>74</v>
      </c>
      <c r="E140" s="210" t="s">
        <v>85</v>
      </c>
      <c r="F140" s="210" t="s">
        <v>229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SUM(P141:P171)</f>
        <v>0</v>
      </c>
      <c r="Q140" s="204"/>
      <c r="R140" s="205">
        <f>SUM(R141:R171)</f>
        <v>252.38007330000002</v>
      </c>
      <c r="S140" s="204"/>
      <c r="T140" s="206">
        <f>SUM(T141:T171)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83</v>
      </c>
      <c r="AT140" s="208" t="s">
        <v>74</v>
      </c>
      <c r="AU140" s="208" t="s">
        <v>83</v>
      </c>
      <c r="AY140" s="207" t="s">
        <v>162</v>
      </c>
      <c r="BK140" s="209">
        <f>SUM(BK141:BK171)</f>
        <v>0</v>
      </c>
    </row>
    <row r="141" s="2" customFormat="1" ht="37.8" customHeight="1">
      <c r="A141" s="38"/>
      <c r="B141" s="39"/>
      <c r="C141" s="212" t="s">
        <v>230</v>
      </c>
      <c r="D141" s="212" t="s">
        <v>164</v>
      </c>
      <c r="E141" s="213" t="s">
        <v>753</v>
      </c>
      <c r="F141" s="214" t="s">
        <v>754</v>
      </c>
      <c r="G141" s="215" t="s">
        <v>167</v>
      </c>
      <c r="H141" s="216">
        <v>380.49000000000001</v>
      </c>
      <c r="I141" s="217"/>
      <c r="J141" s="218">
        <f>ROUND(I141*H141,2)</f>
        <v>0</v>
      </c>
      <c r="K141" s="214" t="s">
        <v>486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0.00017000000000000001</v>
      </c>
      <c r="R141" s="221">
        <f>Q141*H141</f>
        <v>0.064683300000000013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755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756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14" customFormat="1">
      <c r="A143" s="14"/>
      <c r="B143" s="242"/>
      <c r="C143" s="243"/>
      <c r="D143" s="232" t="s">
        <v>173</v>
      </c>
      <c r="E143" s="244" t="s">
        <v>19</v>
      </c>
      <c r="F143" s="245" t="s">
        <v>757</v>
      </c>
      <c r="G143" s="243"/>
      <c r="H143" s="244" t="s">
        <v>19</v>
      </c>
      <c r="I143" s="246"/>
      <c r="J143" s="243"/>
      <c r="K143" s="243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173</v>
      </c>
      <c r="AU143" s="251" t="s">
        <v>85</v>
      </c>
      <c r="AV143" s="14" t="s">
        <v>83</v>
      </c>
      <c r="AW143" s="14" t="s">
        <v>36</v>
      </c>
      <c r="AX143" s="14" t="s">
        <v>75</v>
      </c>
      <c r="AY143" s="251" t="s">
        <v>162</v>
      </c>
    </row>
    <row r="144" s="13" customFormat="1">
      <c r="A144" s="13"/>
      <c r="B144" s="230"/>
      <c r="C144" s="231"/>
      <c r="D144" s="232" t="s">
        <v>173</v>
      </c>
      <c r="E144" s="233" t="s">
        <v>19</v>
      </c>
      <c r="F144" s="234" t="s">
        <v>758</v>
      </c>
      <c r="G144" s="231"/>
      <c r="H144" s="235">
        <v>65.563000000000002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173</v>
      </c>
      <c r="AU144" s="241" t="s">
        <v>85</v>
      </c>
      <c r="AV144" s="13" t="s">
        <v>85</v>
      </c>
      <c r="AW144" s="13" t="s">
        <v>36</v>
      </c>
      <c r="AX144" s="13" t="s">
        <v>75</v>
      </c>
      <c r="AY144" s="241" t="s">
        <v>162</v>
      </c>
    </row>
    <row r="145" s="13" customFormat="1">
      <c r="A145" s="13"/>
      <c r="B145" s="230"/>
      <c r="C145" s="231"/>
      <c r="D145" s="232" t="s">
        <v>173</v>
      </c>
      <c r="E145" s="233" t="s">
        <v>19</v>
      </c>
      <c r="F145" s="234" t="s">
        <v>759</v>
      </c>
      <c r="G145" s="231"/>
      <c r="H145" s="235">
        <v>57.274000000000001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173</v>
      </c>
      <c r="AU145" s="241" t="s">
        <v>85</v>
      </c>
      <c r="AV145" s="13" t="s">
        <v>85</v>
      </c>
      <c r="AW145" s="13" t="s">
        <v>36</v>
      </c>
      <c r="AX145" s="13" t="s">
        <v>75</v>
      </c>
      <c r="AY145" s="241" t="s">
        <v>162</v>
      </c>
    </row>
    <row r="146" s="13" customFormat="1">
      <c r="A146" s="13"/>
      <c r="B146" s="230"/>
      <c r="C146" s="231"/>
      <c r="D146" s="232" t="s">
        <v>173</v>
      </c>
      <c r="E146" s="233" t="s">
        <v>19</v>
      </c>
      <c r="F146" s="234" t="s">
        <v>760</v>
      </c>
      <c r="G146" s="231"/>
      <c r="H146" s="235">
        <v>48.732999999999997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173</v>
      </c>
      <c r="AU146" s="241" t="s">
        <v>85</v>
      </c>
      <c r="AV146" s="13" t="s">
        <v>85</v>
      </c>
      <c r="AW146" s="13" t="s">
        <v>36</v>
      </c>
      <c r="AX146" s="13" t="s">
        <v>75</v>
      </c>
      <c r="AY146" s="241" t="s">
        <v>162</v>
      </c>
    </row>
    <row r="147" s="13" customFormat="1">
      <c r="A147" s="13"/>
      <c r="B147" s="230"/>
      <c r="C147" s="231"/>
      <c r="D147" s="232" t="s">
        <v>173</v>
      </c>
      <c r="E147" s="233" t="s">
        <v>19</v>
      </c>
      <c r="F147" s="234" t="s">
        <v>761</v>
      </c>
      <c r="G147" s="231"/>
      <c r="H147" s="235">
        <v>50.868000000000002</v>
      </c>
      <c r="I147" s="236"/>
      <c r="J147" s="231"/>
      <c r="K147" s="231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173</v>
      </c>
      <c r="AU147" s="241" t="s">
        <v>85</v>
      </c>
      <c r="AV147" s="13" t="s">
        <v>85</v>
      </c>
      <c r="AW147" s="13" t="s">
        <v>36</v>
      </c>
      <c r="AX147" s="13" t="s">
        <v>75</v>
      </c>
      <c r="AY147" s="241" t="s">
        <v>162</v>
      </c>
    </row>
    <row r="148" s="14" customFormat="1">
      <c r="A148" s="14"/>
      <c r="B148" s="242"/>
      <c r="C148" s="243"/>
      <c r="D148" s="232" t="s">
        <v>173</v>
      </c>
      <c r="E148" s="244" t="s">
        <v>19</v>
      </c>
      <c r="F148" s="245" t="s">
        <v>762</v>
      </c>
      <c r="G148" s="243"/>
      <c r="H148" s="244" t="s">
        <v>19</v>
      </c>
      <c r="I148" s="246"/>
      <c r="J148" s="243"/>
      <c r="K148" s="243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173</v>
      </c>
      <c r="AU148" s="251" t="s">
        <v>85</v>
      </c>
      <c r="AV148" s="14" t="s">
        <v>83</v>
      </c>
      <c r="AW148" s="14" t="s">
        <v>36</v>
      </c>
      <c r="AX148" s="14" t="s">
        <v>75</v>
      </c>
      <c r="AY148" s="251" t="s">
        <v>162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763</v>
      </c>
      <c r="G149" s="231"/>
      <c r="H149" s="235">
        <v>78.186000000000007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85</v>
      </c>
      <c r="AV149" s="13" t="s">
        <v>85</v>
      </c>
      <c r="AW149" s="13" t="s">
        <v>36</v>
      </c>
      <c r="AX149" s="13" t="s">
        <v>75</v>
      </c>
      <c r="AY149" s="241" t="s">
        <v>162</v>
      </c>
    </row>
    <row r="150" s="14" customFormat="1">
      <c r="A150" s="14"/>
      <c r="B150" s="242"/>
      <c r="C150" s="243"/>
      <c r="D150" s="232" t="s">
        <v>173</v>
      </c>
      <c r="E150" s="244" t="s">
        <v>19</v>
      </c>
      <c r="F150" s="245" t="s">
        <v>764</v>
      </c>
      <c r="G150" s="243"/>
      <c r="H150" s="244" t="s">
        <v>19</v>
      </c>
      <c r="I150" s="246"/>
      <c r="J150" s="243"/>
      <c r="K150" s="243"/>
      <c r="L150" s="247"/>
      <c r="M150" s="248"/>
      <c r="N150" s="249"/>
      <c r="O150" s="249"/>
      <c r="P150" s="249"/>
      <c r="Q150" s="249"/>
      <c r="R150" s="249"/>
      <c r="S150" s="249"/>
      <c r="T150" s="25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1" t="s">
        <v>173</v>
      </c>
      <c r="AU150" s="251" t="s">
        <v>85</v>
      </c>
      <c r="AV150" s="14" t="s">
        <v>83</v>
      </c>
      <c r="AW150" s="14" t="s">
        <v>36</v>
      </c>
      <c r="AX150" s="14" t="s">
        <v>75</v>
      </c>
      <c r="AY150" s="251" t="s">
        <v>162</v>
      </c>
    </row>
    <row r="151" s="13" customFormat="1">
      <c r="A151" s="13"/>
      <c r="B151" s="230"/>
      <c r="C151" s="231"/>
      <c r="D151" s="232" t="s">
        <v>173</v>
      </c>
      <c r="E151" s="233" t="s">
        <v>19</v>
      </c>
      <c r="F151" s="234" t="s">
        <v>765</v>
      </c>
      <c r="G151" s="231"/>
      <c r="H151" s="235">
        <v>77.855999999999995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173</v>
      </c>
      <c r="AU151" s="241" t="s">
        <v>85</v>
      </c>
      <c r="AV151" s="13" t="s">
        <v>85</v>
      </c>
      <c r="AW151" s="13" t="s">
        <v>36</v>
      </c>
      <c r="AX151" s="13" t="s">
        <v>75</v>
      </c>
      <c r="AY151" s="241" t="s">
        <v>162</v>
      </c>
    </row>
    <row r="152" s="14" customFormat="1">
      <c r="A152" s="14"/>
      <c r="B152" s="242"/>
      <c r="C152" s="243"/>
      <c r="D152" s="232" t="s">
        <v>173</v>
      </c>
      <c r="E152" s="244" t="s">
        <v>19</v>
      </c>
      <c r="F152" s="245" t="s">
        <v>766</v>
      </c>
      <c r="G152" s="243"/>
      <c r="H152" s="244" t="s">
        <v>19</v>
      </c>
      <c r="I152" s="246"/>
      <c r="J152" s="243"/>
      <c r="K152" s="243"/>
      <c r="L152" s="247"/>
      <c r="M152" s="248"/>
      <c r="N152" s="249"/>
      <c r="O152" s="249"/>
      <c r="P152" s="249"/>
      <c r="Q152" s="249"/>
      <c r="R152" s="249"/>
      <c r="S152" s="249"/>
      <c r="T152" s="25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1" t="s">
        <v>173</v>
      </c>
      <c r="AU152" s="251" t="s">
        <v>85</v>
      </c>
      <c r="AV152" s="14" t="s">
        <v>83</v>
      </c>
      <c r="AW152" s="14" t="s">
        <v>36</v>
      </c>
      <c r="AX152" s="14" t="s">
        <v>75</v>
      </c>
      <c r="AY152" s="251" t="s">
        <v>162</v>
      </c>
    </row>
    <row r="153" s="13" customFormat="1">
      <c r="A153" s="13"/>
      <c r="B153" s="230"/>
      <c r="C153" s="231"/>
      <c r="D153" s="232" t="s">
        <v>173</v>
      </c>
      <c r="E153" s="233" t="s">
        <v>19</v>
      </c>
      <c r="F153" s="234" t="s">
        <v>767</v>
      </c>
      <c r="G153" s="231"/>
      <c r="H153" s="235">
        <v>2.0099999999999998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173</v>
      </c>
      <c r="AU153" s="241" t="s">
        <v>85</v>
      </c>
      <c r="AV153" s="13" t="s">
        <v>85</v>
      </c>
      <c r="AW153" s="13" t="s">
        <v>36</v>
      </c>
      <c r="AX153" s="13" t="s">
        <v>75</v>
      </c>
      <c r="AY153" s="241" t="s">
        <v>162</v>
      </c>
    </row>
    <row r="154" s="15" customFormat="1">
      <c r="A154" s="15"/>
      <c r="B154" s="252"/>
      <c r="C154" s="253"/>
      <c r="D154" s="232" t="s">
        <v>173</v>
      </c>
      <c r="E154" s="254" t="s">
        <v>19</v>
      </c>
      <c r="F154" s="255" t="s">
        <v>184</v>
      </c>
      <c r="G154" s="253"/>
      <c r="H154" s="256">
        <v>380.49000000000001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2" t="s">
        <v>173</v>
      </c>
      <c r="AU154" s="262" t="s">
        <v>85</v>
      </c>
      <c r="AV154" s="15" t="s">
        <v>169</v>
      </c>
      <c r="AW154" s="15" t="s">
        <v>36</v>
      </c>
      <c r="AX154" s="15" t="s">
        <v>83</v>
      </c>
      <c r="AY154" s="262" t="s">
        <v>162</v>
      </c>
    </row>
    <row r="155" s="2" customFormat="1" ht="24.15" customHeight="1">
      <c r="A155" s="38"/>
      <c r="B155" s="39"/>
      <c r="C155" s="264" t="s">
        <v>236</v>
      </c>
      <c r="D155" s="264" t="s">
        <v>280</v>
      </c>
      <c r="E155" s="265" t="s">
        <v>768</v>
      </c>
      <c r="F155" s="266" t="s">
        <v>769</v>
      </c>
      <c r="G155" s="267" t="s">
        <v>167</v>
      </c>
      <c r="H155" s="268">
        <v>450.69</v>
      </c>
      <c r="I155" s="269"/>
      <c r="J155" s="270">
        <f>ROUND(I155*H155,2)</f>
        <v>0</v>
      </c>
      <c r="K155" s="266" t="s">
        <v>486</v>
      </c>
      <c r="L155" s="271"/>
      <c r="M155" s="272" t="s">
        <v>19</v>
      </c>
      <c r="N155" s="273" t="s">
        <v>46</v>
      </c>
      <c r="O155" s="84"/>
      <c r="P155" s="221">
        <f>O155*H155</f>
        <v>0</v>
      </c>
      <c r="Q155" s="221">
        <v>0.00050000000000000001</v>
      </c>
      <c r="R155" s="221">
        <f>Q155*H155</f>
        <v>0.22534499999999999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217</v>
      </c>
      <c r="AT155" s="223" t="s">
        <v>280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770</v>
      </c>
    </row>
    <row r="156" s="13" customFormat="1">
      <c r="A156" s="13"/>
      <c r="B156" s="230"/>
      <c r="C156" s="231"/>
      <c r="D156" s="232" t="s">
        <v>173</v>
      </c>
      <c r="E156" s="233" t="s">
        <v>19</v>
      </c>
      <c r="F156" s="234" t="s">
        <v>771</v>
      </c>
      <c r="G156" s="231"/>
      <c r="H156" s="235">
        <v>450.69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173</v>
      </c>
      <c r="AU156" s="241" t="s">
        <v>85</v>
      </c>
      <c r="AV156" s="13" t="s">
        <v>85</v>
      </c>
      <c r="AW156" s="13" t="s">
        <v>36</v>
      </c>
      <c r="AX156" s="13" t="s">
        <v>83</v>
      </c>
      <c r="AY156" s="241" t="s">
        <v>162</v>
      </c>
    </row>
    <row r="157" s="2" customFormat="1" ht="66.75" customHeight="1">
      <c r="A157" s="38"/>
      <c r="B157" s="39"/>
      <c r="C157" s="212" t="s">
        <v>205</v>
      </c>
      <c r="D157" s="212" t="s">
        <v>164</v>
      </c>
      <c r="E157" s="213" t="s">
        <v>772</v>
      </c>
      <c r="F157" s="214" t="s">
        <v>773</v>
      </c>
      <c r="G157" s="215" t="s">
        <v>269</v>
      </c>
      <c r="H157" s="216">
        <v>885.5</v>
      </c>
      <c r="I157" s="217"/>
      <c r="J157" s="218">
        <f>ROUND(I157*H157,2)</f>
        <v>0</v>
      </c>
      <c r="K157" s="214" t="s">
        <v>486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0.17993000000000001</v>
      </c>
      <c r="R157" s="221">
        <f>Q157*H157</f>
        <v>159.32801499999999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169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774</v>
      </c>
    </row>
    <row r="158" s="2" customFormat="1">
      <c r="A158" s="38"/>
      <c r="B158" s="39"/>
      <c r="C158" s="40"/>
      <c r="D158" s="225" t="s">
        <v>171</v>
      </c>
      <c r="E158" s="40"/>
      <c r="F158" s="226" t="s">
        <v>775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171</v>
      </c>
      <c r="AU158" s="17" t="s">
        <v>85</v>
      </c>
    </row>
    <row r="159" s="13" customFormat="1">
      <c r="A159" s="13"/>
      <c r="B159" s="230"/>
      <c r="C159" s="231"/>
      <c r="D159" s="232" t="s">
        <v>173</v>
      </c>
      <c r="E159" s="233" t="s">
        <v>19</v>
      </c>
      <c r="F159" s="234" t="s">
        <v>776</v>
      </c>
      <c r="G159" s="231"/>
      <c r="H159" s="235">
        <v>261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173</v>
      </c>
      <c r="AU159" s="241" t="s">
        <v>85</v>
      </c>
      <c r="AV159" s="13" t="s">
        <v>85</v>
      </c>
      <c r="AW159" s="13" t="s">
        <v>36</v>
      </c>
      <c r="AX159" s="13" t="s">
        <v>75</v>
      </c>
      <c r="AY159" s="241" t="s">
        <v>162</v>
      </c>
    </row>
    <row r="160" s="13" customFormat="1">
      <c r="A160" s="13"/>
      <c r="B160" s="230"/>
      <c r="C160" s="231"/>
      <c r="D160" s="232" t="s">
        <v>173</v>
      </c>
      <c r="E160" s="233" t="s">
        <v>19</v>
      </c>
      <c r="F160" s="234" t="s">
        <v>777</v>
      </c>
      <c r="G160" s="231"/>
      <c r="H160" s="235">
        <v>228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173</v>
      </c>
      <c r="AU160" s="241" t="s">
        <v>85</v>
      </c>
      <c r="AV160" s="13" t="s">
        <v>85</v>
      </c>
      <c r="AW160" s="13" t="s">
        <v>36</v>
      </c>
      <c r="AX160" s="13" t="s">
        <v>75</v>
      </c>
      <c r="AY160" s="241" t="s">
        <v>162</v>
      </c>
    </row>
    <row r="161" s="13" customFormat="1">
      <c r="A161" s="13"/>
      <c r="B161" s="230"/>
      <c r="C161" s="231"/>
      <c r="D161" s="232" t="s">
        <v>173</v>
      </c>
      <c r="E161" s="233" t="s">
        <v>19</v>
      </c>
      <c r="F161" s="234" t="s">
        <v>778</v>
      </c>
      <c r="G161" s="231"/>
      <c r="H161" s="235">
        <v>194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173</v>
      </c>
      <c r="AU161" s="241" t="s">
        <v>85</v>
      </c>
      <c r="AV161" s="13" t="s">
        <v>85</v>
      </c>
      <c r="AW161" s="13" t="s">
        <v>36</v>
      </c>
      <c r="AX161" s="13" t="s">
        <v>75</v>
      </c>
      <c r="AY161" s="241" t="s">
        <v>162</v>
      </c>
    </row>
    <row r="162" s="13" customFormat="1">
      <c r="A162" s="13"/>
      <c r="B162" s="230"/>
      <c r="C162" s="231"/>
      <c r="D162" s="232" t="s">
        <v>173</v>
      </c>
      <c r="E162" s="233" t="s">
        <v>19</v>
      </c>
      <c r="F162" s="234" t="s">
        <v>779</v>
      </c>
      <c r="G162" s="231"/>
      <c r="H162" s="235">
        <v>202.5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173</v>
      </c>
      <c r="AU162" s="241" t="s">
        <v>85</v>
      </c>
      <c r="AV162" s="13" t="s">
        <v>85</v>
      </c>
      <c r="AW162" s="13" t="s">
        <v>36</v>
      </c>
      <c r="AX162" s="13" t="s">
        <v>75</v>
      </c>
      <c r="AY162" s="241" t="s">
        <v>162</v>
      </c>
    </row>
    <row r="163" s="15" customFormat="1">
      <c r="A163" s="15"/>
      <c r="B163" s="252"/>
      <c r="C163" s="253"/>
      <c r="D163" s="232" t="s">
        <v>173</v>
      </c>
      <c r="E163" s="254" t="s">
        <v>19</v>
      </c>
      <c r="F163" s="255" t="s">
        <v>184</v>
      </c>
      <c r="G163" s="253"/>
      <c r="H163" s="256">
        <v>885.5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2" t="s">
        <v>173</v>
      </c>
      <c r="AU163" s="262" t="s">
        <v>85</v>
      </c>
      <c r="AV163" s="15" t="s">
        <v>169</v>
      </c>
      <c r="AW163" s="15" t="s">
        <v>36</v>
      </c>
      <c r="AX163" s="15" t="s">
        <v>83</v>
      </c>
      <c r="AY163" s="262" t="s">
        <v>162</v>
      </c>
    </row>
    <row r="164" s="2" customFormat="1" ht="66.75" customHeight="1">
      <c r="A164" s="38"/>
      <c r="B164" s="39"/>
      <c r="C164" s="212" t="s">
        <v>211</v>
      </c>
      <c r="D164" s="212" t="s">
        <v>164</v>
      </c>
      <c r="E164" s="213" t="s">
        <v>780</v>
      </c>
      <c r="F164" s="214" t="s">
        <v>781</v>
      </c>
      <c r="G164" s="215" t="s">
        <v>269</v>
      </c>
      <c r="H164" s="216">
        <v>249</v>
      </c>
      <c r="I164" s="217"/>
      <c r="J164" s="218">
        <f>ROUND(I164*H164,2)</f>
        <v>0</v>
      </c>
      <c r="K164" s="214" t="s">
        <v>486</v>
      </c>
      <c r="L164" s="44"/>
      <c r="M164" s="219" t="s">
        <v>19</v>
      </c>
      <c r="N164" s="220" t="s">
        <v>46</v>
      </c>
      <c r="O164" s="84"/>
      <c r="P164" s="221">
        <f>O164*H164</f>
        <v>0</v>
      </c>
      <c r="Q164" s="221">
        <v>0.20449000000000001</v>
      </c>
      <c r="R164" s="221">
        <f>Q164*H164</f>
        <v>50.918010000000002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169</v>
      </c>
      <c r="AT164" s="223" t="s">
        <v>164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782</v>
      </c>
    </row>
    <row r="165" s="2" customFormat="1">
      <c r="A165" s="38"/>
      <c r="B165" s="39"/>
      <c r="C165" s="40"/>
      <c r="D165" s="225" t="s">
        <v>171</v>
      </c>
      <c r="E165" s="40"/>
      <c r="F165" s="226" t="s">
        <v>783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171</v>
      </c>
      <c r="AU165" s="17" t="s">
        <v>85</v>
      </c>
    </row>
    <row r="166" s="13" customFormat="1">
      <c r="A166" s="13"/>
      <c r="B166" s="230"/>
      <c r="C166" s="231"/>
      <c r="D166" s="232" t="s">
        <v>173</v>
      </c>
      <c r="E166" s="233" t="s">
        <v>19</v>
      </c>
      <c r="F166" s="234" t="s">
        <v>784</v>
      </c>
      <c r="G166" s="231"/>
      <c r="H166" s="235">
        <v>249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173</v>
      </c>
      <c r="AU166" s="241" t="s">
        <v>85</v>
      </c>
      <c r="AV166" s="13" t="s">
        <v>85</v>
      </c>
      <c r="AW166" s="13" t="s">
        <v>36</v>
      </c>
      <c r="AX166" s="13" t="s">
        <v>83</v>
      </c>
      <c r="AY166" s="241" t="s">
        <v>162</v>
      </c>
    </row>
    <row r="167" s="2" customFormat="1" ht="66.75" customHeight="1">
      <c r="A167" s="38"/>
      <c r="B167" s="39"/>
      <c r="C167" s="212" t="s">
        <v>217</v>
      </c>
      <c r="D167" s="212" t="s">
        <v>164</v>
      </c>
      <c r="E167" s="213" t="s">
        <v>785</v>
      </c>
      <c r="F167" s="214" t="s">
        <v>786</v>
      </c>
      <c r="G167" s="215" t="s">
        <v>269</v>
      </c>
      <c r="H167" s="216">
        <v>171</v>
      </c>
      <c r="I167" s="217"/>
      <c r="J167" s="218">
        <f>ROUND(I167*H167,2)</f>
        <v>0</v>
      </c>
      <c r="K167" s="214" t="s">
        <v>486</v>
      </c>
      <c r="L167" s="44"/>
      <c r="M167" s="219" t="s">
        <v>19</v>
      </c>
      <c r="N167" s="220" t="s">
        <v>46</v>
      </c>
      <c r="O167" s="84"/>
      <c r="P167" s="221">
        <f>O167*H167</f>
        <v>0</v>
      </c>
      <c r="Q167" s="221">
        <v>0.23798</v>
      </c>
      <c r="R167" s="221">
        <f>Q167*H167</f>
        <v>40.694580000000002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169</v>
      </c>
      <c r="AT167" s="223" t="s">
        <v>164</v>
      </c>
      <c r="AU167" s="223" t="s">
        <v>85</v>
      </c>
      <c r="AY167" s="17" t="s">
        <v>162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83</v>
      </c>
      <c r="BK167" s="224">
        <f>ROUND(I167*H167,2)</f>
        <v>0</v>
      </c>
      <c r="BL167" s="17" t="s">
        <v>169</v>
      </c>
      <c r="BM167" s="223" t="s">
        <v>787</v>
      </c>
    </row>
    <row r="168" s="2" customFormat="1">
      <c r="A168" s="38"/>
      <c r="B168" s="39"/>
      <c r="C168" s="40"/>
      <c r="D168" s="225" t="s">
        <v>171</v>
      </c>
      <c r="E168" s="40"/>
      <c r="F168" s="226" t="s">
        <v>788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171</v>
      </c>
      <c r="AU168" s="17" t="s">
        <v>85</v>
      </c>
    </row>
    <row r="169" s="13" customFormat="1">
      <c r="A169" s="13"/>
      <c r="B169" s="230"/>
      <c r="C169" s="231"/>
      <c r="D169" s="232" t="s">
        <v>173</v>
      </c>
      <c r="E169" s="233" t="s">
        <v>19</v>
      </c>
      <c r="F169" s="234" t="s">
        <v>789</v>
      </c>
      <c r="G169" s="231"/>
      <c r="H169" s="235">
        <v>171</v>
      </c>
      <c r="I169" s="236"/>
      <c r="J169" s="231"/>
      <c r="K169" s="231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173</v>
      </c>
      <c r="AU169" s="241" t="s">
        <v>85</v>
      </c>
      <c r="AV169" s="13" t="s">
        <v>85</v>
      </c>
      <c r="AW169" s="13" t="s">
        <v>36</v>
      </c>
      <c r="AX169" s="13" t="s">
        <v>83</v>
      </c>
      <c r="AY169" s="241" t="s">
        <v>162</v>
      </c>
    </row>
    <row r="170" s="2" customFormat="1" ht="66.75" customHeight="1">
      <c r="A170" s="38"/>
      <c r="B170" s="39"/>
      <c r="C170" s="212" t="s">
        <v>224</v>
      </c>
      <c r="D170" s="212" t="s">
        <v>164</v>
      </c>
      <c r="E170" s="213" t="s">
        <v>790</v>
      </c>
      <c r="F170" s="214" t="s">
        <v>791</v>
      </c>
      <c r="G170" s="215" t="s">
        <v>269</v>
      </c>
      <c r="H170" s="216">
        <v>4</v>
      </c>
      <c r="I170" s="217"/>
      <c r="J170" s="218">
        <f>ROUND(I170*H170,2)</f>
        <v>0</v>
      </c>
      <c r="K170" s="214" t="s">
        <v>486</v>
      </c>
      <c r="L170" s="44"/>
      <c r="M170" s="219" t="s">
        <v>19</v>
      </c>
      <c r="N170" s="220" t="s">
        <v>46</v>
      </c>
      <c r="O170" s="84"/>
      <c r="P170" s="221">
        <f>O170*H170</f>
        <v>0</v>
      </c>
      <c r="Q170" s="221">
        <v>0.28736</v>
      </c>
      <c r="R170" s="221">
        <f>Q170*H170</f>
        <v>1.14944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169</v>
      </c>
      <c r="AT170" s="223" t="s">
        <v>164</v>
      </c>
      <c r="AU170" s="223" t="s">
        <v>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169</v>
      </c>
      <c r="BM170" s="223" t="s">
        <v>792</v>
      </c>
    </row>
    <row r="171" s="2" customFormat="1">
      <c r="A171" s="38"/>
      <c r="B171" s="39"/>
      <c r="C171" s="40"/>
      <c r="D171" s="225" t="s">
        <v>171</v>
      </c>
      <c r="E171" s="40"/>
      <c r="F171" s="226" t="s">
        <v>793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171</v>
      </c>
      <c r="AU171" s="17" t="s">
        <v>85</v>
      </c>
    </row>
    <row r="172" s="12" customFormat="1" ht="22.8" customHeight="1">
      <c r="A172" s="12"/>
      <c r="B172" s="196"/>
      <c r="C172" s="197"/>
      <c r="D172" s="198" t="s">
        <v>74</v>
      </c>
      <c r="E172" s="210" t="s">
        <v>185</v>
      </c>
      <c r="F172" s="210" t="s">
        <v>535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SUM(P173:P176)</f>
        <v>0</v>
      </c>
      <c r="Q172" s="204"/>
      <c r="R172" s="205">
        <f>SUM(R173:R176)</f>
        <v>6.6762800000000002</v>
      </c>
      <c r="S172" s="204"/>
      <c r="T172" s="206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83</v>
      </c>
      <c r="AT172" s="208" t="s">
        <v>74</v>
      </c>
      <c r="AU172" s="208" t="s">
        <v>83</v>
      </c>
      <c r="AY172" s="207" t="s">
        <v>162</v>
      </c>
      <c r="BK172" s="209">
        <f>SUM(BK173:BK176)</f>
        <v>0</v>
      </c>
    </row>
    <row r="173" s="2" customFormat="1" ht="37.8" customHeight="1">
      <c r="A173" s="38"/>
      <c r="B173" s="39"/>
      <c r="C173" s="212" t="s">
        <v>262</v>
      </c>
      <c r="D173" s="212" t="s">
        <v>164</v>
      </c>
      <c r="E173" s="213" t="s">
        <v>794</v>
      </c>
      <c r="F173" s="214" t="s">
        <v>795</v>
      </c>
      <c r="G173" s="215" t="s">
        <v>542</v>
      </c>
      <c r="H173" s="216">
        <v>2</v>
      </c>
      <c r="I173" s="217"/>
      <c r="J173" s="218">
        <f>ROUND(I173*H173,2)</f>
        <v>0</v>
      </c>
      <c r="K173" s="214" t="s">
        <v>486</v>
      </c>
      <c r="L173" s="44"/>
      <c r="M173" s="219" t="s">
        <v>19</v>
      </c>
      <c r="N173" s="220" t="s">
        <v>46</v>
      </c>
      <c r="O173" s="84"/>
      <c r="P173" s="221">
        <f>O173*H173</f>
        <v>0</v>
      </c>
      <c r="Q173" s="221">
        <v>3.3381400000000001</v>
      </c>
      <c r="R173" s="221">
        <f>Q173*H173</f>
        <v>6.6762800000000002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169</v>
      </c>
      <c r="AT173" s="223" t="s">
        <v>164</v>
      </c>
      <c r="AU173" s="223" t="s">
        <v>85</v>
      </c>
      <c r="AY173" s="17" t="s">
        <v>162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83</v>
      </c>
      <c r="BK173" s="224">
        <f>ROUND(I173*H173,2)</f>
        <v>0</v>
      </c>
      <c r="BL173" s="17" t="s">
        <v>169</v>
      </c>
      <c r="BM173" s="223" t="s">
        <v>796</v>
      </c>
    </row>
    <row r="174" s="2" customFormat="1">
      <c r="A174" s="38"/>
      <c r="B174" s="39"/>
      <c r="C174" s="40"/>
      <c r="D174" s="225" t="s">
        <v>171</v>
      </c>
      <c r="E174" s="40"/>
      <c r="F174" s="226" t="s">
        <v>797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171</v>
      </c>
      <c r="AU174" s="17" t="s">
        <v>85</v>
      </c>
    </row>
    <row r="175" s="14" customFormat="1">
      <c r="A175" s="14"/>
      <c r="B175" s="242"/>
      <c r="C175" s="243"/>
      <c r="D175" s="232" t="s">
        <v>173</v>
      </c>
      <c r="E175" s="244" t="s">
        <v>19</v>
      </c>
      <c r="F175" s="245" t="s">
        <v>798</v>
      </c>
      <c r="G175" s="243"/>
      <c r="H175" s="244" t="s">
        <v>19</v>
      </c>
      <c r="I175" s="246"/>
      <c r="J175" s="243"/>
      <c r="K175" s="243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173</v>
      </c>
      <c r="AU175" s="251" t="s">
        <v>85</v>
      </c>
      <c r="AV175" s="14" t="s">
        <v>83</v>
      </c>
      <c r="AW175" s="14" t="s">
        <v>36</v>
      </c>
      <c r="AX175" s="14" t="s">
        <v>75</v>
      </c>
      <c r="AY175" s="251" t="s">
        <v>162</v>
      </c>
    </row>
    <row r="176" s="13" customFormat="1">
      <c r="A176" s="13"/>
      <c r="B176" s="230"/>
      <c r="C176" s="231"/>
      <c r="D176" s="232" t="s">
        <v>173</v>
      </c>
      <c r="E176" s="233" t="s">
        <v>19</v>
      </c>
      <c r="F176" s="234" t="s">
        <v>85</v>
      </c>
      <c r="G176" s="231"/>
      <c r="H176" s="235">
        <v>2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173</v>
      </c>
      <c r="AU176" s="241" t="s">
        <v>85</v>
      </c>
      <c r="AV176" s="13" t="s">
        <v>85</v>
      </c>
      <c r="AW176" s="13" t="s">
        <v>36</v>
      </c>
      <c r="AX176" s="13" t="s">
        <v>83</v>
      </c>
      <c r="AY176" s="241" t="s">
        <v>162</v>
      </c>
    </row>
    <row r="177" s="12" customFormat="1" ht="22.8" customHeight="1">
      <c r="A177" s="12"/>
      <c r="B177" s="196"/>
      <c r="C177" s="197"/>
      <c r="D177" s="198" t="s">
        <v>74</v>
      </c>
      <c r="E177" s="210" t="s">
        <v>169</v>
      </c>
      <c r="F177" s="210" t="s">
        <v>235</v>
      </c>
      <c r="G177" s="197"/>
      <c r="H177" s="197"/>
      <c r="I177" s="200"/>
      <c r="J177" s="211">
        <f>BK177</f>
        <v>0</v>
      </c>
      <c r="K177" s="197"/>
      <c r="L177" s="202"/>
      <c r="M177" s="203"/>
      <c r="N177" s="204"/>
      <c r="O177" s="204"/>
      <c r="P177" s="205">
        <f>SUM(P178:P188)</f>
        <v>0</v>
      </c>
      <c r="Q177" s="204"/>
      <c r="R177" s="205">
        <f>SUM(R178:R188)</f>
        <v>0</v>
      </c>
      <c r="S177" s="204"/>
      <c r="T177" s="206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7" t="s">
        <v>83</v>
      </c>
      <c r="AT177" s="208" t="s">
        <v>74</v>
      </c>
      <c r="AU177" s="208" t="s">
        <v>83</v>
      </c>
      <c r="AY177" s="207" t="s">
        <v>162</v>
      </c>
      <c r="BK177" s="209">
        <f>SUM(BK178:BK188)</f>
        <v>0</v>
      </c>
    </row>
    <row r="178" s="2" customFormat="1" ht="24.15" customHeight="1">
      <c r="A178" s="38"/>
      <c r="B178" s="39"/>
      <c r="C178" s="212" t="s">
        <v>169</v>
      </c>
      <c r="D178" s="212" t="s">
        <v>164</v>
      </c>
      <c r="E178" s="213" t="s">
        <v>799</v>
      </c>
      <c r="F178" s="214" t="s">
        <v>800</v>
      </c>
      <c r="G178" s="215" t="s">
        <v>177</v>
      </c>
      <c r="H178" s="216">
        <v>18</v>
      </c>
      <c r="I178" s="217"/>
      <c r="J178" s="218">
        <f>ROUND(I178*H178,2)</f>
        <v>0</v>
      </c>
      <c r="K178" s="214" t="s">
        <v>486</v>
      </c>
      <c r="L178" s="44"/>
      <c r="M178" s="219" t="s">
        <v>19</v>
      </c>
      <c r="N178" s="220" t="s">
        <v>46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169</v>
      </c>
      <c r="AT178" s="223" t="s">
        <v>164</v>
      </c>
      <c r="AU178" s="223" t="s">
        <v>85</v>
      </c>
      <c r="AY178" s="17" t="s">
        <v>162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83</v>
      </c>
      <c r="BK178" s="224">
        <f>ROUND(I178*H178,2)</f>
        <v>0</v>
      </c>
      <c r="BL178" s="17" t="s">
        <v>169</v>
      </c>
      <c r="BM178" s="223" t="s">
        <v>801</v>
      </c>
    </row>
    <row r="179" s="2" customFormat="1">
      <c r="A179" s="38"/>
      <c r="B179" s="39"/>
      <c r="C179" s="40"/>
      <c r="D179" s="225" t="s">
        <v>171</v>
      </c>
      <c r="E179" s="40"/>
      <c r="F179" s="226" t="s">
        <v>802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171</v>
      </c>
      <c r="AU179" s="17" t="s">
        <v>85</v>
      </c>
    </row>
    <row r="180" s="14" customFormat="1">
      <c r="A180" s="14"/>
      <c r="B180" s="242"/>
      <c r="C180" s="243"/>
      <c r="D180" s="232" t="s">
        <v>173</v>
      </c>
      <c r="E180" s="244" t="s">
        <v>19</v>
      </c>
      <c r="F180" s="245" t="s">
        <v>803</v>
      </c>
      <c r="G180" s="243"/>
      <c r="H180" s="244" t="s">
        <v>19</v>
      </c>
      <c r="I180" s="246"/>
      <c r="J180" s="243"/>
      <c r="K180" s="243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173</v>
      </c>
      <c r="AU180" s="251" t="s">
        <v>85</v>
      </c>
      <c r="AV180" s="14" t="s">
        <v>83</v>
      </c>
      <c r="AW180" s="14" t="s">
        <v>36</v>
      </c>
      <c r="AX180" s="14" t="s">
        <v>75</v>
      </c>
      <c r="AY180" s="251" t="s">
        <v>162</v>
      </c>
    </row>
    <row r="181" s="13" customFormat="1">
      <c r="A181" s="13"/>
      <c r="B181" s="230"/>
      <c r="C181" s="231"/>
      <c r="D181" s="232" t="s">
        <v>173</v>
      </c>
      <c r="E181" s="233" t="s">
        <v>19</v>
      </c>
      <c r="F181" s="234" t="s">
        <v>804</v>
      </c>
      <c r="G181" s="231"/>
      <c r="H181" s="235">
        <v>18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173</v>
      </c>
      <c r="AU181" s="241" t="s">
        <v>85</v>
      </c>
      <c r="AV181" s="13" t="s">
        <v>85</v>
      </c>
      <c r="AW181" s="13" t="s">
        <v>36</v>
      </c>
      <c r="AX181" s="13" t="s">
        <v>83</v>
      </c>
      <c r="AY181" s="241" t="s">
        <v>162</v>
      </c>
    </row>
    <row r="182" s="2" customFormat="1" ht="33" customHeight="1">
      <c r="A182" s="38"/>
      <c r="B182" s="39"/>
      <c r="C182" s="212" t="s">
        <v>340</v>
      </c>
      <c r="D182" s="212" t="s">
        <v>164</v>
      </c>
      <c r="E182" s="213" t="s">
        <v>805</v>
      </c>
      <c r="F182" s="214" t="s">
        <v>806</v>
      </c>
      <c r="G182" s="215" t="s">
        <v>177</v>
      </c>
      <c r="H182" s="216">
        <v>10.92</v>
      </c>
      <c r="I182" s="217"/>
      <c r="J182" s="218">
        <f>ROUND(I182*H182,2)</f>
        <v>0</v>
      </c>
      <c r="K182" s="214" t="s">
        <v>486</v>
      </c>
      <c r="L182" s="44"/>
      <c r="M182" s="219" t="s">
        <v>19</v>
      </c>
      <c r="N182" s="220" t="s">
        <v>46</v>
      </c>
      <c r="O182" s="84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169</v>
      </c>
      <c r="AT182" s="223" t="s">
        <v>164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169</v>
      </c>
      <c r="BM182" s="223" t="s">
        <v>807</v>
      </c>
    </row>
    <row r="183" s="2" customFormat="1">
      <c r="A183" s="38"/>
      <c r="B183" s="39"/>
      <c r="C183" s="40"/>
      <c r="D183" s="225" t="s">
        <v>171</v>
      </c>
      <c r="E183" s="40"/>
      <c r="F183" s="226" t="s">
        <v>808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171</v>
      </c>
      <c r="AU183" s="17" t="s">
        <v>85</v>
      </c>
    </row>
    <row r="184" s="14" customFormat="1">
      <c r="A184" s="14"/>
      <c r="B184" s="242"/>
      <c r="C184" s="243"/>
      <c r="D184" s="232" t="s">
        <v>173</v>
      </c>
      <c r="E184" s="244" t="s">
        <v>19</v>
      </c>
      <c r="F184" s="245" t="s">
        <v>809</v>
      </c>
      <c r="G184" s="243"/>
      <c r="H184" s="244" t="s">
        <v>19</v>
      </c>
      <c r="I184" s="246"/>
      <c r="J184" s="243"/>
      <c r="K184" s="243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173</v>
      </c>
      <c r="AU184" s="251" t="s">
        <v>85</v>
      </c>
      <c r="AV184" s="14" t="s">
        <v>83</v>
      </c>
      <c r="AW184" s="14" t="s">
        <v>36</v>
      </c>
      <c r="AX184" s="14" t="s">
        <v>75</v>
      </c>
      <c r="AY184" s="251" t="s">
        <v>162</v>
      </c>
    </row>
    <row r="185" s="13" customFormat="1">
      <c r="A185" s="13"/>
      <c r="B185" s="230"/>
      <c r="C185" s="231"/>
      <c r="D185" s="232" t="s">
        <v>173</v>
      </c>
      <c r="E185" s="233" t="s">
        <v>19</v>
      </c>
      <c r="F185" s="234" t="s">
        <v>810</v>
      </c>
      <c r="G185" s="231"/>
      <c r="H185" s="235">
        <v>7.4400000000000004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173</v>
      </c>
      <c r="AU185" s="241" t="s">
        <v>85</v>
      </c>
      <c r="AV185" s="13" t="s">
        <v>85</v>
      </c>
      <c r="AW185" s="13" t="s">
        <v>36</v>
      </c>
      <c r="AX185" s="13" t="s">
        <v>75</v>
      </c>
      <c r="AY185" s="241" t="s">
        <v>162</v>
      </c>
    </row>
    <row r="186" s="14" customFormat="1">
      <c r="A186" s="14"/>
      <c r="B186" s="242"/>
      <c r="C186" s="243"/>
      <c r="D186" s="232" t="s">
        <v>173</v>
      </c>
      <c r="E186" s="244" t="s">
        <v>19</v>
      </c>
      <c r="F186" s="245" t="s">
        <v>747</v>
      </c>
      <c r="G186" s="243"/>
      <c r="H186" s="244" t="s">
        <v>19</v>
      </c>
      <c r="I186" s="246"/>
      <c r="J186" s="243"/>
      <c r="K186" s="243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173</v>
      </c>
      <c r="AU186" s="251" t="s">
        <v>85</v>
      </c>
      <c r="AV186" s="14" t="s">
        <v>83</v>
      </c>
      <c r="AW186" s="14" t="s">
        <v>36</v>
      </c>
      <c r="AX186" s="14" t="s">
        <v>75</v>
      </c>
      <c r="AY186" s="251" t="s">
        <v>162</v>
      </c>
    </row>
    <row r="187" s="13" customFormat="1">
      <c r="A187" s="13"/>
      <c r="B187" s="230"/>
      <c r="C187" s="231"/>
      <c r="D187" s="232" t="s">
        <v>173</v>
      </c>
      <c r="E187" s="233" t="s">
        <v>19</v>
      </c>
      <c r="F187" s="234" t="s">
        <v>811</v>
      </c>
      <c r="G187" s="231"/>
      <c r="H187" s="235">
        <v>3.48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173</v>
      </c>
      <c r="AU187" s="241" t="s">
        <v>85</v>
      </c>
      <c r="AV187" s="13" t="s">
        <v>85</v>
      </c>
      <c r="AW187" s="13" t="s">
        <v>36</v>
      </c>
      <c r="AX187" s="13" t="s">
        <v>75</v>
      </c>
      <c r="AY187" s="241" t="s">
        <v>162</v>
      </c>
    </row>
    <row r="188" s="15" customFormat="1">
      <c r="A188" s="15"/>
      <c r="B188" s="252"/>
      <c r="C188" s="253"/>
      <c r="D188" s="232" t="s">
        <v>173</v>
      </c>
      <c r="E188" s="254" t="s">
        <v>19</v>
      </c>
      <c r="F188" s="255" t="s">
        <v>184</v>
      </c>
      <c r="G188" s="253"/>
      <c r="H188" s="256">
        <v>10.92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2" t="s">
        <v>173</v>
      </c>
      <c r="AU188" s="262" t="s">
        <v>85</v>
      </c>
      <c r="AV188" s="15" t="s">
        <v>169</v>
      </c>
      <c r="AW188" s="15" t="s">
        <v>36</v>
      </c>
      <c r="AX188" s="15" t="s">
        <v>83</v>
      </c>
      <c r="AY188" s="262" t="s">
        <v>162</v>
      </c>
    </row>
    <row r="189" s="12" customFormat="1" ht="22.8" customHeight="1">
      <c r="A189" s="12"/>
      <c r="B189" s="196"/>
      <c r="C189" s="197"/>
      <c r="D189" s="198" t="s">
        <v>74</v>
      </c>
      <c r="E189" s="210" t="s">
        <v>217</v>
      </c>
      <c r="F189" s="210" t="s">
        <v>812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SUM(P190:P216)</f>
        <v>0</v>
      </c>
      <c r="Q189" s="204"/>
      <c r="R189" s="205">
        <f>SUM(R190:R216)</f>
        <v>9.4926057899999989</v>
      </c>
      <c r="S189" s="204"/>
      <c r="T189" s="206">
        <f>SUM(T190:T216)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83</v>
      </c>
      <c r="AT189" s="208" t="s">
        <v>74</v>
      </c>
      <c r="AU189" s="208" t="s">
        <v>83</v>
      </c>
      <c r="AY189" s="207" t="s">
        <v>162</v>
      </c>
      <c r="BK189" s="209">
        <f>SUM(BK190:BK216)</f>
        <v>0</v>
      </c>
    </row>
    <row r="190" s="2" customFormat="1" ht="37.8" customHeight="1">
      <c r="A190" s="38"/>
      <c r="B190" s="39"/>
      <c r="C190" s="212" t="s">
        <v>813</v>
      </c>
      <c r="D190" s="212" t="s">
        <v>164</v>
      </c>
      <c r="E190" s="213" t="s">
        <v>814</v>
      </c>
      <c r="F190" s="214" t="s">
        <v>815</v>
      </c>
      <c r="G190" s="215" t="s">
        <v>269</v>
      </c>
      <c r="H190" s="216">
        <v>14.5</v>
      </c>
      <c r="I190" s="217"/>
      <c r="J190" s="218">
        <f>ROUND(I190*H190,2)</f>
        <v>0</v>
      </c>
      <c r="K190" s="214" t="s">
        <v>486</v>
      </c>
      <c r="L190" s="44"/>
      <c r="M190" s="219" t="s">
        <v>19</v>
      </c>
      <c r="N190" s="220" t="s">
        <v>46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169</v>
      </c>
      <c r="AT190" s="223" t="s">
        <v>164</v>
      </c>
      <c r="AU190" s="223" t="s">
        <v>85</v>
      </c>
      <c r="AY190" s="17" t="s">
        <v>162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83</v>
      </c>
      <c r="BK190" s="224">
        <f>ROUND(I190*H190,2)</f>
        <v>0</v>
      </c>
      <c r="BL190" s="17" t="s">
        <v>169</v>
      </c>
      <c r="BM190" s="223" t="s">
        <v>816</v>
      </c>
    </row>
    <row r="191" s="2" customFormat="1">
      <c r="A191" s="38"/>
      <c r="B191" s="39"/>
      <c r="C191" s="40"/>
      <c r="D191" s="225" t="s">
        <v>171</v>
      </c>
      <c r="E191" s="40"/>
      <c r="F191" s="226" t="s">
        <v>817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171</v>
      </c>
      <c r="AU191" s="17" t="s">
        <v>85</v>
      </c>
    </row>
    <row r="192" s="2" customFormat="1" ht="24.15" customHeight="1">
      <c r="A192" s="38"/>
      <c r="B192" s="39"/>
      <c r="C192" s="264" t="s">
        <v>818</v>
      </c>
      <c r="D192" s="264" t="s">
        <v>280</v>
      </c>
      <c r="E192" s="265" t="s">
        <v>819</v>
      </c>
      <c r="F192" s="266" t="s">
        <v>820</v>
      </c>
      <c r="G192" s="267" t="s">
        <v>269</v>
      </c>
      <c r="H192" s="268">
        <v>14.718</v>
      </c>
      <c r="I192" s="269"/>
      <c r="J192" s="270">
        <f>ROUND(I192*H192,2)</f>
        <v>0</v>
      </c>
      <c r="K192" s="266" t="s">
        <v>486</v>
      </c>
      <c r="L192" s="271"/>
      <c r="M192" s="272" t="s">
        <v>19</v>
      </c>
      <c r="N192" s="273" t="s">
        <v>46</v>
      </c>
      <c r="O192" s="84"/>
      <c r="P192" s="221">
        <f>O192*H192</f>
        <v>0</v>
      </c>
      <c r="Q192" s="221">
        <v>0.00027999999999999998</v>
      </c>
      <c r="R192" s="221">
        <f>Q192*H192</f>
        <v>0.0041210399999999994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217</v>
      </c>
      <c r="AT192" s="223" t="s">
        <v>280</v>
      </c>
      <c r="AU192" s="223" t="s">
        <v>85</v>
      </c>
      <c r="AY192" s="17" t="s">
        <v>162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83</v>
      </c>
      <c r="BK192" s="224">
        <f>ROUND(I192*H192,2)</f>
        <v>0</v>
      </c>
      <c r="BL192" s="17" t="s">
        <v>169</v>
      </c>
      <c r="BM192" s="223" t="s">
        <v>821</v>
      </c>
    </row>
    <row r="193" s="13" customFormat="1">
      <c r="A193" s="13"/>
      <c r="B193" s="230"/>
      <c r="C193" s="231"/>
      <c r="D193" s="232" t="s">
        <v>173</v>
      </c>
      <c r="E193" s="233" t="s">
        <v>19</v>
      </c>
      <c r="F193" s="234" t="s">
        <v>822</v>
      </c>
      <c r="G193" s="231"/>
      <c r="H193" s="235">
        <v>14.718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173</v>
      </c>
      <c r="AU193" s="241" t="s">
        <v>85</v>
      </c>
      <c r="AV193" s="13" t="s">
        <v>85</v>
      </c>
      <c r="AW193" s="13" t="s">
        <v>36</v>
      </c>
      <c r="AX193" s="13" t="s">
        <v>83</v>
      </c>
      <c r="AY193" s="241" t="s">
        <v>162</v>
      </c>
    </row>
    <row r="194" s="2" customFormat="1" ht="33" customHeight="1">
      <c r="A194" s="38"/>
      <c r="B194" s="39"/>
      <c r="C194" s="212" t="s">
        <v>823</v>
      </c>
      <c r="D194" s="212" t="s">
        <v>164</v>
      </c>
      <c r="E194" s="213" t="s">
        <v>824</v>
      </c>
      <c r="F194" s="214" t="s">
        <v>825</v>
      </c>
      <c r="G194" s="215" t="s">
        <v>269</v>
      </c>
      <c r="H194" s="216">
        <v>41</v>
      </c>
      <c r="I194" s="217"/>
      <c r="J194" s="218">
        <f>ROUND(I194*H194,2)</f>
        <v>0</v>
      </c>
      <c r="K194" s="214" t="s">
        <v>486</v>
      </c>
      <c r="L194" s="44"/>
      <c r="M194" s="219" t="s">
        <v>19</v>
      </c>
      <c r="N194" s="220" t="s">
        <v>46</v>
      </c>
      <c r="O194" s="84"/>
      <c r="P194" s="221">
        <f>O194*H194</f>
        <v>0</v>
      </c>
      <c r="Q194" s="221">
        <v>1.0000000000000001E-05</v>
      </c>
      <c r="R194" s="221">
        <f>Q194*H194</f>
        <v>0.00041000000000000005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169</v>
      </c>
      <c r="AT194" s="223" t="s">
        <v>164</v>
      </c>
      <c r="AU194" s="223" t="s">
        <v>85</v>
      </c>
      <c r="AY194" s="17" t="s">
        <v>162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83</v>
      </c>
      <c r="BK194" s="224">
        <f>ROUND(I194*H194,2)</f>
        <v>0</v>
      </c>
      <c r="BL194" s="17" t="s">
        <v>169</v>
      </c>
      <c r="BM194" s="223" t="s">
        <v>826</v>
      </c>
    </row>
    <row r="195" s="2" customFormat="1">
      <c r="A195" s="38"/>
      <c r="B195" s="39"/>
      <c r="C195" s="40"/>
      <c r="D195" s="225" t="s">
        <v>171</v>
      </c>
      <c r="E195" s="40"/>
      <c r="F195" s="226" t="s">
        <v>827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171</v>
      </c>
      <c r="AU195" s="17" t="s">
        <v>85</v>
      </c>
    </row>
    <row r="196" s="13" customFormat="1">
      <c r="A196" s="13"/>
      <c r="B196" s="230"/>
      <c r="C196" s="231"/>
      <c r="D196" s="232" t="s">
        <v>173</v>
      </c>
      <c r="E196" s="233" t="s">
        <v>19</v>
      </c>
      <c r="F196" s="234" t="s">
        <v>828</v>
      </c>
      <c r="G196" s="231"/>
      <c r="H196" s="235">
        <v>41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173</v>
      </c>
      <c r="AU196" s="241" t="s">
        <v>85</v>
      </c>
      <c r="AV196" s="13" t="s">
        <v>85</v>
      </c>
      <c r="AW196" s="13" t="s">
        <v>36</v>
      </c>
      <c r="AX196" s="13" t="s">
        <v>83</v>
      </c>
      <c r="AY196" s="241" t="s">
        <v>162</v>
      </c>
    </row>
    <row r="197" s="2" customFormat="1" ht="24.15" customHeight="1">
      <c r="A197" s="38"/>
      <c r="B197" s="39"/>
      <c r="C197" s="264" t="s">
        <v>829</v>
      </c>
      <c r="D197" s="264" t="s">
        <v>280</v>
      </c>
      <c r="E197" s="265" t="s">
        <v>830</v>
      </c>
      <c r="F197" s="266" t="s">
        <v>831</v>
      </c>
      <c r="G197" s="267" t="s">
        <v>269</v>
      </c>
      <c r="H197" s="268">
        <v>41.615000000000002</v>
      </c>
      <c r="I197" s="269"/>
      <c r="J197" s="270">
        <f>ROUND(I197*H197,2)</f>
        <v>0</v>
      </c>
      <c r="K197" s="266" t="s">
        <v>486</v>
      </c>
      <c r="L197" s="271"/>
      <c r="M197" s="272" t="s">
        <v>19</v>
      </c>
      <c r="N197" s="273" t="s">
        <v>46</v>
      </c>
      <c r="O197" s="84"/>
      <c r="P197" s="221">
        <f>O197*H197</f>
        <v>0</v>
      </c>
      <c r="Q197" s="221">
        <v>0.00365</v>
      </c>
      <c r="R197" s="221">
        <f>Q197*H197</f>
        <v>0.15189475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217</v>
      </c>
      <c r="AT197" s="223" t="s">
        <v>280</v>
      </c>
      <c r="AU197" s="223" t="s">
        <v>85</v>
      </c>
      <c r="AY197" s="17" t="s">
        <v>162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83</v>
      </c>
      <c r="BK197" s="224">
        <f>ROUND(I197*H197,2)</f>
        <v>0</v>
      </c>
      <c r="BL197" s="17" t="s">
        <v>169</v>
      </c>
      <c r="BM197" s="223" t="s">
        <v>832</v>
      </c>
    </row>
    <row r="198" s="13" customFormat="1">
      <c r="A198" s="13"/>
      <c r="B198" s="230"/>
      <c r="C198" s="231"/>
      <c r="D198" s="232" t="s">
        <v>173</v>
      </c>
      <c r="E198" s="233" t="s">
        <v>19</v>
      </c>
      <c r="F198" s="234" t="s">
        <v>833</v>
      </c>
      <c r="G198" s="231"/>
      <c r="H198" s="235">
        <v>41.615000000000002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173</v>
      </c>
      <c r="AU198" s="241" t="s">
        <v>85</v>
      </c>
      <c r="AV198" s="13" t="s">
        <v>85</v>
      </c>
      <c r="AW198" s="13" t="s">
        <v>36</v>
      </c>
      <c r="AX198" s="13" t="s">
        <v>83</v>
      </c>
      <c r="AY198" s="241" t="s">
        <v>162</v>
      </c>
    </row>
    <row r="199" s="2" customFormat="1" ht="24.15" customHeight="1">
      <c r="A199" s="38"/>
      <c r="B199" s="39"/>
      <c r="C199" s="212" t="s">
        <v>834</v>
      </c>
      <c r="D199" s="212" t="s">
        <v>164</v>
      </c>
      <c r="E199" s="213" t="s">
        <v>835</v>
      </c>
      <c r="F199" s="214" t="s">
        <v>836</v>
      </c>
      <c r="G199" s="215" t="s">
        <v>542</v>
      </c>
      <c r="H199" s="216">
        <v>2</v>
      </c>
      <c r="I199" s="217"/>
      <c r="J199" s="218">
        <f>ROUND(I199*H199,2)</f>
        <v>0</v>
      </c>
      <c r="K199" s="214" t="s">
        <v>486</v>
      </c>
      <c r="L199" s="44"/>
      <c r="M199" s="219" t="s">
        <v>19</v>
      </c>
      <c r="N199" s="220" t="s">
        <v>46</v>
      </c>
      <c r="O199" s="84"/>
      <c r="P199" s="221">
        <f>O199*H199</f>
        <v>0</v>
      </c>
      <c r="Q199" s="221">
        <v>0.00038000000000000002</v>
      </c>
      <c r="R199" s="221">
        <f>Q199*H199</f>
        <v>0.00076000000000000004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169</v>
      </c>
      <c r="AT199" s="223" t="s">
        <v>164</v>
      </c>
      <c r="AU199" s="223" t="s">
        <v>85</v>
      </c>
      <c r="AY199" s="17" t="s">
        <v>162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83</v>
      </c>
      <c r="BK199" s="224">
        <f>ROUND(I199*H199,2)</f>
        <v>0</v>
      </c>
      <c r="BL199" s="17" t="s">
        <v>169</v>
      </c>
      <c r="BM199" s="223" t="s">
        <v>837</v>
      </c>
    </row>
    <row r="200" s="2" customFormat="1">
      <c r="A200" s="38"/>
      <c r="B200" s="39"/>
      <c r="C200" s="40"/>
      <c r="D200" s="225" t="s">
        <v>171</v>
      </c>
      <c r="E200" s="40"/>
      <c r="F200" s="226" t="s">
        <v>838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171</v>
      </c>
      <c r="AU200" s="17" t="s">
        <v>85</v>
      </c>
    </row>
    <row r="201" s="2" customFormat="1" ht="33" customHeight="1">
      <c r="A201" s="38"/>
      <c r="B201" s="39"/>
      <c r="C201" s="212" t="s">
        <v>839</v>
      </c>
      <c r="D201" s="212" t="s">
        <v>164</v>
      </c>
      <c r="E201" s="213" t="s">
        <v>840</v>
      </c>
      <c r="F201" s="214" t="s">
        <v>841</v>
      </c>
      <c r="G201" s="215" t="s">
        <v>542</v>
      </c>
      <c r="H201" s="216">
        <v>1</v>
      </c>
      <c r="I201" s="217"/>
      <c r="J201" s="218">
        <f>ROUND(I201*H201,2)</f>
        <v>0</v>
      </c>
      <c r="K201" s="214" t="s">
        <v>486</v>
      </c>
      <c r="L201" s="44"/>
      <c r="M201" s="219" t="s">
        <v>19</v>
      </c>
      <c r="N201" s="220" t="s">
        <v>46</v>
      </c>
      <c r="O201" s="84"/>
      <c r="P201" s="221">
        <f>O201*H201</f>
        <v>0</v>
      </c>
      <c r="Q201" s="221">
        <v>0.00024000000000000001</v>
      </c>
      <c r="R201" s="221">
        <f>Q201*H201</f>
        <v>0.00024000000000000001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169</v>
      </c>
      <c r="AT201" s="223" t="s">
        <v>164</v>
      </c>
      <c r="AU201" s="223" t="s">
        <v>85</v>
      </c>
      <c r="AY201" s="17" t="s">
        <v>162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83</v>
      </c>
      <c r="BK201" s="224">
        <f>ROUND(I201*H201,2)</f>
        <v>0</v>
      </c>
      <c r="BL201" s="17" t="s">
        <v>169</v>
      </c>
      <c r="BM201" s="223" t="s">
        <v>842</v>
      </c>
    </row>
    <row r="202" s="2" customFormat="1">
      <c r="A202" s="38"/>
      <c r="B202" s="39"/>
      <c r="C202" s="40"/>
      <c r="D202" s="225" t="s">
        <v>171</v>
      </c>
      <c r="E202" s="40"/>
      <c r="F202" s="226" t="s">
        <v>843</v>
      </c>
      <c r="G202" s="40"/>
      <c r="H202" s="40"/>
      <c r="I202" s="227"/>
      <c r="J202" s="40"/>
      <c r="K202" s="40"/>
      <c r="L202" s="44"/>
      <c r="M202" s="228"/>
      <c r="N202" s="22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171</v>
      </c>
      <c r="AU202" s="17" t="s">
        <v>85</v>
      </c>
    </row>
    <row r="203" s="2" customFormat="1" ht="24.15" customHeight="1">
      <c r="A203" s="38"/>
      <c r="B203" s="39"/>
      <c r="C203" s="264" t="s">
        <v>844</v>
      </c>
      <c r="D203" s="264" t="s">
        <v>280</v>
      </c>
      <c r="E203" s="265" t="s">
        <v>845</v>
      </c>
      <c r="F203" s="266" t="s">
        <v>846</v>
      </c>
      <c r="G203" s="267" t="s">
        <v>542</v>
      </c>
      <c r="H203" s="268">
        <v>1</v>
      </c>
      <c r="I203" s="269"/>
      <c r="J203" s="270">
        <f>ROUND(I203*H203,2)</f>
        <v>0</v>
      </c>
      <c r="K203" s="266" t="s">
        <v>486</v>
      </c>
      <c r="L203" s="271"/>
      <c r="M203" s="272" t="s">
        <v>19</v>
      </c>
      <c r="N203" s="273" t="s">
        <v>46</v>
      </c>
      <c r="O203" s="84"/>
      <c r="P203" s="221">
        <f>O203*H203</f>
        <v>0</v>
      </c>
      <c r="Q203" s="221">
        <v>0.0027599999999999999</v>
      </c>
      <c r="R203" s="221">
        <f>Q203*H203</f>
        <v>0.0027599999999999999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217</v>
      </c>
      <c r="AT203" s="223" t="s">
        <v>280</v>
      </c>
      <c r="AU203" s="223" t="s">
        <v>85</v>
      </c>
      <c r="AY203" s="17" t="s">
        <v>162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83</v>
      </c>
      <c r="BK203" s="224">
        <f>ROUND(I203*H203,2)</f>
        <v>0</v>
      </c>
      <c r="BL203" s="17" t="s">
        <v>169</v>
      </c>
      <c r="BM203" s="223" t="s">
        <v>847</v>
      </c>
    </row>
    <row r="204" s="2" customFormat="1" ht="44.25" customHeight="1">
      <c r="A204" s="38"/>
      <c r="B204" s="39"/>
      <c r="C204" s="212" t="s">
        <v>848</v>
      </c>
      <c r="D204" s="212" t="s">
        <v>164</v>
      </c>
      <c r="E204" s="213" t="s">
        <v>849</v>
      </c>
      <c r="F204" s="214" t="s">
        <v>850</v>
      </c>
      <c r="G204" s="215" t="s">
        <v>542</v>
      </c>
      <c r="H204" s="216">
        <v>1</v>
      </c>
      <c r="I204" s="217"/>
      <c r="J204" s="218">
        <f>ROUND(I204*H204,2)</f>
        <v>0</v>
      </c>
      <c r="K204" s="214" t="s">
        <v>486</v>
      </c>
      <c r="L204" s="44"/>
      <c r="M204" s="219" t="s">
        <v>19</v>
      </c>
      <c r="N204" s="220" t="s">
        <v>46</v>
      </c>
      <c r="O204" s="84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169</v>
      </c>
      <c r="AT204" s="223" t="s">
        <v>164</v>
      </c>
      <c r="AU204" s="223" t="s">
        <v>85</v>
      </c>
      <c r="AY204" s="17" t="s">
        <v>162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83</v>
      </c>
      <c r="BK204" s="224">
        <f>ROUND(I204*H204,2)</f>
        <v>0</v>
      </c>
      <c r="BL204" s="17" t="s">
        <v>169</v>
      </c>
      <c r="BM204" s="223" t="s">
        <v>851</v>
      </c>
    </row>
    <row r="205" s="2" customFormat="1">
      <c r="A205" s="38"/>
      <c r="B205" s="39"/>
      <c r="C205" s="40"/>
      <c r="D205" s="225" t="s">
        <v>171</v>
      </c>
      <c r="E205" s="40"/>
      <c r="F205" s="226" t="s">
        <v>852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171</v>
      </c>
      <c r="AU205" s="17" t="s">
        <v>85</v>
      </c>
    </row>
    <row r="206" s="2" customFormat="1" ht="33" customHeight="1">
      <c r="A206" s="38"/>
      <c r="B206" s="39"/>
      <c r="C206" s="264" t="s">
        <v>853</v>
      </c>
      <c r="D206" s="264" t="s">
        <v>280</v>
      </c>
      <c r="E206" s="265" t="s">
        <v>854</v>
      </c>
      <c r="F206" s="266" t="s">
        <v>855</v>
      </c>
      <c r="G206" s="267" t="s">
        <v>542</v>
      </c>
      <c r="H206" s="268">
        <v>1</v>
      </c>
      <c r="I206" s="269"/>
      <c r="J206" s="270">
        <f>ROUND(I206*H206,2)</f>
        <v>0</v>
      </c>
      <c r="K206" s="266" t="s">
        <v>486</v>
      </c>
      <c r="L206" s="271"/>
      <c r="M206" s="272" t="s">
        <v>19</v>
      </c>
      <c r="N206" s="273" t="s">
        <v>46</v>
      </c>
      <c r="O206" s="84"/>
      <c r="P206" s="221">
        <f>O206*H206</f>
        <v>0</v>
      </c>
      <c r="Q206" s="221">
        <v>0.0016000000000000001</v>
      </c>
      <c r="R206" s="221">
        <f>Q206*H206</f>
        <v>0.0016000000000000001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217</v>
      </c>
      <c r="AT206" s="223" t="s">
        <v>280</v>
      </c>
      <c r="AU206" s="223" t="s">
        <v>85</v>
      </c>
      <c r="AY206" s="17" t="s">
        <v>162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83</v>
      </c>
      <c r="BK206" s="224">
        <f>ROUND(I206*H206,2)</f>
        <v>0</v>
      </c>
      <c r="BL206" s="17" t="s">
        <v>169</v>
      </c>
      <c r="BM206" s="223" t="s">
        <v>856</v>
      </c>
    </row>
    <row r="207" s="2" customFormat="1" ht="44.25" customHeight="1">
      <c r="A207" s="38"/>
      <c r="B207" s="39"/>
      <c r="C207" s="212" t="s">
        <v>857</v>
      </c>
      <c r="D207" s="212" t="s">
        <v>164</v>
      </c>
      <c r="E207" s="213" t="s">
        <v>858</v>
      </c>
      <c r="F207" s="214" t="s">
        <v>859</v>
      </c>
      <c r="G207" s="215" t="s">
        <v>542</v>
      </c>
      <c r="H207" s="216">
        <v>1</v>
      </c>
      <c r="I207" s="217"/>
      <c r="J207" s="218">
        <f>ROUND(I207*H207,2)</f>
        <v>0</v>
      </c>
      <c r="K207" s="214" t="s">
        <v>486</v>
      </c>
      <c r="L207" s="44"/>
      <c r="M207" s="219" t="s">
        <v>19</v>
      </c>
      <c r="N207" s="220" t="s">
        <v>46</v>
      </c>
      <c r="O207" s="84"/>
      <c r="P207" s="221">
        <f>O207*H207</f>
        <v>0</v>
      </c>
      <c r="Q207" s="221">
        <v>1.9080200000000001</v>
      </c>
      <c r="R207" s="221">
        <f>Q207*H207</f>
        <v>1.9080200000000001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169</v>
      </c>
      <c r="AT207" s="223" t="s">
        <v>164</v>
      </c>
      <c r="AU207" s="223" t="s">
        <v>85</v>
      </c>
      <c r="AY207" s="17" t="s">
        <v>162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83</v>
      </c>
      <c r="BK207" s="224">
        <f>ROUND(I207*H207,2)</f>
        <v>0</v>
      </c>
      <c r="BL207" s="17" t="s">
        <v>169</v>
      </c>
      <c r="BM207" s="223" t="s">
        <v>860</v>
      </c>
    </row>
    <row r="208" s="2" customFormat="1">
      <c r="A208" s="38"/>
      <c r="B208" s="39"/>
      <c r="C208" s="40"/>
      <c r="D208" s="225" t="s">
        <v>171</v>
      </c>
      <c r="E208" s="40"/>
      <c r="F208" s="226" t="s">
        <v>861</v>
      </c>
      <c r="G208" s="40"/>
      <c r="H208" s="40"/>
      <c r="I208" s="227"/>
      <c r="J208" s="40"/>
      <c r="K208" s="40"/>
      <c r="L208" s="44"/>
      <c r="M208" s="228"/>
      <c r="N208" s="229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171</v>
      </c>
      <c r="AU208" s="17" t="s">
        <v>85</v>
      </c>
    </row>
    <row r="209" s="2" customFormat="1" ht="24.15" customHeight="1">
      <c r="A209" s="38"/>
      <c r="B209" s="39"/>
      <c r="C209" s="264" t="s">
        <v>862</v>
      </c>
      <c r="D209" s="264" t="s">
        <v>280</v>
      </c>
      <c r="E209" s="265" t="s">
        <v>863</v>
      </c>
      <c r="F209" s="266" t="s">
        <v>864</v>
      </c>
      <c r="G209" s="267" t="s">
        <v>542</v>
      </c>
      <c r="H209" s="268">
        <v>1</v>
      </c>
      <c r="I209" s="269"/>
      <c r="J209" s="270">
        <f>ROUND(I209*H209,2)</f>
        <v>0</v>
      </c>
      <c r="K209" s="266" t="s">
        <v>486</v>
      </c>
      <c r="L209" s="271"/>
      <c r="M209" s="272" t="s">
        <v>19</v>
      </c>
      <c r="N209" s="273" t="s">
        <v>46</v>
      </c>
      <c r="O209" s="84"/>
      <c r="P209" s="221">
        <f>O209*H209</f>
        <v>0</v>
      </c>
      <c r="Q209" s="221">
        <v>0.055</v>
      </c>
      <c r="R209" s="221">
        <f>Q209*H209</f>
        <v>0.055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217</v>
      </c>
      <c r="AT209" s="223" t="s">
        <v>280</v>
      </c>
      <c r="AU209" s="223" t="s">
        <v>85</v>
      </c>
      <c r="AY209" s="17" t="s">
        <v>162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83</v>
      </c>
      <c r="BK209" s="224">
        <f>ROUND(I209*H209,2)</f>
        <v>0</v>
      </c>
      <c r="BL209" s="17" t="s">
        <v>169</v>
      </c>
      <c r="BM209" s="223" t="s">
        <v>865</v>
      </c>
    </row>
    <row r="210" s="2" customFormat="1" ht="49.05" customHeight="1">
      <c r="A210" s="38"/>
      <c r="B210" s="39"/>
      <c r="C210" s="212" t="s">
        <v>266</v>
      </c>
      <c r="D210" s="212" t="s">
        <v>164</v>
      </c>
      <c r="E210" s="213" t="s">
        <v>866</v>
      </c>
      <c r="F210" s="214" t="s">
        <v>867</v>
      </c>
      <c r="G210" s="215" t="s">
        <v>542</v>
      </c>
      <c r="H210" s="216">
        <v>10</v>
      </c>
      <c r="I210" s="217"/>
      <c r="J210" s="218">
        <f>ROUND(I210*H210,2)</f>
        <v>0</v>
      </c>
      <c r="K210" s="214" t="s">
        <v>486</v>
      </c>
      <c r="L210" s="44"/>
      <c r="M210" s="219" t="s">
        <v>19</v>
      </c>
      <c r="N210" s="220" t="s">
        <v>46</v>
      </c>
      <c r="O210" s="84"/>
      <c r="P210" s="221">
        <f>O210*H210</f>
        <v>0</v>
      </c>
      <c r="Q210" s="221">
        <v>0.22900000000000001</v>
      </c>
      <c r="R210" s="221">
        <f>Q210*H210</f>
        <v>2.29</v>
      </c>
      <c r="S210" s="221">
        <v>0</v>
      </c>
      <c r="T210" s="22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169</v>
      </c>
      <c r="AT210" s="223" t="s">
        <v>164</v>
      </c>
      <c r="AU210" s="223" t="s">
        <v>85</v>
      </c>
      <c r="AY210" s="17" t="s">
        <v>162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83</v>
      </c>
      <c r="BK210" s="224">
        <f>ROUND(I210*H210,2)</f>
        <v>0</v>
      </c>
      <c r="BL210" s="17" t="s">
        <v>169</v>
      </c>
      <c r="BM210" s="223" t="s">
        <v>868</v>
      </c>
    </row>
    <row r="211" s="2" customFormat="1">
      <c r="A211" s="38"/>
      <c r="B211" s="39"/>
      <c r="C211" s="40"/>
      <c r="D211" s="225" t="s">
        <v>171</v>
      </c>
      <c r="E211" s="40"/>
      <c r="F211" s="226" t="s">
        <v>869</v>
      </c>
      <c r="G211" s="40"/>
      <c r="H211" s="40"/>
      <c r="I211" s="227"/>
      <c r="J211" s="40"/>
      <c r="K211" s="40"/>
      <c r="L211" s="44"/>
      <c r="M211" s="228"/>
      <c r="N211" s="229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171</v>
      </c>
      <c r="AU211" s="17" t="s">
        <v>85</v>
      </c>
    </row>
    <row r="212" s="2" customFormat="1" ht="49.05" customHeight="1">
      <c r="A212" s="38"/>
      <c r="B212" s="39"/>
      <c r="C212" s="212" t="s">
        <v>185</v>
      </c>
      <c r="D212" s="212" t="s">
        <v>164</v>
      </c>
      <c r="E212" s="213" t="s">
        <v>870</v>
      </c>
      <c r="F212" s="214" t="s">
        <v>871</v>
      </c>
      <c r="G212" s="215" t="s">
        <v>177</v>
      </c>
      <c r="H212" s="216">
        <v>90</v>
      </c>
      <c r="I212" s="217"/>
      <c r="J212" s="218">
        <f>ROUND(I212*H212,2)</f>
        <v>0</v>
      </c>
      <c r="K212" s="214" t="s">
        <v>486</v>
      </c>
      <c r="L212" s="44"/>
      <c r="M212" s="219" t="s">
        <v>19</v>
      </c>
      <c r="N212" s="220" t="s">
        <v>46</v>
      </c>
      <c r="O212" s="84"/>
      <c r="P212" s="221">
        <f>O212*H212</f>
        <v>0</v>
      </c>
      <c r="Q212" s="221">
        <v>0.055120000000000002</v>
      </c>
      <c r="R212" s="221">
        <f>Q212*H212</f>
        <v>4.9607999999999999</v>
      </c>
      <c r="S212" s="221">
        <v>0</v>
      </c>
      <c r="T212" s="22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169</v>
      </c>
      <c r="AT212" s="223" t="s">
        <v>164</v>
      </c>
      <c r="AU212" s="223" t="s">
        <v>85</v>
      </c>
      <c r="AY212" s="17" t="s">
        <v>162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83</v>
      </c>
      <c r="BK212" s="224">
        <f>ROUND(I212*H212,2)</f>
        <v>0</v>
      </c>
      <c r="BL212" s="17" t="s">
        <v>169</v>
      </c>
      <c r="BM212" s="223" t="s">
        <v>872</v>
      </c>
    </row>
    <row r="213" s="2" customFormat="1">
      <c r="A213" s="38"/>
      <c r="B213" s="39"/>
      <c r="C213" s="40"/>
      <c r="D213" s="225" t="s">
        <v>171</v>
      </c>
      <c r="E213" s="40"/>
      <c r="F213" s="226" t="s">
        <v>873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171</v>
      </c>
      <c r="AU213" s="17" t="s">
        <v>85</v>
      </c>
    </row>
    <row r="214" s="13" customFormat="1">
      <c r="A214" s="13"/>
      <c r="B214" s="230"/>
      <c r="C214" s="231"/>
      <c r="D214" s="232" t="s">
        <v>173</v>
      </c>
      <c r="E214" s="233" t="s">
        <v>19</v>
      </c>
      <c r="F214" s="234" t="s">
        <v>874</v>
      </c>
      <c r="G214" s="231"/>
      <c r="H214" s="235">
        <v>90</v>
      </c>
      <c r="I214" s="236"/>
      <c r="J214" s="231"/>
      <c r="K214" s="231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173</v>
      </c>
      <c r="AU214" s="241" t="s">
        <v>85</v>
      </c>
      <c r="AV214" s="13" t="s">
        <v>85</v>
      </c>
      <c r="AW214" s="13" t="s">
        <v>36</v>
      </c>
      <c r="AX214" s="13" t="s">
        <v>83</v>
      </c>
      <c r="AY214" s="241" t="s">
        <v>162</v>
      </c>
    </row>
    <row r="215" s="2" customFormat="1" ht="44.25" customHeight="1">
      <c r="A215" s="38"/>
      <c r="B215" s="39"/>
      <c r="C215" s="212" t="s">
        <v>198</v>
      </c>
      <c r="D215" s="212" t="s">
        <v>164</v>
      </c>
      <c r="E215" s="213" t="s">
        <v>875</v>
      </c>
      <c r="F215" s="214" t="s">
        <v>876</v>
      </c>
      <c r="G215" s="215" t="s">
        <v>542</v>
      </c>
      <c r="H215" s="216">
        <v>2</v>
      </c>
      <c r="I215" s="217"/>
      <c r="J215" s="218">
        <f>ROUND(I215*H215,2)</f>
        <v>0</v>
      </c>
      <c r="K215" s="214" t="s">
        <v>486</v>
      </c>
      <c r="L215" s="44"/>
      <c r="M215" s="219" t="s">
        <v>19</v>
      </c>
      <c r="N215" s="220" t="s">
        <v>46</v>
      </c>
      <c r="O215" s="84"/>
      <c r="P215" s="221">
        <f>O215*H215</f>
        <v>0</v>
      </c>
      <c r="Q215" s="221">
        <v>0.058500000000000003</v>
      </c>
      <c r="R215" s="221">
        <f>Q215*H215</f>
        <v>0.11700000000000001</v>
      </c>
      <c r="S215" s="221">
        <v>0</v>
      </c>
      <c r="T215" s="22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3" t="s">
        <v>169</v>
      </c>
      <c r="AT215" s="223" t="s">
        <v>164</v>
      </c>
      <c r="AU215" s="223" t="s">
        <v>85</v>
      </c>
      <c r="AY215" s="17" t="s">
        <v>162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83</v>
      </c>
      <c r="BK215" s="224">
        <f>ROUND(I215*H215,2)</f>
        <v>0</v>
      </c>
      <c r="BL215" s="17" t="s">
        <v>169</v>
      </c>
      <c r="BM215" s="223" t="s">
        <v>877</v>
      </c>
    </row>
    <row r="216" s="2" customFormat="1">
      <c r="A216" s="38"/>
      <c r="B216" s="39"/>
      <c r="C216" s="40"/>
      <c r="D216" s="225" t="s">
        <v>171</v>
      </c>
      <c r="E216" s="40"/>
      <c r="F216" s="226" t="s">
        <v>878</v>
      </c>
      <c r="G216" s="40"/>
      <c r="H216" s="40"/>
      <c r="I216" s="227"/>
      <c r="J216" s="40"/>
      <c r="K216" s="40"/>
      <c r="L216" s="44"/>
      <c r="M216" s="228"/>
      <c r="N216" s="229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171</v>
      </c>
      <c r="AU216" s="17" t="s">
        <v>85</v>
      </c>
    </row>
    <row r="217" s="12" customFormat="1" ht="22.8" customHeight="1">
      <c r="A217" s="12"/>
      <c r="B217" s="196"/>
      <c r="C217" s="197"/>
      <c r="D217" s="198" t="s">
        <v>74</v>
      </c>
      <c r="E217" s="210" t="s">
        <v>309</v>
      </c>
      <c r="F217" s="210" t="s">
        <v>310</v>
      </c>
      <c r="G217" s="197"/>
      <c r="H217" s="197"/>
      <c r="I217" s="200"/>
      <c r="J217" s="211">
        <f>BK217</f>
        <v>0</v>
      </c>
      <c r="K217" s="197"/>
      <c r="L217" s="202"/>
      <c r="M217" s="203"/>
      <c r="N217" s="204"/>
      <c r="O217" s="204"/>
      <c r="P217" s="205">
        <f>SUM(P218:P219)</f>
        <v>0</v>
      </c>
      <c r="Q217" s="204"/>
      <c r="R217" s="205">
        <f>SUM(R218:R219)</f>
        <v>0</v>
      </c>
      <c r="S217" s="204"/>
      <c r="T217" s="206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7" t="s">
        <v>83</v>
      </c>
      <c r="AT217" s="208" t="s">
        <v>74</v>
      </c>
      <c r="AU217" s="208" t="s">
        <v>83</v>
      </c>
      <c r="AY217" s="207" t="s">
        <v>162</v>
      </c>
      <c r="BK217" s="209">
        <f>SUM(BK218:BK219)</f>
        <v>0</v>
      </c>
    </row>
    <row r="218" s="2" customFormat="1" ht="49.05" customHeight="1">
      <c r="A218" s="38"/>
      <c r="B218" s="39"/>
      <c r="C218" s="212" t="s">
        <v>353</v>
      </c>
      <c r="D218" s="212" t="s">
        <v>164</v>
      </c>
      <c r="E218" s="213" t="s">
        <v>879</v>
      </c>
      <c r="F218" s="214" t="s">
        <v>880</v>
      </c>
      <c r="G218" s="215" t="s">
        <v>220</v>
      </c>
      <c r="H218" s="216">
        <v>297.66899999999998</v>
      </c>
      <c r="I218" s="217"/>
      <c r="J218" s="218">
        <f>ROUND(I218*H218,2)</f>
        <v>0</v>
      </c>
      <c r="K218" s="214" t="s">
        <v>486</v>
      </c>
      <c r="L218" s="44"/>
      <c r="M218" s="219" t="s">
        <v>19</v>
      </c>
      <c r="N218" s="220" t="s">
        <v>46</v>
      </c>
      <c r="O218" s="84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169</v>
      </c>
      <c r="AT218" s="223" t="s">
        <v>164</v>
      </c>
      <c r="AU218" s="223" t="s">
        <v>85</v>
      </c>
      <c r="AY218" s="17" t="s">
        <v>162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83</v>
      </c>
      <c r="BK218" s="224">
        <f>ROUND(I218*H218,2)</f>
        <v>0</v>
      </c>
      <c r="BL218" s="17" t="s">
        <v>169</v>
      </c>
      <c r="BM218" s="223" t="s">
        <v>881</v>
      </c>
    </row>
    <row r="219" s="2" customFormat="1">
      <c r="A219" s="38"/>
      <c r="B219" s="39"/>
      <c r="C219" s="40"/>
      <c r="D219" s="225" t="s">
        <v>171</v>
      </c>
      <c r="E219" s="40"/>
      <c r="F219" s="226" t="s">
        <v>882</v>
      </c>
      <c r="G219" s="40"/>
      <c r="H219" s="40"/>
      <c r="I219" s="227"/>
      <c r="J219" s="40"/>
      <c r="K219" s="40"/>
      <c r="L219" s="44"/>
      <c r="M219" s="228"/>
      <c r="N219" s="229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171</v>
      </c>
      <c r="AU219" s="17" t="s">
        <v>85</v>
      </c>
    </row>
    <row r="220" s="12" customFormat="1" ht="25.92" customHeight="1">
      <c r="A220" s="12"/>
      <c r="B220" s="196"/>
      <c r="C220" s="197"/>
      <c r="D220" s="198" t="s">
        <v>74</v>
      </c>
      <c r="E220" s="199" t="s">
        <v>316</v>
      </c>
      <c r="F220" s="199" t="s">
        <v>317</v>
      </c>
      <c r="G220" s="197"/>
      <c r="H220" s="197"/>
      <c r="I220" s="200"/>
      <c r="J220" s="201">
        <f>BK220</f>
        <v>0</v>
      </c>
      <c r="K220" s="197"/>
      <c r="L220" s="202"/>
      <c r="M220" s="203"/>
      <c r="N220" s="204"/>
      <c r="O220" s="204"/>
      <c r="P220" s="205">
        <f>P221</f>
        <v>0</v>
      </c>
      <c r="Q220" s="204"/>
      <c r="R220" s="205">
        <f>R221</f>
        <v>0.0067799999999999996</v>
      </c>
      <c r="S220" s="204"/>
      <c r="T220" s="206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7" t="s">
        <v>85</v>
      </c>
      <c r="AT220" s="208" t="s">
        <v>74</v>
      </c>
      <c r="AU220" s="208" t="s">
        <v>75</v>
      </c>
      <c r="AY220" s="207" t="s">
        <v>162</v>
      </c>
      <c r="BK220" s="209">
        <f>BK221</f>
        <v>0</v>
      </c>
    </row>
    <row r="221" s="12" customFormat="1" ht="22.8" customHeight="1">
      <c r="A221" s="12"/>
      <c r="B221" s="196"/>
      <c r="C221" s="197"/>
      <c r="D221" s="198" t="s">
        <v>74</v>
      </c>
      <c r="E221" s="210" t="s">
        <v>883</v>
      </c>
      <c r="F221" s="210" t="s">
        <v>884</v>
      </c>
      <c r="G221" s="197"/>
      <c r="H221" s="197"/>
      <c r="I221" s="200"/>
      <c r="J221" s="211">
        <f>BK221</f>
        <v>0</v>
      </c>
      <c r="K221" s="197"/>
      <c r="L221" s="202"/>
      <c r="M221" s="203"/>
      <c r="N221" s="204"/>
      <c r="O221" s="204"/>
      <c r="P221" s="205">
        <f>SUM(P222:P223)</f>
        <v>0</v>
      </c>
      <c r="Q221" s="204"/>
      <c r="R221" s="205">
        <f>SUM(R222:R223)</f>
        <v>0.0067799999999999996</v>
      </c>
      <c r="S221" s="204"/>
      <c r="T221" s="206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7" t="s">
        <v>85</v>
      </c>
      <c r="AT221" s="208" t="s">
        <v>74</v>
      </c>
      <c r="AU221" s="208" t="s">
        <v>83</v>
      </c>
      <c r="AY221" s="207" t="s">
        <v>162</v>
      </c>
      <c r="BK221" s="209">
        <f>SUM(BK222:BK223)</f>
        <v>0</v>
      </c>
    </row>
    <row r="222" s="2" customFormat="1" ht="16.5" customHeight="1">
      <c r="A222" s="38"/>
      <c r="B222" s="39"/>
      <c r="C222" s="212" t="s">
        <v>885</v>
      </c>
      <c r="D222" s="212" t="s">
        <v>164</v>
      </c>
      <c r="E222" s="213" t="s">
        <v>886</v>
      </c>
      <c r="F222" s="214" t="s">
        <v>887</v>
      </c>
      <c r="G222" s="215" t="s">
        <v>888</v>
      </c>
      <c r="H222" s="216">
        <v>1</v>
      </c>
      <c r="I222" s="217"/>
      <c r="J222" s="218">
        <f>ROUND(I222*H222,2)</f>
        <v>0</v>
      </c>
      <c r="K222" s="214" t="s">
        <v>486</v>
      </c>
      <c r="L222" s="44"/>
      <c r="M222" s="219" t="s">
        <v>19</v>
      </c>
      <c r="N222" s="220" t="s">
        <v>46</v>
      </c>
      <c r="O222" s="84"/>
      <c r="P222" s="221">
        <f>O222*H222</f>
        <v>0</v>
      </c>
      <c r="Q222" s="221">
        <v>0.0067799999999999996</v>
      </c>
      <c r="R222" s="221">
        <f>Q222*H222</f>
        <v>0.0067799999999999996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262</v>
      </c>
      <c r="AT222" s="223" t="s">
        <v>164</v>
      </c>
      <c r="AU222" s="223" t="s">
        <v>85</v>
      </c>
      <c r="AY222" s="17" t="s">
        <v>162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83</v>
      </c>
      <c r="BK222" s="224">
        <f>ROUND(I222*H222,2)</f>
        <v>0</v>
      </c>
      <c r="BL222" s="17" t="s">
        <v>262</v>
      </c>
      <c r="BM222" s="223" t="s">
        <v>889</v>
      </c>
    </row>
    <row r="223" s="2" customFormat="1">
      <c r="A223" s="38"/>
      <c r="B223" s="39"/>
      <c r="C223" s="40"/>
      <c r="D223" s="225" t="s">
        <v>171</v>
      </c>
      <c r="E223" s="40"/>
      <c r="F223" s="226" t="s">
        <v>890</v>
      </c>
      <c r="G223" s="40"/>
      <c r="H223" s="40"/>
      <c r="I223" s="227"/>
      <c r="J223" s="40"/>
      <c r="K223" s="40"/>
      <c r="L223" s="44"/>
      <c r="M223" s="228"/>
      <c r="N223" s="229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171</v>
      </c>
      <c r="AU223" s="17" t="s">
        <v>85</v>
      </c>
    </row>
    <row r="224" s="12" customFormat="1" ht="25.92" customHeight="1">
      <c r="A224" s="12"/>
      <c r="B224" s="196"/>
      <c r="C224" s="197"/>
      <c r="D224" s="198" t="s">
        <v>74</v>
      </c>
      <c r="E224" s="199" t="s">
        <v>891</v>
      </c>
      <c r="F224" s="199" t="s">
        <v>892</v>
      </c>
      <c r="G224" s="197"/>
      <c r="H224" s="197"/>
      <c r="I224" s="200"/>
      <c r="J224" s="201">
        <f>BK224</f>
        <v>0</v>
      </c>
      <c r="K224" s="197"/>
      <c r="L224" s="202"/>
      <c r="M224" s="203"/>
      <c r="N224" s="204"/>
      <c r="O224" s="204"/>
      <c r="P224" s="205">
        <f>SUM(P225:P226)</f>
        <v>0</v>
      </c>
      <c r="Q224" s="204"/>
      <c r="R224" s="205">
        <f>SUM(R225:R226)</f>
        <v>0</v>
      </c>
      <c r="S224" s="204"/>
      <c r="T224" s="206">
        <f>SUM(T225:T226)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7" t="s">
        <v>169</v>
      </c>
      <c r="AT224" s="208" t="s">
        <v>74</v>
      </c>
      <c r="AU224" s="208" t="s">
        <v>75</v>
      </c>
      <c r="AY224" s="207" t="s">
        <v>162</v>
      </c>
      <c r="BK224" s="209">
        <f>SUM(BK225:BK226)</f>
        <v>0</v>
      </c>
    </row>
    <row r="225" s="2" customFormat="1" ht="24.15" customHeight="1">
      <c r="A225" s="38"/>
      <c r="B225" s="39"/>
      <c r="C225" s="212" t="s">
        <v>893</v>
      </c>
      <c r="D225" s="212" t="s">
        <v>164</v>
      </c>
      <c r="E225" s="213" t="s">
        <v>894</v>
      </c>
      <c r="F225" s="214" t="s">
        <v>895</v>
      </c>
      <c r="G225" s="215" t="s">
        <v>896</v>
      </c>
      <c r="H225" s="216">
        <v>60</v>
      </c>
      <c r="I225" s="217"/>
      <c r="J225" s="218">
        <f>ROUND(I225*H225,2)</f>
        <v>0</v>
      </c>
      <c r="K225" s="214" t="s">
        <v>486</v>
      </c>
      <c r="L225" s="44"/>
      <c r="M225" s="219" t="s">
        <v>19</v>
      </c>
      <c r="N225" s="220" t="s">
        <v>46</v>
      </c>
      <c r="O225" s="84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897</v>
      </c>
      <c r="AT225" s="223" t="s">
        <v>164</v>
      </c>
      <c r="AU225" s="223" t="s">
        <v>83</v>
      </c>
      <c r="AY225" s="17" t="s">
        <v>162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83</v>
      </c>
      <c r="BK225" s="224">
        <f>ROUND(I225*H225,2)</f>
        <v>0</v>
      </c>
      <c r="BL225" s="17" t="s">
        <v>897</v>
      </c>
      <c r="BM225" s="223" t="s">
        <v>898</v>
      </c>
    </row>
    <row r="226" s="2" customFormat="1">
      <c r="A226" s="38"/>
      <c r="B226" s="39"/>
      <c r="C226" s="40"/>
      <c r="D226" s="225" t="s">
        <v>171</v>
      </c>
      <c r="E226" s="40"/>
      <c r="F226" s="226" t="s">
        <v>899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171</v>
      </c>
      <c r="AU226" s="17" t="s">
        <v>83</v>
      </c>
    </row>
    <row r="227" s="12" customFormat="1" ht="25.92" customHeight="1">
      <c r="A227" s="12"/>
      <c r="B227" s="196"/>
      <c r="C227" s="197"/>
      <c r="D227" s="198" t="s">
        <v>74</v>
      </c>
      <c r="E227" s="199" t="s">
        <v>128</v>
      </c>
      <c r="F227" s="199" t="s">
        <v>481</v>
      </c>
      <c r="G227" s="197"/>
      <c r="H227" s="197"/>
      <c r="I227" s="200"/>
      <c r="J227" s="201">
        <f>BK227</f>
        <v>0</v>
      </c>
      <c r="K227" s="197"/>
      <c r="L227" s="202"/>
      <c r="M227" s="203"/>
      <c r="N227" s="204"/>
      <c r="O227" s="204"/>
      <c r="P227" s="205">
        <f>P228</f>
        <v>0</v>
      </c>
      <c r="Q227" s="204"/>
      <c r="R227" s="205">
        <f>R228</f>
        <v>0</v>
      </c>
      <c r="S227" s="204"/>
      <c r="T227" s="206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7" t="s">
        <v>198</v>
      </c>
      <c r="AT227" s="208" t="s">
        <v>74</v>
      </c>
      <c r="AU227" s="208" t="s">
        <v>75</v>
      </c>
      <c r="AY227" s="207" t="s">
        <v>162</v>
      </c>
      <c r="BK227" s="209">
        <f>BK228</f>
        <v>0</v>
      </c>
    </row>
    <row r="228" s="12" customFormat="1" ht="22.8" customHeight="1">
      <c r="A228" s="12"/>
      <c r="B228" s="196"/>
      <c r="C228" s="197"/>
      <c r="D228" s="198" t="s">
        <v>74</v>
      </c>
      <c r="E228" s="210" t="s">
        <v>482</v>
      </c>
      <c r="F228" s="210" t="s">
        <v>483</v>
      </c>
      <c r="G228" s="197"/>
      <c r="H228" s="197"/>
      <c r="I228" s="200"/>
      <c r="J228" s="211">
        <f>BK228</f>
        <v>0</v>
      </c>
      <c r="K228" s="197"/>
      <c r="L228" s="202"/>
      <c r="M228" s="203"/>
      <c r="N228" s="204"/>
      <c r="O228" s="204"/>
      <c r="P228" s="205">
        <f>SUM(P229:P230)</f>
        <v>0</v>
      </c>
      <c r="Q228" s="204"/>
      <c r="R228" s="205">
        <f>SUM(R229:R230)</f>
        <v>0</v>
      </c>
      <c r="S228" s="204"/>
      <c r="T228" s="206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7" t="s">
        <v>198</v>
      </c>
      <c r="AT228" s="208" t="s">
        <v>74</v>
      </c>
      <c r="AU228" s="208" t="s">
        <v>83</v>
      </c>
      <c r="AY228" s="207" t="s">
        <v>162</v>
      </c>
      <c r="BK228" s="209">
        <f>SUM(BK229:BK230)</f>
        <v>0</v>
      </c>
    </row>
    <row r="229" s="2" customFormat="1" ht="16.5" customHeight="1">
      <c r="A229" s="38"/>
      <c r="B229" s="39"/>
      <c r="C229" s="212" t="s">
        <v>900</v>
      </c>
      <c r="D229" s="212" t="s">
        <v>164</v>
      </c>
      <c r="E229" s="213" t="s">
        <v>484</v>
      </c>
      <c r="F229" s="214" t="s">
        <v>485</v>
      </c>
      <c r="G229" s="215" t="s">
        <v>220</v>
      </c>
      <c r="H229" s="216">
        <v>319.08999999999997</v>
      </c>
      <c r="I229" s="217"/>
      <c r="J229" s="218">
        <f>ROUND(I229*H229,2)</f>
        <v>0</v>
      </c>
      <c r="K229" s="214" t="s">
        <v>486</v>
      </c>
      <c r="L229" s="44"/>
      <c r="M229" s="219" t="s">
        <v>19</v>
      </c>
      <c r="N229" s="220" t="s">
        <v>46</v>
      </c>
      <c r="O229" s="84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487</v>
      </c>
      <c r="AT229" s="223" t="s">
        <v>164</v>
      </c>
      <c r="AU229" s="223" t="s">
        <v>85</v>
      </c>
      <c r="AY229" s="17" t="s">
        <v>162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83</v>
      </c>
      <c r="BK229" s="224">
        <f>ROUND(I229*H229,2)</f>
        <v>0</v>
      </c>
      <c r="BL229" s="17" t="s">
        <v>487</v>
      </c>
      <c r="BM229" s="223" t="s">
        <v>901</v>
      </c>
    </row>
    <row r="230" s="2" customFormat="1">
      <c r="A230" s="38"/>
      <c r="B230" s="39"/>
      <c r="C230" s="40"/>
      <c r="D230" s="225" t="s">
        <v>171</v>
      </c>
      <c r="E230" s="40"/>
      <c r="F230" s="226" t="s">
        <v>489</v>
      </c>
      <c r="G230" s="40"/>
      <c r="H230" s="40"/>
      <c r="I230" s="227"/>
      <c r="J230" s="40"/>
      <c r="K230" s="40"/>
      <c r="L230" s="44"/>
      <c r="M230" s="279"/>
      <c r="N230" s="280"/>
      <c r="O230" s="276"/>
      <c r="P230" s="276"/>
      <c r="Q230" s="276"/>
      <c r="R230" s="276"/>
      <c r="S230" s="276"/>
      <c r="T230" s="281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171</v>
      </c>
      <c r="AU230" s="17" t="s">
        <v>85</v>
      </c>
    </row>
    <row r="231" s="2" customFormat="1" ht="6.96" customHeight="1">
      <c r="A231" s="38"/>
      <c r="B231" s="59"/>
      <c r="C231" s="60"/>
      <c r="D231" s="60"/>
      <c r="E231" s="60"/>
      <c r="F231" s="60"/>
      <c r="G231" s="60"/>
      <c r="H231" s="60"/>
      <c r="I231" s="60"/>
      <c r="J231" s="60"/>
      <c r="K231" s="60"/>
      <c r="L231" s="44"/>
      <c r="M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</row>
  </sheetData>
  <sheetProtection sheet="1" autoFilter="0" formatColumns="0" formatRows="0" objects="1" scenarios="1" spinCount="100000" saltValue="ElJ6YvEhg7tXVMiogIgC63RompJWRYgZfu61ytkmlYMoBiOM4paXiEyaBy98b7Ge+C8JFpfEDX0YY6Y8wPbhtg==" hashValue="7NmTHzODZaDpVBcdq7OLUGVB80MFzwSS5BXtw0/KZyQb4vZfm3Q0aP+nUFUzYdMIMdfIkCDi3W5UWPGWdji/Cw==" algorithmName="SHA-512" password="CC35"/>
  <autoFilter ref="C90:K230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3_01/131151204"/>
    <hyperlink ref="F102" r:id="rId2" display="https://podminky.urs.cz/item/CS_URS_2023_01/132151104"/>
    <hyperlink ref="F111" r:id="rId3" display="https://podminky.urs.cz/item/CS_URS_2023_01/162351103"/>
    <hyperlink ref="F116" r:id="rId4" display="https://podminky.urs.cz/item/CS_URS_2023_01/162751117"/>
    <hyperlink ref="F120" r:id="rId5" display="https://podminky.urs.cz/item/CS_URS_2023_01/162751119"/>
    <hyperlink ref="F123" r:id="rId6" display="https://podminky.urs.cz/item/CS_URS_2023_01/167151111"/>
    <hyperlink ref="F125" r:id="rId7" display="https://podminky.urs.cz/item/CS_URS_2023_01/171201231"/>
    <hyperlink ref="F128" r:id="rId8" display="https://podminky.urs.cz/item/CS_URS_2023_01/171251201"/>
    <hyperlink ref="F130" r:id="rId9" display="https://podminky.urs.cz/item/CS_URS_2023_01/174151101"/>
    <hyperlink ref="F132" r:id="rId10" display="https://podminky.urs.cz/item/CS_URS_2023_01/175151101"/>
    <hyperlink ref="F142" r:id="rId11" display="https://podminky.urs.cz/item/CS_URS_2023_01/211971110"/>
    <hyperlink ref="F158" r:id="rId12" display="https://podminky.urs.cz/item/CS_URS_2023_01/212751103"/>
    <hyperlink ref="F165" r:id="rId13" display="https://podminky.urs.cz/item/CS_URS_2023_01/212751104"/>
    <hyperlink ref="F168" r:id="rId14" display="https://podminky.urs.cz/item/CS_URS_2023_01/212751105"/>
    <hyperlink ref="F171" r:id="rId15" display="https://podminky.urs.cz/item/CS_URS_2023_01/212751106"/>
    <hyperlink ref="F174" r:id="rId16" display="https://podminky.urs.cz/item/CS_URS_2023_01/382411214"/>
    <hyperlink ref="F179" r:id="rId17" display="https://podminky.urs.cz/item/CS_URS_2023_01/451541111"/>
    <hyperlink ref="F183" r:id="rId18" display="https://podminky.urs.cz/item/CS_URS_2023_01/451572111"/>
    <hyperlink ref="F191" r:id="rId19" display="https://podminky.urs.cz/item/CS_URS_2023_01/871161141"/>
    <hyperlink ref="F195" r:id="rId20" display="https://podminky.urs.cz/item/CS_URS_2023_01/871310330"/>
    <hyperlink ref="F200" r:id="rId21" display="https://podminky.urs.cz/item/CS_URS_2023_01/879171111"/>
    <hyperlink ref="F202" r:id="rId22" display="https://podminky.urs.cz/item/CS_URS_2023_01/891171321"/>
    <hyperlink ref="F205" r:id="rId23" display="https://podminky.urs.cz/item/CS_URS_2023_01/891219111"/>
    <hyperlink ref="F208" r:id="rId24" display="https://podminky.urs.cz/item/CS_URS_2023_01/893811263"/>
    <hyperlink ref="F211" r:id="rId25" display="https://podminky.urs.cz/item/CS_URS_2023_01/895270232"/>
    <hyperlink ref="F213" r:id="rId26" display="https://podminky.urs.cz/item/CS_URS_2023_01/897171124"/>
    <hyperlink ref="F216" r:id="rId27" display="https://podminky.urs.cz/item/CS_URS_2023_01/897173122"/>
    <hyperlink ref="F219" r:id="rId28" display="https://podminky.urs.cz/item/CS_URS_2023_01/998276101"/>
    <hyperlink ref="F223" r:id="rId29" display="https://podminky.urs.cz/item/CS_URS_2023_01/722270103"/>
    <hyperlink ref="F226" r:id="rId30" display="https://podminky.urs.cz/item/CS_URS_2023_01/HZS3111"/>
    <hyperlink ref="F230" r:id="rId31" display="https://podminky.urs.cz/item/CS_URS_2023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1" customFormat="1" ht="12" customHeight="1">
      <c r="B8" s="20"/>
      <c r="D8" s="142" t="s">
        <v>131</v>
      </c>
      <c r="L8" s="20"/>
    </row>
    <row r="9" s="2" customFormat="1" ht="16.5" customHeight="1">
      <c r="A9" s="38"/>
      <c r="B9" s="44"/>
      <c r="C9" s="38"/>
      <c r="D9" s="38"/>
      <c r="E9" s="143" t="s">
        <v>702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902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903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26. 5. 2025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37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38</v>
      </c>
      <c r="F26" s="38"/>
      <c r="G26" s="38"/>
      <c r="H26" s="38"/>
      <c r="I26" s="142" t="s">
        <v>29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39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40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41</v>
      </c>
      <c r="E32" s="38"/>
      <c r="F32" s="38"/>
      <c r="G32" s="38"/>
      <c r="H32" s="38"/>
      <c r="I32" s="38"/>
      <c r="J32" s="153">
        <f>ROUND(J91,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43</v>
      </c>
      <c r="G34" s="38"/>
      <c r="H34" s="38"/>
      <c r="I34" s="154" t="s">
        <v>42</v>
      </c>
      <c r="J34" s="154" t="s">
        <v>44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45</v>
      </c>
      <c r="E35" s="142" t="s">
        <v>46</v>
      </c>
      <c r="F35" s="156">
        <f>ROUND((SUM(BE91:BE190)),  2)</f>
        <v>0</v>
      </c>
      <c r="G35" s="38"/>
      <c r="H35" s="38"/>
      <c r="I35" s="157">
        <v>0.20999999999999999</v>
      </c>
      <c r="J35" s="156">
        <f>ROUND(((SUM(BE91:BE190))*I35),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47</v>
      </c>
      <c r="F36" s="156">
        <f>ROUND((SUM(BF91:BF190)),  2)</f>
        <v>0</v>
      </c>
      <c r="G36" s="38"/>
      <c r="H36" s="38"/>
      <c r="I36" s="157">
        <v>0.12</v>
      </c>
      <c r="J36" s="156">
        <f>ROUND(((SUM(BF91:BF190))*I36),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ROUND((SUM(BG91:BG190)),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49</v>
      </c>
      <c r="F38" s="156">
        <f>ROUND((SUM(BH91:BH190)),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50</v>
      </c>
      <c r="F39" s="156">
        <f>ROUND((SUM(BI91:BI190)),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51</v>
      </c>
      <c r="E41" s="160"/>
      <c r="F41" s="160"/>
      <c r="G41" s="161" t="s">
        <v>52</v>
      </c>
      <c r="H41" s="162" t="s">
        <v>53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133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Hřiště u ZŠ - Habartov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131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702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902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AK - Areálová kanalizace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č.p.561/28,99/226</v>
      </c>
      <c r="G56" s="40"/>
      <c r="H56" s="40"/>
      <c r="I56" s="32" t="s">
        <v>23</v>
      </c>
      <c r="J56" s="72" t="str">
        <f>IF(J14="","",J14)</f>
        <v>26. 5. 2025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25.65" customHeight="1">
      <c r="A58" s="38"/>
      <c r="B58" s="39"/>
      <c r="C58" s="32" t="s">
        <v>25</v>
      </c>
      <c r="D58" s="40"/>
      <c r="E58" s="40"/>
      <c r="F58" s="27" t="str">
        <f>E17</f>
        <v>Město Habartov</v>
      </c>
      <c r="G58" s="40"/>
      <c r="H58" s="40"/>
      <c r="I58" s="32" t="s">
        <v>33</v>
      </c>
      <c r="J58" s="36" t="str">
        <f>E23</f>
        <v>Ing.Arch Lubomír Korřák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37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134</v>
      </c>
      <c r="D61" s="171"/>
      <c r="E61" s="171"/>
      <c r="F61" s="171"/>
      <c r="G61" s="171"/>
      <c r="H61" s="171"/>
      <c r="I61" s="171"/>
      <c r="J61" s="172" t="s">
        <v>135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73</v>
      </c>
      <c r="D63" s="40"/>
      <c r="E63" s="40"/>
      <c r="F63" s="40"/>
      <c r="G63" s="40"/>
      <c r="H63" s="40"/>
      <c r="I63" s="40"/>
      <c r="J63" s="102">
        <f>J91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136</v>
      </c>
    </row>
    <row r="64" hidden="1" s="9" customFormat="1" ht="24.96" customHeight="1">
      <c r="A64" s="9"/>
      <c r="B64" s="174"/>
      <c r="C64" s="175"/>
      <c r="D64" s="176" t="s">
        <v>137</v>
      </c>
      <c r="E64" s="177"/>
      <c r="F64" s="177"/>
      <c r="G64" s="177"/>
      <c r="H64" s="177"/>
      <c r="I64" s="177"/>
      <c r="J64" s="178">
        <f>J92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138</v>
      </c>
      <c r="E65" s="182"/>
      <c r="F65" s="182"/>
      <c r="G65" s="182"/>
      <c r="H65" s="182"/>
      <c r="I65" s="182"/>
      <c r="J65" s="183">
        <f>J93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140</v>
      </c>
      <c r="E66" s="182"/>
      <c r="F66" s="182"/>
      <c r="G66" s="182"/>
      <c r="H66" s="182"/>
      <c r="I66" s="182"/>
      <c r="J66" s="183">
        <f>J152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703</v>
      </c>
      <c r="E67" s="182"/>
      <c r="F67" s="182"/>
      <c r="G67" s="182"/>
      <c r="H67" s="182"/>
      <c r="I67" s="182"/>
      <c r="J67" s="183">
        <f>J156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144</v>
      </c>
      <c r="E68" s="182"/>
      <c r="F68" s="182"/>
      <c r="G68" s="182"/>
      <c r="H68" s="182"/>
      <c r="I68" s="182"/>
      <c r="J68" s="183">
        <f>J185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9" customFormat="1" ht="24.96" customHeight="1">
      <c r="A69" s="9"/>
      <c r="B69" s="174"/>
      <c r="C69" s="175"/>
      <c r="D69" s="176" t="s">
        <v>705</v>
      </c>
      <c r="E69" s="177"/>
      <c r="F69" s="177"/>
      <c r="G69" s="177"/>
      <c r="H69" s="177"/>
      <c r="I69" s="177"/>
      <c r="J69" s="178">
        <f>J188</f>
        <v>0</v>
      </c>
      <c r="K69" s="175"/>
      <c r="L69" s="17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hidden="1"/>
    <row r="73" hidden="1"/>
    <row r="74" hidden="1"/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147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9" t="str">
        <f>E7</f>
        <v>Hřiště u ZŠ - Habartov</v>
      </c>
      <c r="F79" s="32"/>
      <c r="G79" s="32"/>
      <c r="H79" s="32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" customFormat="1" ht="12" customHeight="1">
      <c r="B80" s="21"/>
      <c r="C80" s="32" t="s">
        <v>131</v>
      </c>
      <c r="D80" s="22"/>
      <c r="E80" s="22"/>
      <c r="F80" s="22"/>
      <c r="G80" s="22"/>
      <c r="H80" s="22"/>
      <c r="I80" s="22"/>
      <c r="J80" s="22"/>
      <c r="K80" s="22"/>
      <c r="L80" s="20"/>
    </row>
    <row r="81" s="2" customFormat="1" ht="16.5" customHeight="1">
      <c r="A81" s="38"/>
      <c r="B81" s="39"/>
      <c r="C81" s="40"/>
      <c r="D81" s="40"/>
      <c r="E81" s="169" t="s">
        <v>702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902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E11</f>
        <v>AK - Areálová kanalizace</v>
      </c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F14</f>
        <v>č.p.561/28,99/226</v>
      </c>
      <c r="G85" s="40"/>
      <c r="H85" s="40"/>
      <c r="I85" s="32" t="s">
        <v>23</v>
      </c>
      <c r="J85" s="72" t="str">
        <f>IF(J14="","",J14)</f>
        <v>26. 5. 2025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E17</f>
        <v>Město Habartov</v>
      </c>
      <c r="G87" s="40"/>
      <c r="H87" s="40"/>
      <c r="I87" s="32" t="s">
        <v>33</v>
      </c>
      <c r="J87" s="36" t="str">
        <f>E23</f>
        <v>Ing.Arch Lubomír Korřák</v>
      </c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31</v>
      </c>
      <c r="D88" s="40"/>
      <c r="E88" s="40"/>
      <c r="F88" s="27" t="str">
        <f>IF(E20="","",E20)</f>
        <v>Vyplň údaj</v>
      </c>
      <c r="G88" s="40"/>
      <c r="H88" s="40"/>
      <c r="I88" s="32" t="s">
        <v>37</v>
      </c>
      <c r="J88" s="36" t="str">
        <f>E26</f>
        <v xml:space="preserve"> 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85"/>
      <c r="B90" s="186"/>
      <c r="C90" s="187" t="s">
        <v>148</v>
      </c>
      <c r="D90" s="188" t="s">
        <v>60</v>
      </c>
      <c r="E90" s="188" t="s">
        <v>56</v>
      </c>
      <c r="F90" s="188" t="s">
        <v>57</v>
      </c>
      <c r="G90" s="188" t="s">
        <v>149</v>
      </c>
      <c r="H90" s="188" t="s">
        <v>150</v>
      </c>
      <c r="I90" s="188" t="s">
        <v>151</v>
      </c>
      <c r="J90" s="188" t="s">
        <v>135</v>
      </c>
      <c r="K90" s="189" t="s">
        <v>152</v>
      </c>
      <c r="L90" s="190"/>
      <c r="M90" s="92" t="s">
        <v>19</v>
      </c>
      <c r="N90" s="93" t="s">
        <v>45</v>
      </c>
      <c r="O90" s="93" t="s">
        <v>153</v>
      </c>
      <c r="P90" s="93" t="s">
        <v>154</v>
      </c>
      <c r="Q90" s="93" t="s">
        <v>155</v>
      </c>
      <c r="R90" s="93" t="s">
        <v>156</v>
      </c>
      <c r="S90" s="93" t="s">
        <v>157</v>
      </c>
      <c r="T90" s="94" t="s">
        <v>158</v>
      </c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</row>
    <row r="91" s="2" customFormat="1" ht="22.8" customHeight="1">
      <c r="A91" s="38"/>
      <c r="B91" s="39"/>
      <c r="C91" s="99" t="s">
        <v>159</v>
      </c>
      <c r="D91" s="40"/>
      <c r="E91" s="40"/>
      <c r="F91" s="40"/>
      <c r="G91" s="40"/>
      <c r="H91" s="40"/>
      <c r="I91" s="40"/>
      <c r="J91" s="191">
        <f>BK91</f>
        <v>0</v>
      </c>
      <c r="K91" s="40"/>
      <c r="L91" s="44"/>
      <c r="M91" s="95"/>
      <c r="N91" s="192"/>
      <c r="O91" s="96"/>
      <c r="P91" s="193">
        <f>P92+P188</f>
        <v>0</v>
      </c>
      <c r="Q91" s="96"/>
      <c r="R91" s="193">
        <f>R92+R188</f>
        <v>116.21232590000001</v>
      </c>
      <c r="S91" s="96"/>
      <c r="T91" s="194">
        <f>T92+T188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74</v>
      </c>
      <c r="AU91" s="17" t="s">
        <v>136</v>
      </c>
      <c r="BK91" s="195">
        <f>BK92+BK188</f>
        <v>0</v>
      </c>
    </row>
    <row r="92" s="12" customFormat="1" ht="25.92" customHeight="1">
      <c r="A92" s="12"/>
      <c r="B92" s="196"/>
      <c r="C92" s="197"/>
      <c r="D92" s="198" t="s">
        <v>74</v>
      </c>
      <c r="E92" s="199" t="s">
        <v>160</v>
      </c>
      <c r="F92" s="199" t="s">
        <v>161</v>
      </c>
      <c r="G92" s="197"/>
      <c r="H92" s="197"/>
      <c r="I92" s="200"/>
      <c r="J92" s="201">
        <f>BK92</f>
        <v>0</v>
      </c>
      <c r="K92" s="197"/>
      <c r="L92" s="202"/>
      <c r="M92" s="203"/>
      <c r="N92" s="204"/>
      <c r="O92" s="204"/>
      <c r="P92" s="205">
        <f>P93+P152+P156+P185</f>
        <v>0</v>
      </c>
      <c r="Q92" s="204"/>
      <c r="R92" s="205">
        <f>R93+R152+R156+R185</f>
        <v>116.21232590000001</v>
      </c>
      <c r="S92" s="204"/>
      <c r="T92" s="206">
        <f>T93+T152+T156+T185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7" t="s">
        <v>83</v>
      </c>
      <c r="AT92" s="208" t="s">
        <v>74</v>
      </c>
      <c r="AU92" s="208" t="s">
        <v>75</v>
      </c>
      <c r="AY92" s="207" t="s">
        <v>162</v>
      </c>
      <c r="BK92" s="209">
        <f>BK93+BK152+BK156+BK185</f>
        <v>0</v>
      </c>
    </row>
    <row r="93" s="12" customFormat="1" ht="22.8" customHeight="1">
      <c r="A93" s="12"/>
      <c r="B93" s="196"/>
      <c r="C93" s="197"/>
      <c r="D93" s="198" t="s">
        <v>74</v>
      </c>
      <c r="E93" s="210" t="s">
        <v>83</v>
      </c>
      <c r="F93" s="210" t="s">
        <v>163</v>
      </c>
      <c r="G93" s="197"/>
      <c r="H93" s="197"/>
      <c r="I93" s="200"/>
      <c r="J93" s="211">
        <f>BK93</f>
        <v>0</v>
      </c>
      <c r="K93" s="197"/>
      <c r="L93" s="202"/>
      <c r="M93" s="203"/>
      <c r="N93" s="204"/>
      <c r="O93" s="204"/>
      <c r="P93" s="205">
        <f>SUM(P94:P151)</f>
        <v>0</v>
      </c>
      <c r="Q93" s="204"/>
      <c r="R93" s="205">
        <f>SUM(R94:R151)</f>
        <v>95.238240000000005</v>
      </c>
      <c r="S93" s="204"/>
      <c r="T93" s="206">
        <f>SUM(T94:T151)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7" t="s">
        <v>83</v>
      </c>
      <c r="AT93" s="208" t="s">
        <v>74</v>
      </c>
      <c r="AU93" s="208" t="s">
        <v>83</v>
      </c>
      <c r="AY93" s="207" t="s">
        <v>162</v>
      </c>
      <c r="BK93" s="209">
        <f>SUM(BK94:BK151)</f>
        <v>0</v>
      </c>
    </row>
    <row r="94" s="2" customFormat="1" ht="24.15" customHeight="1">
      <c r="A94" s="38"/>
      <c r="B94" s="39"/>
      <c r="C94" s="212" t="s">
        <v>83</v>
      </c>
      <c r="D94" s="212" t="s">
        <v>164</v>
      </c>
      <c r="E94" s="213" t="s">
        <v>576</v>
      </c>
      <c r="F94" s="214" t="s">
        <v>577</v>
      </c>
      <c r="G94" s="215" t="s">
        <v>167</v>
      </c>
      <c r="H94" s="216">
        <v>130</v>
      </c>
      <c r="I94" s="217"/>
      <c r="J94" s="218">
        <f>ROUND(I94*H94,2)</f>
        <v>0</v>
      </c>
      <c r="K94" s="214" t="s">
        <v>168</v>
      </c>
      <c r="L94" s="44"/>
      <c r="M94" s="219" t="s">
        <v>19</v>
      </c>
      <c r="N94" s="220" t="s">
        <v>46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169</v>
      </c>
      <c r="AT94" s="223" t="s">
        <v>164</v>
      </c>
      <c r="AU94" s="223" t="s">
        <v>85</v>
      </c>
      <c r="AY94" s="17" t="s">
        <v>162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83</v>
      </c>
      <c r="BK94" s="224">
        <f>ROUND(I94*H94,2)</f>
        <v>0</v>
      </c>
      <c r="BL94" s="17" t="s">
        <v>169</v>
      </c>
      <c r="BM94" s="223" t="s">
        <v>904</v>
      </c>
    </row>
    <row r="95" s="2" customFormat="1">
      <c r="A95" s="38"/>
      <c r="B95" s="39"/>
      <c r="C95" s="40"/>
      <c r="D95" s="225" t="s">
        <v>171</v>
      </c>
      <c r="E95" s="40"/>
      <c r="F95" s="226" t="s">
        <v>579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171</v>
      </c>
      <c r="AU95" s="17" t="s">
        <v>85</v>
      </c>
    </row>
    <row r="96" s="2" customFormat="1" ht="44.25" customHeight="1">
      <c r="A96" s="38"/>
      <c r="B96" s="39"/>
      <c r="C96" s="212" t="s">
        <v>85</v>
      </c>
      <c r="D96" s="212" t="s">
        <v>164</v>
      </c>
      <c r="E96" s="213" t="s">
        <v>905</v>
      </c>
      <c r="F96" s="214" t="s">
        <v>906</v>
      </c>
      <c r="G96" s="215" t="s">
        <v>177</v>
      </c>
      <c r="H96" s="216">
        <v>34.399999999999999</v>
      </c>
      <c r="I96" s="217"/>
      <c r="J96" s="218">
        <f>ROUND(I96*H96,2)</f>
        <v>0</v>
      </c>
      <c r="K96" s="214" t="s">
        <v>168</v>
      </c>
      <c r="L96" s="44"/>
      <c r="M96" s="219" t="s">
        <v>19</v>
      </c>
      <c r="N96" s="220" t="s">
        <v>46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169</v>
      </c>
      <c r="AT96" s="223" t="s">
        <v>164</v>
      </c>
      <c r="AU96" s="223" t="s">
        <v>85</v>
      </c>
      <c r="AY96" s="17" t="s">
        <v>162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83</v>
      </c>
      <c r="BK96" s="224">
        <f>ROUND(I96*H96,2)</f>
        <v>0</v>
      </c>
      <c r="BL96" s="17" t="s">
        <v>169</v>
      </c>
      <c r="BM96" s="223" t="s">
        <v>907</v>
      </c>
    </row>
    <row r="97" s="2" customFormat="1">
      <c r="A97" s="38"/>
      <c r="B97" s="39"/>
      <c r="C97" s="40"/>
      <c r="D97" s="225" t="s">
        <v>171</v>
      </c>
      <c r="E97" s="40"/>
      <c r="F97" s="226" t="s">
        <v>908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171</v>
      </c>
      <c r="AU97" s="17" t="s">
        <v>85</v>
      </c>
    </row>
    <row r="98" s="13" customFormat="1">
      <c r="A98" s="13"/>
      <c r="B98" s="230"/>
      <c r="C98" s="231"/>
      <c r="D98" s="232" t="s">
        <v>173</v>
      </c>
      <c r="E98" s="233" t="s">
        <v>19</v>
      </c>
      <c r="F98" s="234" t="s">
        <v>909</v>
      </c>
      <c r="G98" s="231"/>
      <c r="H98" s="235">
        <v>2.3999999999999999</v>
      </c>
      <c r="I98" s="236"/>
      <c r="J98" s="231"/>
      <c r="K98" s="231"/>
      <c r="L98" s="237"/>
      <c r="M98" s="238"/>
      <c r="N98" s="239"/>
      <c r="O98" s="239"/>
      <c r="P98" s="239"/>
      <c r="Q98" s="239"/>
      <c r="R98" s="239"/>
      <c r="S98" s="239"/>
      <c r="T98" s="24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1" t="s">
        <v>173</v>
      </c>
      <c r="AU98" s="241" t="s">
        <v>85</v>
      </c>
      <c r="AV98" s="13" t="s">
        <v>85</v>
      </c>
      <c r="AW98" s="13" t="s">
        <v>36</v>
      </c>
      <c r="AX98" s="13" t="s">
        <v>75</v>
      </c>
      <c r="AY98" s="241" t="s">
        <v>162</v>
      </c>
    </row>
    <row r="99" s="13" customFormat="1">
      <c r="A99" s="13"/>
      <c r="B99" s="230"/>
      <c r="C99" s="231"/>
      <c r="D99" s="232" t="s">
        <v>173</v>
      </c>
      <c r="E99" s="233" t="s">
        <v>19</v>
      </c>
      <c r="F99" s="234" t="s">
        <v>910</v>
      </c>
      <c r="G99" s="231"/>
      <c r="H99" s="235">
        <v>5</v>
      </c>
      <c r="I99" s="236"/>
      <c r="J99" s="231"/>
      <c r="K99" s="231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173</v>
      </c>
      <c r="AU99" s="241" t="s">
        <v>85</v>
      </c>
      <c r="AV99" s="13" t="s">
        <v>85</v>
      </c>
      <c r="AW99" s="13" t="s">
        <v>36</v>
      </c>
      <c r="AX99" s="13" t="s">
        <v>75</v>
      </c>
      <c r="AY99" s="241" t="s">
        <v>162</v>
      </c>
    </row>
    <row r="100" s="13" customFormat="1">
      <c r="A100" s="13"/>
      <c r="B100" s="230"/>
      <c r="C100" s="231"/>
      <c r="D100" s="232" t="s">
        <v>173</v>
      </c>
      <c r="E100" s="233" t="s">
        <v>19</v>
      </c>
      <c r="F100" s="234" t="s">
        <v>910</v>
      </c>
      <c r="G100" s="231"/>
      <c r="H100" s="235">
        <v>5</v>
      </c>
      <c r="I100" s="236"/>
      <c r="J100" s="231"/>
      <c r="K100" s="231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173</v>
      </c>
      <c r="AU100" s="241" t="s">
        <v>85</v>
      </c>
      <c r="AV100" s="13" t="s">
        <v>85</v>
      </c>
      <c r="AW100" s="13" t="s">
        <v>36</v>
      </c>
      <c r="AX100" s="13" t="s">
        <v>75</v>
      </c>
      <c r="AY100" s="241" t="s">
        <v>162</v>
      </c>
    </row>
    <row r="101" s="13" customFormat="1">
      <c r="A101" s="13"/>
      <c r="B101" s="230"/>
      <c r="C101" s="231"/>
      <c r="D101" s="232" t="s">
        <v>173</v>
      </c>
      <c r="E101" s="233" t="s">
        <v>19</v>
      </c>
      <c r="F101" s="234" t="s">
        <v>911</v>
      </c>
      <c r="G101" s="231"/>
      <c r="H101" s="235">
        <v>10.6</v>
      </c>
      <c r="I101" s="236"/>
      <c r="J101" s="231"/>
      <c r="K101" s="231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173</v>
      </c>
      <c r="AU101" s="241" t="s">
        <v>85</v>
      </c>
      <c r="AV101" s="13" t="s">
        <v>85</v>
      </c>
      <c r="AW101" s="13" t="s">
        <v>36</v>
      </c>
      <c r="AX101" s="13" t="s">
        <v>75</v>
      </c>
      <c r="AY101" s="241" t="s">
        <v>162</v>
      </c>
    </row>
    <row r="102" s="13" customFormat="1">
      <c r="A102" s="13"/>
      <c r="B102" s="230"/>
      <c r="C102" s="231"/>
      <c r="D102" s="232" t="s">
        <v>173</v>
      </c>
      <c r="E102" s="233" t="s">
        <v>19</v>
      </c>
      <c r="F102" s="234" t="s">
        <v>912</v>
      </c>
      <c r="G102" s="231"/>
      <c r="H102" s="235">
        <v>11.4</v>
      </c>
      <c r="I102" s="236"/>
      <c r="J102" s="231"/>
      <c r="K102" s="231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173</v>
      </c>
      <c r="AU102" s="241" t="s">
        <v>85</v>
      </c>
      <c r="AV102" s="13" t="s">
        <v>85</v>
      </c>
      <c r="AW102" s="13" t="s">
        <v>36</v>
      </c>
      <c r="AX102" s="13" t="s">
        <v>75</v>
      </c>
      <c r="AY102" s="241" t="s">
        <v>162</v>
      </c>
    </row>
    <row r="103" s="15" customFormat="1">
      <c r="A103" s="15"/>
      <c r="B103" s="252"/>
      <c r="C103" s="253"/>
      <c r="D103" s="232" t="s">
        <v>173</v>
      </c>
      <c r="E103" s="254" t="s">
        <v>19</v>
      </c>
      <c r="F103" s="255" t="s">
        <v>184</v>
      </c>
      <c r="G103" s="253"/>
      <c r="H103" s="256">
        <v>34.399999999999999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2" t="s">
        <v>173</v>
      </c>
      <c r="AU103" s="262" t="s">
        <v>85</v>
      </c>
      <c r="AV103" s="15" t="s">
        <v>169</v>
      </c>
      <c r="AW103" s="15" t="s">
        <v>36</v>
      </c>
      <c r="AX103" s="15" t="s">
        <v>83</v>
      </c>
      <c r="AY103" s="262" t="s">
        <v>162</v>
      </c>
    </row>
    <row r="104" s="2" customFormat="1" ht="44.25" customHeight="1">
      <c r="A104" s="38"/>
      <c r="B104" s="39"/>
      <c r="C104" s="212" t="s">
        <v>185</v>
      </c>
      <c r="D104" s="212" t="s">
        <v>164</v>
      </c>
      <c r="E104" s="213" t="s">
        <v>913</v>
      </c>
      <c r="F104" s="214" t="s">
        <v>914</v>
      </c>
      <c r="G104" s="215" t="s">
        <v>177</v>
      </c>
      <c r="H104" s="216">
        <v>165.47200000000001</v>
      </c>
      <c r="I104" s="217"/>
      <c r="J104" s="218">
        <f>ROUND(I104*H104,2)</f>
        <v>0</v>
      </c>
      <c r="K104" s="214" t="s">
        <v>168</v>
      </c>
      <c r="L104" s="44"/>
      <c r="M104" s="219" t="s">
        <v>19</v>
      </c>
      <c r="N104" s="220" t="s">
        <v>46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169</v>
      </c>
      <c r="AT104" s="223" t="s">
        <v>164</v>
      </c>
      <c r="AU104" s="223" t="s">
        <v>85</v>
      </c>
      <c r="AY104" s="17" t="s">
        <v>162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83</v>
      </c>
      <c r="BK104" s="224">
        <f>ROUND(I104*H104,2)</f>
        <v>0</v>
      </c>
      <c r="BL104" s="17" t="s">
        <v>169</v>
      </c>
      <c r="BM104" s="223" t="s">
        <v>915</v>
      </c>
    </row>
    <row r="105" s="2" customFormat="1">
      <c r="A105" s="38"/>
      <c r="B105" s="39"/>
      <c r="C105" s="40"/>
      <c r="D105" s="225" t="s">
        <v>171</v>
      </c>
      <c r="E105" s="40"/>
      <c r="F105" s="226" t="s">
        <v>916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171</v>
      </c>
      <c r="AU105" s="17" t="s">
        <v>85</v>
      </c>
    </row>
    <row r="106" s="14" customFormat="1">
      <c r="A106" s="14"/>
      <c r="B106" s="242"/>
      <c r="C106" s="243"/>
      <c r="D106" s="232" t="s">
        <v>173</v>
      </c>
      <c r="E106" s="244" t="s">
        <v>19</v>
      </c>
      <c r="F106" s="245" t="s">
        <v>917</v>
      </c>
      <c r="G106" s="243"/>
      <c r="H106" s="244" t="s">
        <v>19</v>
      </c>
      <c r="I106" s="246"/>
      <c r="J106" s="243"/>
      <c r="K106" s="243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173</v>
      </c>
      <c r="AU106" s="251" t="s">
        <v>85</v>
      </c>
      <c r="AV106" s="14" t="s">
        <v>83</v>
      </c>
      <c r="AW106" s="14" t="s">
        <v>36</v>
      </c>
      <c r="AX106" s="14" t="s">
        <v>75</v>
      </c>
      <c r="AY106" s="251" t="s">
        <v>162</v>
      </c>
    </row>
    <row r="107" s="13" customFormat="1">
      <c r="A107" s="13"/>
      <c r="B107" s="230"/>
      <c r="C107" s="231"/>
      <c r="D107" s="232" t="s">
        <v>173</v>
      </c>
      <c r="E107" s="233" t="s">
        <v>19</v>
      </c>
      <c r="F107" s="234" t="s">
        <v>918</v>
      </c>
      <c r="G107" s="231"/>
      <c r="H107" s="235">
        <v>23.904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173</v>
      </c>
      <c r="AU107" s="241" t="s">
        <v>85</v>
      </c>
      <c r="AV107" s="13" t="s">
        <v>85</v>
      </c>
      <c r="AW107" s="13" t="s">
        <v>36</v>
      </c>
      <c r="AX107" s="13" t="s">
        <v>75</v>
      </c>
      <c r="AY107" s="241" t="s">
        <v>162</v>
      </c>
    </row>
    <row r="108" s="14" customFormat="1">
      <c r="A108" s="14"/>
      <c r="B108" s="242"/>
      <c r="C108" s="243"/>
      <c r="D108" s="232" t="s">
        <v>173</v>
      </c>
      <c r="E108" s="244" t="s">
        <v>19</v>
      </c>
      <c r="F108" s="245" t="s">
        <v>919</v>
      </c>
      <c r="G108" s="243"/>
      <c r="H108" s="244" t="s">
        <v>19</v>
      </c>
      <c r="I108" s="246"/>
      <c r="J108" s="243"/>
      <c r="K108" s="243"/>
      <c r="L108" s="247"/>
      <c r="M108" s="248"/>
      <c r="N108" s="249"/>
      <c r="O108" s="249"/>
      <c r="P108" s="249"/>
      <c r="Q108" s="249"/>
      <c r="R108" s="249"/>
      <c r="S108" s="249"/>
      <c r="T108" s="25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1" t="s">
        <v>173</v>
      </c>
      <c r="AU108" s="251" t="s">
        <v>85</v>
      </c>
      <c r="AV108" s="14" t="s">
        <v>83</v>
      </c>
      <c r="AW108" s="14" t="s">
        <v>36</v>
      </c>
      <c r="AX108" s="14" t="s">
        <v>75</v>
      </c>
      <c r="AY108" s="251" t="s">
        <v>162</v>
      </c>
    </row>
    <row r="109" s="13" customFormat="1">
      <c r="A109" s="13"/>
      <c r="B109" s="230"/>
      <c r="C109" s="231"/>
      <c r="D109" s="232" t="s">
        <v>173</v>
      </c>
      <c r="E109" s="233" t="s">
        <v>19</v>
      </c>
      <c r="F109" s="234" t="s">
        <v>920</v>
      </c>
      <c r="G109" s="231"/>
      <c r="H109" s="235">
        <v>2.5920000000000001</v>
      </c>
      <c r="I109" s="236"/>
      <c r="J109" s="231"/>
      <c r="K109" s="231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173</v>
      </c>
      <c r="AU109" s="241" t="s">
        <v>85</v>
      </c>
      <c r="AV109" s="13" t="s">
        <v>85</v>
      </c>
      <c r="AW109" s="13" t="s">
        <v>36</v>
      </c>
      <c r="AX109" s="13" t="s">
        <v>75</v>
      </c>
      <c r="AY109" s="241" t="s">
        <v>162</v>
      </c>
    </row>
    <row r="110" s="14" customFormat="1">
      <c r="A110" s="14"/>
      <c r="B110" s="242"/>
      <c r="C110" s="243"/>
      <c r="D110" s="232" t="s">
        <v>173</v>
      </c>
      <c r="E110" s="244" t="s">
        <v>19</v>
      </c>
      <c r="F110" s="245" t="s">
        <v>921</v>
      </c>
      <c r="G110" s="243"/>
      <c r="H110" s="244" t="s">
        <v>19</v>
      </c>
      <c r="I110" s="246"/>
      <c r="J110" s="243"/>
      <c r="K110" s="243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173</v>
      </c>
      <c r="AU110" s="251" t="s">
        <v>85</v>
      </c>
      <c r="AV110" s="14" t="s">
        <v>83</v>
      </c>
      <c r="AW110" s="14" t="s">
        <v>36</v>
      </c>
      <c r="AX110" s="14" t="s">
        <v>75</v>
      </c>
      <c r="AY110" s="251" t="s">
        <v>162</v>
      </c>
    </row>
    <row r="111" s="13" customFormat="1">
      <c r="A111" s="13"/>
      <c r="B111" s="230"/>
      <c r="C111" s="231"/>
      <c r="D111" s="232" t="s">
        <v>173</v>
      </c>
      <c r="E111" s="233" t="s">
        <v>19</v>
      </c>
      <c r="F111" s="234" t="s">
        <v>922</v>
      </c>
      <c r="G111" s="231"/>
      <c r="H111" s="235">
        <v>116.8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173</v>
      </c>
      <c r="AU111" s="241" t="s">
        <v>85</v>
      </c>
      <c r="AV111" s="13" t="s">
        <v>85</v>
      </c>
      <c r="AW111" s="13" t="s">
        <v>36</v>
      </c>
      <c r="AX111" s="13" t="s">
        <v>75</v>
      </c>
      <c r="AY111" s="241" t="s">
        <v>162</v>
      </c>
    </row>
    <row r="112" s="14" customFormat="1">
      <c r="A112" s="14"/>
      <c r="B112" s="242"/>
      <c r="C112" s="243"/>
      <c r="D112" s="232" t="s">
        <v>173</v>
      </c>
      <c r="E112" s="244" t="s">
        <v>19</v>
      </c>
      <c r="F112" s="245" t="s">
        <v>923</v>
      </c>
      <c r="G112" s="243"/>
      <c r="H112" s="244" t="s">
        <v>19</v>
      </c>
      <c r="I112" s="246"/>
      <c r="J112" s="243"/>
      <c r="K112" s="243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173</v>
      </c>
      <c r="AU112" s="251" t="s">
        <v>85</v>
      </c>
      <c r="AV112" s="14" t="s">
        <v>83</v>
      </c>
      <c r="AW112" s="14" t="s">
        <v>36</v>
      </c>
      <c r="AX112" s="14" t="s">
        <v>75</v>
      </c>
      <c r="AY112" s="251" t="s">
        <v>162</v>
      </c>
    </row>
    <row r="113" s="13" customFormat="1">
      <c r="A113" s="13"/>
      <c r="B113" s="230"/>
      <c r="C113" s="231"/>
      <c r="D113" s="232" t="s">
        <v>173</v>
      </c>
      <c r="E113" s="233" t="s">
        <v>19</v>
      </c>
      <c r="F113" s="234" t="s">
        <v>924</v>
      </c>
      <c r="G113" s="231"/>
      <c r="H113" s="235">
        <v>22.175999999999998</v>
      </c>
      <c r="I113" s="236"/>
      <c r="J113" s="231"/>
      <c r="K113" s="231"/>
      <c r="L113" s="237"/>
      <c r="M113" s="238"/>
      <c r="N113" s="239"/>
      <c r="O113" s="239"/>
      <c r="P113" s="239"/>
      <c r="Q113" s="239"/>
      <c r="R113" s="239"/>
      <c r="S113" s="239"/>
      <c r="T113" s="24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1" t="s">
        <v>173</v>
      </c>
      <c r="AU113" s="241" t="s">
        <v>85</v>
      </c>
      <c r="AV113" s="13" t="s">
        <v>85</v>
      </c>
      <c r="AW113" s="13" t="s">
        <v>36</v>
      </c>
      <c r="AX113" s="13" t="s">
        <v>75</v>
      </c>
      <c r="AY113" s="241" t="s">
        <v>162</v>
      </c>
    </row>
    <row r="114" s="15" customFormat="1">
      <c r="A114" s="15"/>
      <c r="B114" s="252"/>
      <c r="C114" s="253"/>
      <c r="D114" s="232" t="s">
        <v>173</v>
      </c>
      <c r="E114" s="254" t="s">
        <v>19</v>
      </c>
      <c r="F114" s="255" t="s">
        <v>184</v>
      </c>
      <c r="G114" s="253"/>
      <c r="H114" s="256">
        <v>165.47199999999998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2" t="s">
        <v>173</v>
      </c>
      <c r="AU114" s="262" t="s">
        <v>85</v>
      </c>
      <c r="AV114" s="15" t="s">
        <v>169</v>
      </c>
      <c r="AW114" s="15" t="s">
        <v>36</v>
      </c>
      <c r="AX114" s="15" t="s">
        <v>83</v>
      </c>
      <c r="AY114" s="262" t="s">
        <v>162</v>
      </c>
    </row>
    <row r="115" s="2" customFormat="1" ht="37.8" customHeight="1">
      <c r="A115" s="38"/>
      <c r="B115" s="39"/>
      <c r="C115" s="212" t="s">
        <v>169</v>
      </c>
      <c r="D115" s="212" t="s">
        <v>164</v>
      </c>
      <c r="E115" s="213" t="s">
        <v>925</v>
      </c>
      <c r="F115" s="214" t="s">
        <v>926</v>
      </c>
      <c r="G115" s="215" t="s">
        <v>167</v>
      </c>
      <c r="H115" s="216">
        <v>236</v>
      </c>
      <c r="I115" s="217"/>
      <c r="J115" s="218">
        <f>ROUND(I115*H115,2)</f>
        <v>0</v>
      </c>
      <c r="K115" s="214" t="s">
        <v>168</v>
      </c>
      <c r="L115" s="44"/>
      <c r="M115" s="219" t="s">
        <v>19</v>
      </c>
      <c r="N115" s="220" t="s">
        <v>46</v>
      </c>
      <c r="O115" s="84"/>
      <c r="P115" s="221">
        <f>O115*H115</f>
        <v>0</v>
      </c>
      <c r="Q115" s="221">
        <v>0.00084000000000000003</v>
      </c>
      <c r="R115" s="221">
        <f>Q115*H115</f>
        <v>0.19824</v>
      </c>
      <c r="S115" s="221">
        <v>0</v>
      </c>
      <c r="T115" s="22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23" t="s">
        <v>169</v>
      </c>
      <c r="AT115" s="223" t="s">
        <v>164</v>
      </c>
      <c r="AU115" s="223" t="s">
        <v>85</v>
      </c>
      <c r="AY115" s="17" t="s">
        <v>162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83</v>
      </c>
      <c r="BK115" s="224">
        <f>ROUND(I115*H115,2)</f>
        <v>0</v>
      </c>
      <c r="BL115" s="17" t="s">
        <v>169</v>
      </c>
      <c r="BM115" s="223" t="s">
        <v>927</v>
      </c>
    </row>
    <row r="116" s="2" customFormat="1">
      <c r="A116" s="38"/>
      <c r="B116" s="39"/>
      <c r="C116" s="40"/>
      <c r="D116" s="225" t="s">
        <v>171</v>
      </c>
      <c r="E116" s="40"/>
      <c r="F116" s="226" t="s">
        <v>928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171</v>
      </c>
      <c r="AU116" s="17" t="s">
        <v>85</v>
      </c>
    </row>
    <row r="117" s="13" customFormat="1">
      <c r="A117" s="13"/>
      <c r="B117" s="230"/>
      <c r="C117" s="231"/>
      <c r="D117" s="232" t="s">
        <v>173</v>
      </c>
      <c r="E117" s="233" t="s">
        <v>19</v>
      </c>
      <c r="F117" s="234" t="s">
        <v>929</v>
      </c>
      <c r="G117" s="231"/>
      <c r="H117" s="235">
        <v>236</v>
      </c>
      <c r="I117" s="236"/>
      <c r="J117" s="231"/>
      <c r="K117" s="231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173</v>
      </c>
      <c r="AU117" s="241" t="s">
        <v>85</v>
      </c>
      <c r="AV117" s="13" t="s">
        <v>85</v>
      </c>
      <c r="AW117" s="13" t="s">
        <v>36</v>
      </c>
      <c r="AX117" s="13" t="s">
        <v>75</v>
      </c>
      <c r="AY117" s="241" t="s">
        <v>162</v>
      </c>
    </row>
    <row r="118" s="15" customFormat="1">
      <c r="A118" s="15"/>
      <c r="B118" s="252"/>
      <c r="C118" s="253"/>
      <c r="D118" s="232" t="s">
        <v>173</v>
      </c>
      <c r="E118" s="254" t="s">
        <v>19</v>
      </c>
      <c r="F118" s="255" t="s">
        <v>184</v>
      </c>
      <c r="G118" s="253"/>
      <c r="H118" s="256">
        <v>236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173</v>
      </c>
      <c r="AU118" s="262" t="s">
        <v>85</v>
      </c>
      <c r="AV118" s="15" t="s">
        <v>169</v>
      </c>
      <c r="AW118" s="15" t="s">
        <v>36</v>
      </c>
      <c r="AX118" s="15" t="s">
        <v>83</v>
      </c>
      <c r="AY118" s="262" t="s">
        <v>162</v>
      </c>
    </row>
    <row r="119" s="2" customFormat="1" ht="44.25" customHeight="1">
      <c r="A119" s="38"/>
      <c r="B119" s="39"/>
      <c r="C119" s="212" t="s">
        <v>198</v>
      </c>
      <c r="D119" s="212" t="s">
        <v>164</v>
      </c>
      <c r="E119" s="213" t="s">
        <v>930</v>
      </c>
      <c r="F119" s="214" t="s">
        <v>931</v>
      </c>
      <c r="G119" s="215" t="s">
        <v>167</v>
      </c>
      <c r="H119" s="216">
        <v>236</v>
      </c>
      <c r="I119" s="217"/>
      <c r="J119" s="218">
        <f>ROUND(I119*H119,2)</f>
        <v>0</v>
      </c>
      <c r="K119" s="214" t="s">
        <v>168</v>
      </c>
      <c r="L119" s="44"/>
      <c r="M119" s="219" t="s">
        <v>19</v>
      </c>
      <c r="N119" s="220" t="s">
        <v>46</v>
      </c>
      <c r="O119" s="84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169</v>
      </c>
      <c r="AT119" s="223" t="s">
        <v>164</v>
      </c>
      <c r="AU119" s="223" t="s">
        <v>85</v>
      </c>
      <c r="AY119" s="17" t="s">
        <v>162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83</v>
      </c>
      <c r="BK119" s="224">
        <f>ROUND(I119*H119,2)</f>
        <v>0</v>
      </c>
      <c r="BL119" s="17" t="s">
        <v>169</v>
      </c>
      <c r="BM119" s="223" t="s">
        <v>932</v>
      </c>
    </row>
    <row r="120" s="2" customFormat="1">
      <c r="A120" s="38"/>
      <c r="B120" s="39"/>
      <c r="C120" s="40"/>
      <c r="D120" s="225" t="s">
        <v>171</v>
      </c>
      <c r="E120" s="40"/>
      <c r="F120" s="226" t="s">
        <v>933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171</v>
      </c>
      <c r="AU120" s="17" t="s">
        <v>85</v>
      </c>
    </row>
    <row r="121" s="2" customFormat="1" ht="62.7" customHeight="1">
      <c r="A121" s="38"/>
      <c r="B121" s="39"/>
      <c r="C121" s="212" t="s">
        <v>205</v>
      </c>
      <c r="D121" s="212" t="s">
        <v>164</v>
      </c>
      <c r="E121" s="213" t="s">
        <v>192</v>
      </c>
      <c r="F121" s="214" t="s">
        <v>193</v>
      </c>
      <c r="G121" s="215" t="s">
        <v>177</v>
      </c>
      <c r="H121" s="216">
        <v>199.87200000000001</v>
      </c>
      <c r="I121" s="217"/>
      <c r="J121" s="218">
        <f>ROUND(I121*H121,2)</f>
        <v>0</v>
      </c>
      <c r="K121" s="214" t="s">
        <v>168</v>
      </c>
      <c r="L121" s="44"/>
      <c r="M121" s="219" t="s">
        <v>19</v>
      </c>
      <c r="N121" s="220" t="s">
        <v>46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169</v>
      </c>
      <c r="AT121" s="223" t="s">
        <v>164</v>
      </c>
      <c r="AU121" s="223" t="s">
        <v>85</v>
      </c>
      <c r="AY121" s="17" t="s">
        <v>162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83</v>
      </c>
      <c r="BK121" s="224">
        <f>ROUND(I121*H121,2)</f>
        <v>0</v>
      </c>
      <c r="BL121" s="17" t="s">
        <v>169</v>
      </c>
      <c r="BM121" s="223" t="s">
        <v>934</v>
      </c>
    </row>
    <row r="122" s="2" customFormat="1">
      <c r="A122" s="38"/>
      <c r="B122" s="39"/>
      <c r="C122" s="40"/>
      <c r="D122" s="225" t="s">
        <v>171</v>
      </c>
      <c r="E122" s="40"/>
      <c r="F122" s="226" t="s">
        <v>195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171</v>
      </c>
      <c r="AU122" s="17" t="s">
        <v>85</v>
      </c>
    </row>
    <row r="123" s="14" customFormat="1">
      <c r="A123" s="14"/>
      <c r="B123" s="242"/>
      <c r="C123" s="243"/>
      <c r="D123" s="232" t="s">
        <v>173</v>
      </c>
      <c r="E123" s="244" t="s">
        <v>19</v>
      </c>
      <c r="F123" s="245" t="s">
        <v>935</v>
      </c>
      <c r="G123" s="243"/>
      <c r="H123" s="244" t="s">
        <v>19</v>
      </c>
      <c r="I123" s="246"/>
      <c r="J123" s="243"/>
      <c r="K123" s="243"/>
      <c r="L123" s="247"/>
      <c r="M123" s="248"/>
      <c r="N123" s="249"/>
      <c r="O123" s="249"/>
      <c r="P123" s="249"/>
      <c r="Q123" s="249"/>
      <c r="R123" s="249"/>
      <c r="S123" s="249"/>
      <c r="T123" s="25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1" t="s">
        <v>173</v>
      </c>
      <c r="AU123" s="251" t="s">
        <v>85</v>
      </c>
      <c r="AV123" s="14" t="s">
        <v>83</v>
      </c>
      <c r="AW123" s="14" t="s">
        <v>36</v>
      </c>
      <c r="AX123" s="14" t="s">
        <v>75</v>
      </c>
      <c r="AY123" s="251" t="s">
        <v>162</v>
      </c>
    </row>
    <row r="124" s="13" customFormat="1">
      <c r="A124" s="13"/>
      <c r="B124" s="230"/>
      <c r="C124" s="231"/>
      <c r="D124" s="232" t="s">
        <v>173</v>
      </c>
      <c r="E124" s="233" t="s">
        <v>19</v>
      </c>
      <c r="F124" s="234" t="s">
        <v>936</v>
      </c>
      <c r="G124" s="231"/>
      <c r="H124" s="235">
        <v>34.399999999999999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173</v>
      </c>
      <c r="AU124" s="241" t="s">
        <v>85</v>
      </c>
      <c r="AV124" s="13" t="s">
        <v>85</v>
      </c>
      <c r="AW124" s="13" t="s">
        <v>36</v>
      </c>
      <c r="AX124" s="13" t="s">
        <v>75</v>
      </c>
      <c r="AY124" s="241" t="s">
        <v>162</v>
      </c>
    </row>
    <row r="125" s="13" customFormat="1">
      <c r="A125" s="13"/>
      <c r="B125" s="230"/>
      <c r="C125" s="231"/>
      <c r="D125" s="232" t="s">
        <v>173</v>
      </c>
      <c r="E125" s="233" t="s">
        <v>19</v>
      </c>
      <c r="F125" s="234" t="s">
        <v>937</v>
      </c>
      <c r="G125" s="231"/>
      <c r="H125" s="235">
        <v>165.47200000000001</v>
      </c>
      <c r="I125" s="236"/>
      <c r="J125" s="231"/>
      <c r="K125" s="231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173</v>
      </c>
      <c r="AU125" s="241" t="s">
        <v>85</v>
      </c>
      <c r="AV125" s="13" t="s">
        <v>85</v>
      </c>
      <c r="AW125" s="13" t="s">
        <v>36</v>
      </c>
      <c r="AX125" s="13" t="s">
        <v>75</v>
      </c>
      <c r="AY125" s="241" t="s">
        <v>162</v>
      </c>
    </row>
    <row r="126" s="15" customFormat="1">
      <c r="A126" s="15"/>
      <c r="B126" s="252"/>
      <c r="C126" s="253"/>
      <c r="D126" s="232" t="s">
        <v>173</v>
      </c>
      <c r="E126" s="254" t="s">
        <v>19</v>
      </c>
      <c r="F126" s="255" t="s">
        <v>184</v>
      </c>
      <c r="G126" s="253"/>
      <c r="H126" s="256">
        <v>199.87200000000001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2" t="s">
        <v>173</v>
      </c>
      <c r="AU126" s="262" t="s">
        <v>85</v>
      </c>
      <c r="AV126" s="15" t="s">
        <v>169</v>
      </c>
      <c r="AW126" s="15" t="s">
        <v>36</v>
      </c>
      <c r="AX126" s="15" t="s">
        <v>83</v>
      </c>
      <c r="AY126" s="262" t="s">
        <v>162</v>
      </c>
    </row>
    <row r="127" s="2" customFormat="1" ht="62.7" customHeight="1">
      <c r="A127" s="38"/>
      <c r="B127" s="39"/>
      <c r="C127" s="212" t="s">
        <v>211</v>
      </c>
      <c r="D127" s="212" t="s">
        <v>164</v>
      </c>
      <c r="E127" s="213" t="s">
        <v>199</v>
      </c>
      <c r="F127" s="214" t="s">
        <v>200</v>
      </c>
      <c r="G127" s="215" t="s">
        <v>177</v>
      </c>
      <c r="H127" s="216">
        <v>99.936000000000007</v>
      </c>
      <c r="I127" s="217"/>
      <c r="J127" s="218">
        <f>ROUND(I127*H127,2)</f>
        <v>0</v>
      </c>
      <c r="K127" s="214" t="s">
        <v>168</v>
      </c>
      <c r="L127" s="44"/>
      <c r="M127" s="219" t="s">
        <v>19</v>
      </c>
      <c r="N127" s="220" t="s">
        <v>46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169</v>
      </c>
      <c r="AT127" s="223" t="s">
        <v>164</v>
      </c>
      <c r="AU127" s="223" t="s">
        <v>85</v>
      </c>
      <c r="AY127" s="17" t="s">
        <v>162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83</v>
      </c>
      <c r="BK127" s="224">
        <f>ROUND(I127*H127,2)</f>
        <v>0</v>
      </c>
      <c r="BL127" s="17" t="s">
        <v>169</v>
      </c>
      <c r="BM127" s="223" t="s">
        <v>938</v>
      </c>
    </row>
    <row r="128" s="2" customFormat="1">
      <c r="A128" s="38"/>
      <c r="B128" s="39"/>
      <c r="C128" s="40"/>
      <c r="D128" s="225" t="s">
        <v>171</v>
      </c>
      <c r="E128" s="40"/>
      <c r="F128" s="226" t="s">
        <v>202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171</v>
      </c>
      <c r="AU128" s="17" t="s">
        <v>85</v>
      </c>
    </row>
    <row r="129" s="13" customFormat="1">
      <c r="A129" s="13"/>
      <c r="B129" s="230"/>
      <c r="C129" s="231"/>
      <c r="D129" s="232" t="s">
        <v>173</v>
      </c>
      <c r="E129" s="233" t="s">
        <v>19</v>
      </c>
      <c r="F129" s="234" t="s">
        <v>939</v>
      </c>
      <c r="G129" s="231"/>
      <c r="H129" s="235">
        <v>17.199999999999999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173</v>
      </c>
      <c r="AU129" s="241" t="s">
        <v>85</v>
      </c>
      <c r="AV129" s="13" t="s">
        <v>85</v>
      </c>
      <c r="AW129" s="13" t="s">
        <v>36</v>
      </c>
      <c r="AX129" s="13" t="s">
        <v>75</v>
      </c>
      <c r="AY129" s="241" t="s">
        <v>162</v>
      </c>
    </row>
    <row r="130" s="13" customFormat="1">
      <c r="A130" s="13"/>
      <c r="B130" s="230"/>
      <c r="C130" s="231"/>
      <c r="D130" s="232" t="s">
        <v>173</v>
      </c>
      <c r="E130" s="233" t="s">
        <v>19</v>
      </c>
      <c r="F130" s="234" t="s">
        <v>940</v>
      </c>
      <c r="G130" s="231"/>
      <c r="H130" s="235">
        <v>82.736000000000004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173</v>
      </c>
      <c r="AU130" s="241" t="s">
        <v>85</v>
      </c>
      <c r="AV130" s="13" t="s">
        <v>85</v>
      </c>
      <c r="AW130" s="13" t="s">
        <v>36</v>
      </c>
      <c r="AX130" s="13" t="s">
        <v>75</v>
      </c>
      <c r="AY130" s="241" t="s">
        <v>162</v>
      </c>
    </row>
    <row r="131" s="15" customFormat="1">
      <c r="A131" s="15"/>
      <c r="B131" s="252"/>
      <c r="C131" s="253"/>
      <c r="D131" s="232" t="s">
        <v>173</v>
      </c>
      <c r="E131" s="254" t="s">
        <v>19</v>
      </c>
      <c r="F131" s="255" t="s">
        <v>184</v>
      </c>
      <c r="G131" s="253"/>
      <c r="H131" s="256">
        <v>99.936000000000007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2" t="s">
        <v>173</v>
      </c>
      <c r="AU131" s="262" t="s">
        <v>85</v>
      </c>
      <c r="AV131" s="15" t="s">
        <v>169</v>
      </c>
      <c r="AW131" s="15" t="s">
        <v>36</v>
      </c>
      <c r="AX131" s="15" t="s">
        <v>83</v>
      </c>
      <c r="AY131" s="262" t="s">
        <v>162</v>
      </c>
    </row>
    <row r="132" s="2" customFormat="1" ht="66.75" customHeight="1">
      <c r="A132" s="38"/>
      <c r="B132" s="39"/>
      <c r="C132" s="212" t="s">
        <v>217</v>
      </c>
      <c r="D132" s="212" t="s">
        <v>164</v>
      </c>
      <c r="E132" s="213" t="s">
        <v>206</v>
      </c>
      <c r="F132" s="214" t="s">
        <v>207</v>
      </c>
      <c r="G132" s="215" t="s">
        <v>177</v>
      </c>
      <c r="H132" s="216">
        <v>999.36000000000001</v>
      </c>
      <c r="I132" s="217"/>
      <c r="J132" s="218">
        <f>ROUND(I132*H132,2)</f>
        <v>0</v>
      </c>
      <c r="K132" s="214" t="s">
        <v>168</v>
      </c>
      <c r="L132" s="44"/>
      <c r="M132" s="219" t="s">
        <v>19</v>
      </c>
      <c r="N132" s="220" t="s">
        <v>46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169</v>
      </c>
      <c r="AT132" s="223" t="s">
        <v>164</v>
      </c>
      <c r="AU132" s="223" t="s">
        <v>85</v>
      </c>
      <c r="AY132" s="17" t="s">
        <v>162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83</v>
      </c>
      <c r="BK132" s="224">
        <f>ROUND(I132*H132,2)</f>
        <v>0</v>
      </c>
      <c r="BL132" s="17" t="s">
        <v>169</v>
      </c>
      <c r="BM132" s="223" t="s">
        <v>941</v>
      </c>
    </row>
    <row r="133" s="2" customFormat="1">
      <c r="A133" s="38"/>
      <c r="B133" s="39"/>
      <c r="C133" s="40"/>
      <c r="D133" s="225" t="s">
        <v>171</v>
      </c>
      <c r="E133" s="40"/>
      <c r="F133" s="226" t="s">
        <v>209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171</v>
      </c>
      <c r="AU133" s="17" t="s">
        <v>85</v>
      </c>
    </row>
    <row r="134" s="13" customFormat="1">
      <c r="A134" s="13"/>
      <c r="B134" s="230"/>
      <c r="C134" s="231"/>
      <c r="D134" s="232" t="s">
        <v>173</v>
      </c>
      <c r="E134" s="233" t="s">
        <v>19</v>
      </c>
      <c r="F134" s="234" t="s">
        <v>942</v>
      </c>
      <c r="G134" s="231"/>
      <c r="H134" s="235">
        <v>999.36000000000001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173</v>
      </c>
      <c r="AU134" s="241" t="s">
        <v>85</v>
      </c>
      <c r="AV134" s="13" t="s">
        <v>85</v>
      </c>
      <c r="AW134" s="13" t="s">
        <v>36</v>
      </c>
      <c r="AX134" s="13" t="s">
        <v>75</v>
      </c>
      <c r="AY134" s="241" t="s">
        <v>162</v>
      </c>
    </row>
    <row r="135" s="15" customFormat="1">
      <c r="A135" s="15"/>
      <c r="B135" s="252"/>
      <c r="C135" s="253"/>
      <c r="D135" s="232" t="s">
        <v>173</v>
      </c>
      <c r="E135" s="254" t="s">
        <v>19</v>
      </c>
      <c r="F135" s="255" t="s">
        <v>184</v>
      </c>
      <c r="G135" s="253"/>
      <c r="H135" s="256">
        <v>999.36000000000001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2" t="s">
        <v>173</v>
      </c>
      <c r="AU135" s="262" t="s">
        <v>85</v>
      </c>
      <c r="AV135" s="15" t="s">
        <v>169</v>
      </c>
      <c r="AW135" s="15" t="s">
        <v>36</v>
      </c>
      <c r="AX135" s="15" t="s">
        <v>83</v>
      </c>
      <c r="AY135" s="262" t="s">
        <v>162</v>
      </c>
    </row>
    <row r="136" s="2" customFormat="1" ht="44.25" customHeight="1">
      <c r="A136" s="38"/>
      <c r="B136" s="39"/>
      <c r="C136" s="212" t="s">
        <v>224</v>
      </c>
      <c r="D136" s="212" t="s">
        <v>164</v>
      </c>
      <c r="E136" s="213" t="s">
        <v>522</v>
      </c>
      <c r="F136" s="214" t="s">
        <v>523</v>
      </c>
      <c r="G136" s="215" t="s">
        <v>177</v>
      </c>
      <c r="H136" s="216">
        <v>99.936000000000007</v>
      </c>
      <c r="I136" s="217"/>
      <c r="J136" s="218">
        <f>ROUND(I136*H136,2)</f>
        <v>0</v>
      </c>
      <c r="K136" s="214" t="s">
        <v>168</v>
      </c>
      <c r="L136" s="44"/>
      <c r="M136" s="219" t="s">
        <v>19</v>
      </c>
      <c r="N136" s="220" t="s">
        <v>46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169</v>
      </c>
      <c r="AT136" s="223" t="s">
        <v>164</v>
      </c>
      <c r="AU136" s="223" t="s">
        <v>85</v>
      </c>
      <c r="AY136" s="17" t="s">
        <v>162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83</v>
      </c>
      <c r="BK136" s="224">
        <f>ROUND(I136*H136,2)</f>
        <v>0</v>
      </c>
      <c r="BL136" s="17" t="s">
        <v>169</v>
      </c>
      <c r="BM136" s="223" t="s">
        <v>943</v>
      </c>
    </row>
    <row r="137" s="2" customFormat="1">
      <c r="A137" s="38"/>
      <c r="B137" s="39"/>
      <c r="C137" s="40"/>
      <c r="D137" s="225" t="s">
        <v>171</v>
      </c>
      <c r="E137" s="40"/>
      <c r="F137" s="226" t="s">
        <v>525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171</v>
      </c>
      <c r="AU137" s="17" t="s">
        <v>85</v>
      </c>
    </row>
    <row r="138" s="2" customFormat="1" ht="44.25" customHeight="1">
      <c r="A138" s="38"/>
      <c r="B138" s="39"/>
      <c r="C138" s="212" t="s">
        <v>230</v>
      </c>
      <c r="D138" s="212" t="s">
        <v>164</v>
      </c>
      <c r="E138" s="213" t="s">
        <v>218</v>
      </c>
      <c r="F138" s="214" t="s">
        <v>219</v>
      </c>
      <c r="G138" s="215" t="s">
        <v>220</v>
      </c>
      <c r="H138" s="216">
        <v>159.898</v>
      </c>
      <c r="I138" s="217"/>
      <c r="J138" s="218">
        <f>ROUND(I138*H138,2)</f>
        <v>0</v>
      </c>
      <c r="K138" s="214" t="s">
        <v>168</v>
      </c>
      <c r="L138" s="44"/>
      <c r="M138" s="219" t="s">
        <v>19</v>
      </c>
      <c r="N138" s="220" t="s">
        <v>46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169</v>
      </c>
      <c r="AT138" s="223" t="s">
        <v>164</v>
      </c>
      <c r="AU138" s="223" t="s">
        <v>85</v>
      </c>
      <c r="AY138" s="17" t="s">
        <v>162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83</v>
      </c>
      <c r="BK138" s="224">
        <f>ROUND(I138*H138,2)</f>
        <v>0</v>
      </c>
      <c r="BL138" s="17" t="s">
        <v>169</v>
      </c>
      <c r="BM138" s="223" t="s">
        <v>944</v>
      </c>
    </row>
    <row r="139" s="2" customFormat="1">
      <c r="A139" s="38"/>
      <c r="B139" s="39"/>
      <c r="C139" s="40"/>
      <c r="D139" s="225" t="s">
        <v>171</v>
      </c>
      <c r="E139" s="40"/>
      <c r="F139" s="226" t="s">
        <v>222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171</v>
      </c>
      <c r="AU139" s="17" t="s">
        <v>85</v>
      </c>
    </row>
    <row r="140" s="13" customFormat="1">
      <c r="A140" s="13"/>
      <c r="B140" s="230"/>
      <c r="C140" s="231"/>
      <c r="D140" s="232" t="s">
        <v>173</v>
      </c>
      <c r="E140" s="233" t="s">
        <v>19</v>
      </c>
      <c r="F140" s="234" t="s">
        <v>945</v>
      </c>
      <c r="G140" s="231"/>
      <c r="H140" s="235">
        <v>159.898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173</v>
      </c>
      <c r="AU140" s="241" t="s">
        <v>85</v>
      </c>
      <c r="AV140" s="13" t="s">
        <v>85</v>
      </c>
      <c r="AW140" s="13" t="s">
        <v>36</v>
      </c>
      <c r="AX140" s="13" t="s">
        <v>75</v>
      </c>
      <c r="AY140" s="241" t="s">
        <v>162</v>
      </c>
    </row>
    <row r="141" s="15" customFormat="1">
      <c r="A141" s="15"/>
      <c r="B141" s="252"/>
      <c r="C141" s="253"/>
      <c r="D141" s="232" t="s">
        <v>173</v>
      </c>
      <c r="E141" s="254" t="s">
        <v>19</v>
      </c>
      <c r="F141" s="255" t="s">
        <v>184</v>
      </c>
      <c r="G141" s="253"/>
      <c r="H141" s="256">
        <v>159.898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2" t="s">
        <v>173</v>
      </c>
      <c r="AU141" s="262" t="s">
        <v>85</v>
      </c>
      <c r="AV141" s="15" t="s">
        <v>169</v>
      </c>
      <c r="AW141" s="15" t="s">
        <v>36</v>
      </c>
      <c r="AX141" s="15" t="s">
        <v>83</v>
      </c>
      <c r="AY141" s="262" t="s">
        <v>162</v>
      </c>
    </row>
    <row r="142" s="2" customFormat="1" ht="44.25" customHeight="1">
      <c r="A142" s="38"/>
      <c r="B142" s="39"/>
      <c r="C142" s="212" t="s">
        <v>236</v>
      </c>
      <c r="D142" s="212" t="s">
        <v>164</v>
      </c>
      <c r="E142" s="213" t="s">
        <v>531</v>
      </c>
      <c r="F142" s="214" t="s">
        <v>532</v>
      </c>
      <c r="G142" s="215" t="s">
        <v>177</v>
      </c>
      <c r="H142" s="216">
        <v>99.936000000000007</v>
      </c>
      <c r="I142" s="217"/>
      <c r="J142" s="218">
        <f>ROUND(I142*H142,2)</f>
        <v>0</v>
      </c>
      <c r="K142" s="214" t="s">
        <v>168</v>
      </c>
      <c r="L142" s="44"/>
      <c r="M142" s="219" t="s">
        <v>19</v>
      </c>
      <c r="N142" s="220" t="s">
        <v>46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169</v>
      </c>
      <c r="AT142" s="223" t="s">
        <v>164</v>
      </c>
      <c r="AU142" s="223" t="s">
        <v>85</v>
      </c>
      <c r="AY142" s="17" t="s">
        <v>162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83</v>
      </c>
      <c r="BK142" s="224">
        <f>ROUND(I142*H142,2)</f>
        <v>0</v>
      </c>
      <c r="BL142" s="17" t="s">
        <v>169</v>
      </c>
      <c r="BM142" s="223" t="s">
        <v>946</v>
      </c>
    </row>
    <row r="143" s="2" customFormat="1">
      <c r="A143" s="38"/>
      <c r="B143" s="39"/>
      <c r="C143" s="40"/>
      <c r="D143" s="225" t="s">
        <v>171</v>
      </c>
      <c r="E143" s="40"/>
      <c r="F143" s="226" t="s">
        <v>534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171</v>
      </c>
      <c r="AU143" s="17" t="s">
        <v>85</v>
      </c>
    </row>
    <row r="144" s="2" customFormat="1" ht="66.75" customHeight="1">
      <c r="A144" s="38"/>
      <c r="B144" s="39"/>
      <c r="C144" s="212" t="s">
        <v>8</v>
      </c>
      <c r="D144" s="212" t="s">
        <v>164</v>
      </c>
      <c r="E144" s="213" t="s">
        <v>742</v>
      </c>
      <c r="F144" s="214" t="s">
        <v>947</v>
      </c>
      <c r="G144" s="215" t="s">
        <v>177</v>
      </c>
      <c r="H144" s="216">
        <v>47.520000000000003</v>
      </c>
      <c r="I144" s="217"/>
      <c r="J144" s="218">
        <f>ROUND(I144*H144,2)</f>
        <v>0</v>
      </c>
      <c r="K144" s="214" t="s">
        <v>168</v>
      </c>
      <c r="L144" s="44"/>
      <c r="M144" s="219" t="s">
        <v>19</v>
      </c>
      <c r="N144" s="220" t="s">
        <v>46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169</v>
      </c>
      <c r="AT144" s="223" t="s">
        <v>164</v>
      </c>
      <c r="AU144" s="223" t="s">
        <v>85</v>
      </c>
      <c r="AY144" s="17" t="s">
        <v>162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83</v>
      </c>
      <c r="BK144" s="224">
        <f>ROUND(I144*H144,2)</f>
        <v>0</v>
      </c>
      <c r="BL144" s="17" t="s">
        <v>169</v>
      </c>
      <c r="BM144" s="223" t="s">
        <v>948</v>
      </c>
    </row>
    <row r="145" s="2" customFormat="1">
      <c r="A145" s="38"/>
      <c r="B145" s="39"/>
      <c r="C145" s="40"/>
      <c r="D145" s="225" t="s">
        <v>171</v>
      </c>
      <c r="E145" s="40"/>
      <c r="F145" s="226" t="s">
        <v>949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171</v>
      </c>
      <c r="AU145" s="17" t="s">
        <v>85</v>
      </c>
    </row>
    <row r="146" s="13" customFormat="1">
      <c r="A146" s="13"/>
      <c r="B146" s="230"/>
      <c r="C146" s="231"/>
      <c r="D146" s="232" t="s">
        <v>173</v>
      </c>
      <c r="E146" s="233" t="s">
        <v>19</v>
      </c>
      <c r="F146" s="234" t="s">
        <v>950</v>
      </c>
      <c r="G146" s="231"/>
      <c r="H146" s="235">
        <v>47.520000000000003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173</v>
      </c>
      <c r="AU146" s="241" t="s">
        <v>85</v>
      </c>
      <c r="AV146" s="13" t="s">
        <v>85</v>
      </c>
      <c r="AW146" s="13" t="s">
        <v>36</v>
      </c>
      <c r="AX146" s="13" t="s">
        <v>75</v>
      </c>
      <c r="AY146" s="241" t="s">
        <v>162</v>
      </c>
    </row>
    <row r="147" s="15" customFormat="1">
      <c r="A147" s="15"/>
      <c r="B147" s="252"/>
      <c r="C147" s="253"/>
      <c r="D147" s="232" t="s">
        <v>173</v>
      </c>
      <c r="E147" s="254" t="s">
        <v>19</v>
      </c>
      <c r="F147" s="255" t="s">
        <v>184</v>
      </c>
      <c r="G147" s="253"/>
      <c r="H147" s="256">
        <v>47.520000000000003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2" t="s">
        <v>173</v>
      </c>
      <c r="AU147" s="262" t="s">
        <v>85</v>
      </c>
      <c r="AV147" s="15" t="s">
        <v>169</v>
      </c>
      <c r="AW147" s="15" t="s">
        <v>36</v>
      </c>
      <c r="AX147" s="15" t="s">
        <v>83</v>
      </c>
      <c r="AY147" s="262" t="s">
        <v>162</v>
      </c>
    </row>
    <row r="148" s="2" customFormat="1" ht="16.5" customHeight="1">
      <c r="A148" s="38"/>
      <c r="B148" s="39"/>
      <c r="C148" s="264" t="s">
        <v>246</v>
      </c>
      <c r="D148" s="264" t="s">
        <v>280</v>
      </c>
      <c r="E148" s="265" t="s">
        <v>749</v>
      </c>
      <c r="F148" s="266" t="s">
        <v>750</v>
      </c>
      <c r="G148" s="267" t="s">
        <v>220</v>
      </c>
      <c r="H148" s="268">
        <v>95.040000000000006</v>
      </c>
      <c r="I148" s="269"/>
      <c r="J148" s="270">
        <f>ROUND(I148*H148,2)</f>
        <v>0</v>
      </c>
      <c r="K148" s="266" t="s">
        <v>168</v>
      </c>
      <c r="L148" s="271"/>
      <c r="M148" s="272" t="s">
        <v>19</v>
      </c>
      <c r="N148" s="273" t="s">
        <v>46</v>
      </c>
      <c r="O148" s="84"/>
      <c r="P148" s="221">
        <f>O148*H148</f>
        <v>0</v>
      </c>
      <c r="Q148" s="221">
        <v>1</v>
      </c>
      <c r="R148" s="221">
        <f>Q148*H148</f>
        <v>95.040000000000006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217</v>
      </c>
      <c r="AT148" s="223" t="s">
        <v>280</v>
      </c>
      <c r="AU148" s="223" t="s">
        <v>85</v>
      </c>
      <c r="AY148" s="17" t="s">
        <v>162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83</v>
      </c>
      <c r="BK148" s="224">
        <f>ROUND(I148*H148,2)</f>
        <v>0</v>
      </c>
      <c r="BL148" s="17" t="s">
        <v>169</v>
      </c>
      <c r="BM148" s="223" t="s">
        <v>951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952</v>
      </c>
      <c r="G149" s="231"/>
      <c r="H149" s="235">
        <v>95.040000000000006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85</v>
      </c>
      <c r="AV149" s="13" t="s">
        <v>85</v>
      </c>
      <c r="AW149" s="13" t="s">
        <v>36</v>
      </c>
      <c r="AX149" s="13" t="s">
        <v>75</v>
      </c>
      <c r="AY149" s="241" t="s">
        <v>162</v>
      </c>
    </row>
    <row r="150" s="15" customFormat="1">
      <c r="A150" s="15"/>
      <c r="B150" s="252"/>
      <c r="C150" s="253"/>
      <c r="D150" s="232" t="s">
        <v>173</v>
      </c>
      <c r="E150" s="254" t="s">
        <v>19</v>
      </c>
      <c r="F150" s="255" t="s">
        <v>184</v>
      </c>
      <c r="G150" s="253"/>
      <c r="H150" s="256">
        <v>95.040000000000006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2" t="s">
        <v>173</v>
      </c>
      <c r="AU150" s="262" t="s">
        <v>85</v>
      </c>
      <c r="AV150" s="15" t="s">
        <v>169</v>
      </c>
      <c r="AW150" s="15" t="s">
        <v>36</v>
      </c>
      <c r="AX150" s="15" t="s">
        <v>83</v>
      </c>
      <c r="AY150" s="262" t="s">
        <v>162</v>
      </c>
    </row>
    <row r="151" s="2" customFormat="1" ht="16.5" customHeight="1">
      <c r="A151" s="38"/>
      <c r="B151" s="39"/>
      <c r="C151" s="212" t="s">
        <v>251</v>
      </c>
      <c r="D151" s="212" t="s">
        <v>164</v>
      </c>
      <c r="E151" s="213" t="s">
        <v>953</v>
      </c>
      <c r="F151" s="214" t="s">
        <v>954</v>
      </c>
      <c r="G151" s="215" t="s">
        <v>167</v>
      </c>
      <c r="H151" s="216">
        <v>236</v>
      </c>
      <c r="I151" s="217"/>
      <c r="J151" s="218">
        <f>ROUND(I151*H151,2)</f>
        <v>0</v>
      </c>
      <c r="K151" s="214" t="s">
        <v>19</v>
      </c>
      <c r="L151" s="44"/>
      <c r="M151" s="219" t="s">
        <v>19</v>
      </c>
      <c r="N151" s="220" t="s">
        <v>46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169</v>
      </c>
      <c r="AT151" s="223" t="s">
        <v>164</v>
      </c>
      <c r="AU151" s="223" t="s">
        <v>85</v>
      </c>
      <c r="AY151" s="17" t="s">
        <v>162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83</v>
      </c>
      <c r="BK151" s="224">
        <f>ROUND(I151*H151,2)</f>
        <v>0</v>
      </c>
      <c r="BL151" s="17" t="s">
        <v>169</v>
      </c>
      <c r="BM151" s="223" t="s">
        <v>955</v>
      </c>
    </row>
    <row r="152" s="12" customFormat="1" ht="22.8" customHeight="1">
      <c r="A152" s="12"/>
      <c r="B152" s="196"/>
      <c r="C152" s="197"/>
      <c r="D152" s="198" t="s">
        <v>74</v>
      </c>
      <c r="E152" s="210" t="s">
        <v>169</v>
      </c>
      <c r="F152" s="210" t="s">
        <v>235</v>
      </c>
      <c r="G152" s="197"/>
      <c r="H152" s="197"/>
      <c r="I152" s="200"/>
      <c r="J152" s="211">
        <f>BK152</f>
        <v>0</v>
      </c>
      <c r="K152" s="197"/>
      <c r="L152" s="202"/>
      <c r="M152" s="203"/>
      <c r="N152" s="204"/>
      <c r="O152" s="204"/>
      <c r="P152" s="205">
        <f>SUM(P153:P155)</f>
        <v>0</v>
      </c>
      <c r="Q152" s="204"/>
      <c r="R152" s="205">
        <f>SUM(R153:R155)</f>
        <v>0.091299999999999992</v>
      </c>
      <c r="S152" s="204"/>
      <c r="T152" s="206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7" t="s">
        <v>83</v>
      </c>
      <c r="AT152" s="208" t="s">
        <v>74</v>
      </c>
      <c r="AU152" s="208" t="s">
        <v>83</v>
      </c>
      <c r="AY152" s="207" t="s">
        <v>162</v>
      </c>
      <c r="BK152" s="209">
        <f>SUM(BK153:BK155)</f>
        <v>0</v>
      </c>
    </row>
    <row r="153" s="2" customFormat="1" ht="55.5" customHeight="1">
      <c r="A153" s="38"/>
      <c r="B153" s="39"/>
      <c r="C153" s="212" t="s">
        <v>256</v>
      </c>
      <c r="D153" s="212" t="s">
        <v>164</v>
      </c>
      <c r="E153" s="213" t="s">
        <v>956</v>
      </c>
      <c r="F153" s="214" t="s">
        <v>957</v>
      </c>
      <c r="G153" s="215" t="s">
        <v>542</v>
      </c>
      <c r="H153" s="216">
        <v>5</v>
      </c>
      <c r="I153" s="217"/>
      <c r="J153" s="218">
        <f>ROUND(I153*H153,2)</f>
        <v>0</v>
      </c>
      <c r="K153" s="214" t="s">
        <v>168</v>
      </c>
      <c r="L153" s="44"/>
      <c r="M153" s="219" t="s">
        <v>19</v>
      </c>
      <c r="N153" s="220" t="s">
        <v>46</v>
      </c>
      <c r="O153" s="84"/>
      <c r="P153" s="221">
        <f>O153*H153</f>
        <v>0</v>
      </c>
      <c r="Q153" s="221">
        <v>0.018259999999999998</v>
      </c>
      <c r="R153" s="221">
        <f>Q153*H153</f>
        <v>0.091299999999999992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169</v>
      </c>
      <c r="AT153" s="223" t="s">
        <v>164</v>
      </c>
      <c r="AU153" s="223" t="s">
        <v>85</v>
      </c>
      <c r="AY153" s="17" t="s">
        <v>162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83</v>
      </c>
      <c r="BK153" s="224">
        <f>ROUND(I153*H153,2)</f>
        <v>0</v>
      </c>
      <c r="BL153" s="17" t="s">
        <v>169</v>
      </c>
      <c r="BM153" s="223" t="s">
        <v>958</v>
      </c>
    </row>
    <row r="154" s="2" customFormat="1">
      <c r="A154" s="38"/>
      <c r="B154" s="39"/>
      <c r="C154" s="40"/>
      <c r="D154" s="225" t="s">
        <v>171</v>
      </c>
      <c r="E154" s="40"/>
      <c r="F154" s="226" t="s">
        <v>959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171</v>
      </c>
      <c r="AU154" s="17" t="s">
        <v>85</v>
      </c>
    </row>
    <row r="155" s="2" customFormat="1" ht="16.5" customHeight="1">
      <c r="A155" s="38"/>
      <c r="B155" s="39"/>
      <c r="C155" s="264" t="s">
        <v>262</v>
      </c>
      <c r="D155" s="264" t="s">
        <v>280</v>
      </c>
      <c r="E155" s="265" t="s">
        <v>960</v>
      </c>
      <c r="F155" s="266" t="s">
        <v>961</v>
      </c>
      <c r="G155" s="267" t="s">
        <v>542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46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217</v>
      </c>
      <c r="AT155" s="223" t="s">
        <v>280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962</v>
      </c>
    </row>
    <row r="156" s="12" customFormat="1" ht="22.8" customHeight="1">
      <c r="A156" s="12"/>
      <c r="B156" s="196"/>
      <c r="C156" s="197"/>
      <c r="D156" s="198" t="s">
        <v>74</v>
      </c>
      <c r="E156" s="210" t="s">
        <v>217</v>
      </c>
      <c r="F156" s="210" t="s">
        <v>812</v>
      </c>
      <c r="G156" s="197"/>
      <c r="H156" s="197"/>
      <c r="I156" s="200"/>
      <c r="J156" s="211">
        <f>BK156</f>
        <v>0</v>
      </c>
      <c r="K156" s="197"/>
      <c r="L156" s="202"/>
      <c r="M156" s="203"/>
      <c r="N156" s="204"/>
      <c r="O156" s="204"/>
      <c r="P156" s="205">
        <f>SUM(P157:P184)</f>
        <v>0</v>
      </c>
      <c r="Q156" s="204"/>
      <c r="R156" s="205">
        <f>SUM(R157:R184)</f>
        <v>20.882785900000002</v>
      </c>
      <c r="S156" s="204"/>
      <c r="T156" s="206">
        <f>SUM(T157:T184)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7" t="s">
        <v>83</v>
      </c>
      <c r="AT156" s="208" t="s">
        <v>74</v>
      </c>
      <c r="AU156" s="208" t="s">
        <v>83</v>
      </c>
      <c r="AY156" s="207" t="s">
        <v>162</v>
      </c>
      <c r="BK156" s="209">
        <f>SUM(BK157:BK184)</f>
        <v>0</v>
      </c>
    </row>
    <row r="157" s="2" customFormat="1" ht="24.15" customHeight="1">
      <c r="A157" s="38"/>
      <c r="B157" s="39"/>
      <c r="C157" s="212" t="s">
        <v>266</v>
      </c>
      <c r="D157" s="212" t="s">
        <v>164</v>
      </c>
      <c r="E157" s="213" t="s">
        <v>963</v>
      </c>
      <c r="F157" s="214" t="s">
        <v>964</v>
      </c>
      <c r="G157" s="215" t="s">
        <v>269</v>
      </c>
      <c r="H157" s="216">
        <v>118</v>
      </c>
      <c r="I157" s="217"/>
      <c r="J157" s="218">
        <f>ROUND(I157*H157,2)</f>
        <v>0</v>
      </c>
      <c r="K157" s="214" t="s">
        <v>168</v>
      </c>
      <c r="L157" s="44"/>
      <c r="M157" s="219" t="s">
        <v>19</v>
      </c>
      <c r="N157" s="220" t="s">
        <v>46</v>
      </c>
      <c r="O157" s="84"/>
      <c r="P157" s="221">
        <f>O157*H157</f>
        <v>0</v>
      </c>
      <c r="Q157" s="221">
        <v>1.0000000000000001E-05</v>
      </c>
      <c r="R157" s="221">
        <f>Q157*H157</f>
        <v>0.0011800000000000001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169</v>
      </c>
      <c r="AT157" s="223" t="s">
        <v>164</v>
      </c>
      <c r="AU157" s="223" t="s">
        <v>85</v>
      </c>
      <c r="AY157" s="17" t="s">
        <v>162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83</v>
      </c>
      <c r="BK157" s="224">
        <f>ROUND(I157*H157,2)</f>
        <v>0</v>
      </c>
      <c r="BL157" s="17" t="s">
        <v>169</v>
      </c>
      <c r="BM157" s="223" t="s">
        <v>965</v>
      </c>
    </row>
    <row r="158" s="2" customFormat="1">
      <c r="A158" s="38"/>
      <c r="B158" s="39"/>
      <c r="C158" s="40"/>
      <c r="D158" s="225" t="s">
        <v>171</v>
      </c>
      <c r="E158" s="40"/>
      <c r="F158" s="226" t="s">
        <v>966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171</v>
      </c>
      <c r="AU158" s="17" t="s">
        <v>85</v>
      </c>
    </row>
    <row r="159" s="2" customFormat="1" ht="24.15" customHeight="1">
      <c r="A159" s="38"/>
      <c r="B159" s="39"/>
      <c r="C159" s="264" t="s">
        <v>273</v>
      </c>
      <c r="D159" s="264" t="s">
        <v>280</v>
      </c>
      <c r="E159" s="265" t="s">
        <v>967</v>
      </c>
      <c r="F159" s="266" t="s">
        <v>968</v>
      </c>
      <c r="G159" s="267" t="s">
        <v>269</v>
      </c>
      <c r="H159" s="268">
        <v>119.77</v>
      </c>
      <c r="I159" s="269"/>
      <c r="J159" s="270">
        <f>ROUND(I159*H159,2)</f>
        <v>0</v>
      </c>
      <c r="K159" s="266" t="s">
        <v>168</v>
      </c>
      <c r="L159" s="271"/>
      <c r="M159" s="272" t="s">
        <v>19</v>
      </c>
      <c r="N159" s="273" t="s">
        <v>46</v>
      </c>
      <c r="O159" s="84"/>
      <c r="P159" s="221">
        <f>O159*H159</f>
        <v>0</v>
      </c>
      <c r="Q159" s="221">
        <v>0.0026700000000000001</v>
      </c>
      <c r="R159" s="221">
        <f>Q159*H159</f>
        <v>0.31978590000000001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217</v>
      </c>
      <c r="AT159" s="223" t="s">
        <v>280</v>
      </c>
      <c r="AU159" s="223" t="s">
        <v>85</v>
      </c>
      <c r="AY159" s="17" t="s">
        <v>162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83</v>
      </c>
      <c r="BK159" s="224">
        <f>ROUND(I159*H159,2)</f>
        <v>0</v>
      </c>
      <c r="BL159" s="17" t="s">
        <v>169</v>
      </c>
      <c r="BM159" s="223" t="s">
        <v>969</v>
      </c>
    </row>
    <row r="160" s="13" customFormat="1">
      <c r="A160" s="13"/>
      <c r="B160" s="230"/>
      <c r="C160" s="231"/>
      <c r="D160" s="232" t="s">
        <v>173</v>
      </c>
      <c r="E160" s="233" t="s">
        <v>19</v>
      </c>
      <c r="F160" s="234" t="s">
        <v>970</v>
      </c>
      <c r="G160" s="231"/>
      <c r="H160" s="235">
        <v>119.77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173</v>
      </c>
      <c r="AU160" s="241" t="s">
        <v>85</v>
      </c>
      <c r="AV160" s="13" t="s">
        <v>85</v>
      </c>
      <c r="AW160" s="13" t="s">
        <v>36</v>
      </c>
      <c r="AX160" s="13" t="s">
        <v>75</v>
      </c>
      <c r="AY160" s="241" t="s">
        <v>162</v>
      </c>
    </row>
    <row r="161" s="15" customFormat="1">
      <c r="A161" s="15"/>
      <c r="B161" s="252"/>
      <c r="C161" s="253"/>
      <c r="D161" s="232" t="s">
        <v>173</v>
      </c>
      <c r="E161" s="254" t="s">
        <v>19</v>
      </c>
      <c r="F161" s="255" t="s">
        <v>184</v>
      </c>
      <c r="G161" s="253"/>
      <c r="H161" s="256">
        <v>119.77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2" t="s">
        <v>173</v>
      </c>
      <c r="AU161" s="262" t="s">
        <v>85</v>
      </c>
      <c r="AV161" s="15" t="s">
        <v>169</v>
      </c>
      <c r="AW161" s="15" t="s">
        <v>36</v>
      </c>
      <c r="AX161" s="15" t="s">
        <v>83</v>
      </c>
      <c r="AY161" s="262" t="s">
        <v>162</v>
      </c>
    </row>
    <row r="162" s="2" customFormat="1" ht="21.75" customHeight="1">
      <c r="A162" s="38"/>
      <c r="B162" s="39"/>
      <c r="C162" s="212" t="s">
        <v>279</v>
      </c>
      <c r="D162" s="212" t="s">
        <v>164</v>
      </c>
      <c r="E162" s="213" t="s">
        <v>971</v>
      </c>
      <c r="F162" s="214" t="s">
        <v>972</v>
      </c>
      <c r="G162" s="215" t="s">
        <v>269</v>
      </c>
      <c r="H162" s="216">
        <v>118</v>
      </c>
      <c r="I162" s="217"/>
      <c r="J162" s="218">
        <f>ROUND(I162*H162,2)</f>
        <v>0</v>
      </c>
      <c r="K162" s="214" t="s">
        <v>168</v>
      </c>
      <c r="L162" s="44"/>
      <c r="M162" s="219" t="s">
        <v>19</v>
      </c>
      <c r="N162" s="220" t="s">
        <v>46</v>
      </c>
      <c r="O162" s="84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169</v>
      </c>
      <c r="AT162" s="223" t="s">
        <v>164</v>
      </c>
      <c r="AU162" s="223" t="s">
        <v>85</v>
      </c>
      <c r="AY162" s="17" t="s">
        <v>162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83</v>
      </c>
      <c r="BK162" s="224">
        <f>ROUND(I162*H162,2)</f>
        <v>0</v>
      </c>
      <c r="BL162" s="17" t="s">
        <v>169</v>
      </c>
      <c r="BM162" s="223" t="s">
        <v>973</v>
      </c>
    </row>
    <row r="163" s="2" customFormat="1">
      <c r="A163" s="38"/>
      <c r="B163" s="39"/>
      <c r="C163" s="40"/>
      <c r="D163" s="225" t="s">
        <v>171</v>
      </c>
      <c r="E163" s="40"/>
      <c r="F163" s="226" t="s">
        <v>974</v>
      </c>
      <c r="G163" s="40"/>
      <c r="H163" s="40"/>
      <c r="I163" s="227"/>
      <c r="J163" s="40"/>
      <c r="K163" s="40"/>
      <c r="L163" s="44"/>
      <c r="M163" s="228"/>
      <c r="N163" s="229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171</v>
      </c>
      <c r="AU163" s="17" t="s">
        <v>85</v>
      </c>
    </row>
    <row r="164" s="2" customFormat="1" ht="24.15" customHeight="1">
      <c r="A164" s="38"/>
      <c r="B164" s="39"/>
      <c r="C164" s="212" t="s">
        <v>285</v>
      </c>
      <c r="D164" s="212" t="s">
        <v>164</v>
      </c>
      <c r="E164" s="213" t="s">
        <v>975</v>
      </c>
      <c r="F164" s="214" t="s">
        <v>976</v>
      </c>
      <c r="G164" s="215" t="s">
        <v>542</v>
      </c>
      <c r="H164" s="216">
        <v>8</v>
      </c>
      <c r="I164" s="217"/>
      <c r="J164" s="218">
        <f>ROUND(I164*H164,2)</f>
        <v>0</v>
      </c>
      <c r="K164" s="214" t="s">
        <v>168</v>
      </c>
      <c r="L164" s="44"/>
      <c r="M164" s="219" t="s">
        <v>19</v>
      </c>
      <c r="N164" s="220" t="s">
        <v>46</v>
      </c>
      <c r="O164" s="84"/>
      <c r="P164" s="221">
        <f>O164*H164</f>
        <v>0</v>
      </c>
      <c r="Q164" s="221">
        <v>0.45937</v>
      </c>
      <c r="R164" s="221">
        <f>Q164*H164</f>
        <v>3.67496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169</v>
      </c>
      <c r="AT164" s="223" t="s">
        <v>164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977</v>
      </c>
    </row>
    <row r="165" s="2" customFormat="1">
      <c r="A165" s="38"/>
      <c r="B165" s="39"/>
      <c r="C165" s="40"/>
      <c r="D165" s="225" t="s">
        <v>171</v>
      </c>
      <c r="E165" s="40"/>
      <c r="F165" s="226" t="s">
        <v>978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171</v>
      </c>
      <c r="AU165" s="17" t="s">
        <v>85</v>
      </c>
    </row>
    <row r="166" s="2" customFormat="1" ht="24.15" customHeight="1">
      <c r="A166" s="38"/>
      <c r="B166" s="39"/>
      <c r="C166" s="212" t="s">
        <v>7</v>
      </c>
      <c r="D166" s="212" t="s">
        <v>164</v>
      </c>
      <c r="E166" s="213" t="s">
        <v>979</v>
      </c>
      <c r="F166" s="214" t="s">
        <v>980</v>
      </c>
      <c r="G166" s="215" t="s">
        <v>542</v>
      </c>
      <c r="H166" s="216">
        <v>5</v>
      </c>
      <c r="I166" s="217"/>
      <c r="J166" s="218">
        <f>ROUND(I166*H166,2)</f>
        <v>0</v>
      </c>
      <c r="K166" s="214" t="s">
        <v>168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0.41948000000000002</v>
      </c>
      <c r="R166" s="221">
        <f>Q166*H166</f>
        <v>2.0973999999999999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169</v>
      </c>
      <c r="AT166" s="223" t="s">
        <v>164</v>
      </c>
      <c r="AU166" s="223" t="s">
        <v>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169</v>
      </c>
      <c r="BM166" s="223" t="s">
        <v>981</v>
      </c>
    </row>
    <row r="167" s="2" customFormat="1">
      <c r="A167" s="38"/>
      <c r="B167" s="39"/>
      <c r="C167" s="40"/>
      <c r="D167" s="225" t="s">
        <v>171</v>
      </c>
      <c r="E167" s="40"/>
      <c r="F167" s="226" t="s">
        <v>982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171</v>
      </c>
      <c r="AU167" s="17" t="s">
        <v>85</v>
      </c>
    </row>
    <row r="168" s="2" customFormat="1" ht="24.15" customHeight="1">
      <c r="A168" s="38"/>
      <c r="B168" s="39"/>
      <c r="C168" s="264" t="s">
        <v>298</v>
      </c>
      <c r="D168" s="264" t="s">
        <v>280</v>
      </c>
      <c r="E168" s="265" t="s">
        <v>983</v>
      </c>
      <c r="F168" s="266" t="s">
        <v>984</v>
      </c>
      <c r="G168" s="267" t="s">
        <v>542</v>
      </c>
      <c r="H168" s="268">
        <v>5</v>
      </c>
      <c r="I168" s="269"/>
      <c r="J168" s="270">
        <f>ROUND(I168*H168,2)</f>
        <v>0</v>
      </c>
      <c r="K168" s="266" t="s">
        <v>19</v>
      </c>
      <c r="L168" s="271"/>
      <c r="M168" s="272" t="s">
        <v>19</v>
      </c>
      <c r="N168" s="273" t="s">
        <v>46</v>
      </c>
      <c r="O168" s="84"/>
      <c r="P168" s="221">
        <f>O168*H168</f>
        <v>0</v>
      </c>
      <c r="Q168" s="221">
        <v>1.6000000000000001</v>
      </c>
      <c r="R168" s="221">
        <f>Q168*H168</f>
        <v>8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217</v>
      </c>
      <c r="AT168" s="223" t="s">
        <v>280</v>
      </c>
      <c r="AU168" s="223" t="s">
        <v>85</v>
      </c>
      <c r="AY168" s="17" t="s">
        <v>162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83</v>
      </c>
      <c r="BK168" s="224">
        <f>ROUND(I168*H168,2)</f>
        <v>0</v>
      </c>
      <c r="BL168" s="17" t="s">
        <v>169</v>
      </c>
      <c r="BM168" s="223" t="s">
        <v>985</v>
      </c>
    </row>
    <row r="169" s="2" customFormat="1">
      <c r="A169" s="38"/>
      <c r="B169" s="39"/>
      <c r="C169" s="40"/>
      <c r="D169" s="232" t="s">
        <v>260</v>
      </c>
      <c r="E169" s="40"/>
      <c r="F169" s="263" t="s">
        <v>986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260</v>
      </c>
      <c r="AU169" s="17" t="s">
        <v>85</v>
      </c>
    </row>
    <row r="170" s="2" customFormat="1" ht="24.15" customHeight="1">
      <c r="A170" s="38"/>
      <c r="B170" s="39"/>
      <c r="C170" s="212" t="s">
        <v>304</v>
      </c>
      <c r="D170" s="212" t="s">
        <v>164</v>
      </c>
      <c r="E170" s="213" t="s">
        <v>987</v>
      </c>
      <c r="F170" s="214" t="s">
        <v>988</v>
      </c>
      <c r="G170" s="215" t="s">
        <v>542</v>
      </c>
      <c r="H170" s="216">
        <v>2</v>
      </c>
      <c r="I170" s="217"/>
      <c r="J170" s="218">
        <f>ROUND(I170*H170,2)</f>
        <v>0</v>
      </c>
      <c r="K170" s="214" t="s">
        <v>168</v>
      </c>
      <c r="L170" s="44"/>
      <c r="M170" s="219" t="s">
        <v>19</v>
      </c>
      <c r="N170" s="220" t="s">
        <v>46</v>
      </c>
      <c r="O170" s="84"/>
      <c r="P170" s="221">
        <f>O170*H170</f>
        <v>0</v>
      </c>
      <c r="Q170" s="221">
        <v>0.0098899999999999995</v>
      </c>
      <c r="R170" s="221">
        <f>Q170*H170</f>
        <v>0.019779999999999999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169</v>
      </c>
      <c r="AT170" s="223" t="s">
        <v>164</v>
      </c>
      <c r="AU170" s="223" t="s">
        <v>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169</v>
      </c>
      <c r="BM170" s="223" t="s">
        <v>989</v>
      </c>
    </row>
    <row r="171" s="2" customFormat="1">
      <c r="A171" s="38"/>
      <c r="B171" s="39"/>
      <c r="C171" s="40"/>
      <c r="D171" s="225" t="s">
        <v>171</v>
      </c>
      <c r="E171" s="40"/>
      <c r="F171" s="226" t="s">
        <v>990</v>
      </c>
      <c r="G171" s="40"/>
      <c r="H171" s="40"/>
      <c r="I171" s="227"/>
      <c r="J171" s="40"/>
      <c r="K171" s="40"/>
      <c r="L171" s="44"/>
      <c r="M171" s="228"/>
      <c r="N171" s="229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171</v>
      </c>
      <c r="AU171" s="17" t="s">
        <v>85</v>
      </c>
    </row>
    <row r="172" s="2" customFormat="1" ht="16.5" customHeight="1">
      <c r="A172" s="38"/>
      <c r="B172" s="39"/>
      <c r="C172" s="264" t="s">
        <v>311</v>
      </c>
      <c r="D172" s="264" t="s">
        <v>280</v>
      </c>
      <c r="E172" s="265" t="s">
        <v>991</v>
      </c>
      <c r="F172" s="266" t="s">
        <v>992</v>
      </c>
      <c r="G172" s="267" t="s">
        <v>542</v>
      </c>
      <c r="H172" s="268">
        <v>2</v>
      </c>
      <c r="I172" s="269"/>
      <c r="J172" s="270">
        <f>ROUND(I172*H172,2)</f>
        <v>0</v>
      </c>
      <c r="K172" s="266" t="s">
        <v>19</v>
      </c>
      <c r="L172" s="271"/>
      <c r="M172" s="272" t="s">
        <v>19</v>
      </c>
      <c r="N172" s="273" t="s">
        <v>46</v>
      </c>
      <c r="O172" s="84"/>
      <c r="P172" s="221">
        <f>O172*H172</f>
        <v>0</v>
      </c>
      <c r="Q172" s="221">
        <v>0.254</v>
      </c>
      <c r="R172" s="221">
        <f>Q172*H172</f>
        <v>0.50800000000000001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217</v>
      </c>
      <c r="AT172" s="223" t="s">
        <v>280</v>
      </c>
      <c r="AU172" s="223" t="s">
        <v>85</v>
      </c>
      <c r="AY172" s="17" t="s">
        <v>162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83</v>
      </c>
      <c r="BK172" s="224">
        <f>ROUND(I172*H172,2)</f>
        <v>0</v>
      </c>
      <c r="BL172" s="17" t="s">
        <v>169</v>
      </c>
      <c r="BM172" s="223" t="s">
        <v>993</v>
      </c>
    </row>
    <row r="173" s="2" customFormat="1">
      <c r="A173" s="38"/>
      <c r="B173" s="39"/>
      <c r="C173" s="40"/>
      <c r="D173" s="232" t="s">
        <v>260</v>
      </c>
      <c r="E173" s="40"/>
      <c r="F173" s="263" t="s">
        <v>994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260</v>
      </c>
      <c r="AU173" s="17" t="s">
        <v>85</v>
      </c>
    </row>
    <row r="174" s="2" customFormat="1" ht="24.15" customHeight="1">
      <c r="A174" s="38"/>
      <c r="B174" s="39"/>
      <c r="C174" s="212" t="s">
        <v>320</v>
      </c>
      <c r="D174" s="212" t="s">
        <v>164</v>
      </c>
      <c r="E174" s="213" t="s">
        <v>995</v>
      </c>
      <c r="F174" s="214" t="s">
        <v>996</v>
      </c>
      <c r="G174" s="215" t="s">
        <v>542</v>
      </c>
      <c r="H174" s="216">
        <v>2</v>
      </c>
      <c r="I174" s="217"/>
      <c r="J174" s="218">
        <f>ROUND(I174*H174,2)</f>
        <v>0</v>
      </c>
      <c r="K174" s="214" t="s">
        <v>168</v>
      </c>
      <c r="L174" s="44"/>
      <c r="M174" s="219" t="s">
        <v>19</v>
      </c>
      <c r="N174" s="220" t="s">
        <v>46</v>
      </c>
      <c r="O174" s="84"/>
      <c r="P174" s="221">
        <f>O174*H174</f>
        <v>0</v>
      </c>
      <c r="Q174" s="221">
        <v>0.0098899999999999995</v>
      </c>
      <c r="R174" s="221">
        <f>Q174*H174</f>
        <v>0.019779999999999999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169</v>
      </c>
      <c r="AT174" s="223" t="s">
        <v>164</v>
      </c>
      <c r="AU174" s="223" t="s">
        <v>85</v>
      </c>
      <c r="AY174" s="17" t="s">
        <v>162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83</v>
      </c>
      <c r="BK174" s="224">
        <f>ROUND(I174*H174,2)</f>
        <v>0</v>
      </c>
      <c r="BL174" s="17" t="s">
        <v>169</v>
      </c>
      <c r="BM174" s="223" t="s">
        <v>997</v>
      </c>
    </row>
    <row r="175" s="2" customFormat="1">
      <c r="A175" s="38"/>
      <c r="B175" s="39"/>
      <c r="C175" s="40"/>
      <c r="D175" s="225" t="s">
        <v>171</v>
      </c>
      <c r="E175" s="40"/>
      <c r="F175" s="226" t="s">
        <v>998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171</v>
      </c>
      <c r="AU175" s="17" t="s">
        <v>85</v>
      </c>
    </row>
    <row r="176" s="2" customFormat="1" ht="16.5" customHeight="1">
      <c r="A176" s="38"/>
      <c r="B176" s="39"/>
      <c r="C176" s="264" t="s">
        <v>327</v>
      </c>
      <c r="D176" s="264" t="s">
        <v>280</v>
      </c>
      <c r="E176" s="265" t="s">
        <v>999</v>
      </c>
      <c r="F176" s="266" t="s">
        <v>1000</v>
      </c>
      <c r="G176" s="267" t="s">
        <v>542</v>
      </c>
      <c r="H176" s="268">
        <v>2</v>
      </c>
      <c r="I176" s="269"/>
      <c r="J176" s="270">
        <f>ROUND(I176*H176,2)</f>
        <v>0</v>
      </c>
      <c r="K176" s="266" t="s">
        <v>19</v>
      </c>
      <c r="L176" s="271"/>
      <c r="M176" s="272" t="s">
        <v>19</v>
      </c>
      <c r="N176" s="273" t="s">
        <v>46</v>
      </c>
      <c r="O176" s="84"/>
      <c r="P176" s="221">
        <f>O176*H176</f>
        <v>0</v>
      </c>
      <c r="Q176" s="221">
        <v>1.0129999999999999</v>
      </c>
      <c r="R176" s="221">
        <f>Q176*H176</f>
        <v>2.0259999999999998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217</v>
      </c>
      <c r="AT176" s="223" t="s">
        <v>280</v>
      </c>
      <c r="AU176" s="223" t="s">
        <v>85</v>
      </c>
      <c r="AY176" s="17" t="s">
        <v>162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83</v>
      </c>
      <c r="BK176" s="224">
        <f>ROUND(I176*H176,2)</f>
        <v>0</v>
      </c>
      <c r="BL176" s="17" t="s">
        <v>169</v>
      </c>
      <c r="BM176" s="223" t="s">
        <v>1001</v>
      </c>
    </row>
    <row r="177" s="2" customFormat="1">
      <c r="A177" s="38"/>
      <c r="B177" s="39"/>
      <c r="C177" s="40"/>
      <c r="D177" s="232" t="s">
        <v>260</v>
      </c>
      <c r="E177" s="40"/>
      <c r="F177" s="263" t="s">
        <v>1002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260</v>
      </c>
      <c r="AU177" s="17" t="s">
        <v>85</v>
      </c>
    </row>
    <row r="178" s="2" customFormat="1" ht="24.15" customHeight="1">
      <c r="A178" s="38"/>
      <c r="B178" s="39"/>
      <c r="C178" s="212" t="s">
        <v>335</v>
      </c>
      <c r="D178" s="212" t="s">
        <v>164</v>
      </c>
      <c r="E178" s="213" t="s">
        <v>1003</v>
      </c>
      <c r="F178" s="214" t="s">
        <v>1004</v>
      </c>
      <c r="G178" s="215" t="s">
        <v>542</v>
      </c>
      <c r="H178" s="216">
        <v>5</v>
      </c>
      <c r="I178" s="217"/>
      <c r="J178" s="218">
        <f>ROUND(I178*H178,2)</f>
        <v>0</v>
      </c>
      <c r="K178" s="214" t="s">
        <v>168</v>
      </c>
      <c r="L178" s="44"/>
      <c r="M178" s="219" t="s">
        <v>19</v>
      </c>
      <c r="N178" s="220" t="s">
        <v>46</v>
      </c>
      <c r="O178" s="84"/>
      <c r="P178" s="221">
        <f>O178*H178</f>
        <v>0</v>
      </c>
      <c r="Q178" s="221">
        <v>0.01218</v>
      </c>
      <c r="R178" s="221">
        <f>Q178*H178</f>
        <v>0.060899999999999996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169</v>
      </c>
      <c r="AT178" s="223" t="s">
        <v>164</v>
      </c>
      <c r="AU178" s="223" t="s">
        <v>85</v>
      </c>
      <c r="AY178" s="17" t="s">
        <v>162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83</v>
      </c>
      <c r="BK178" s="224">
        <f>ROUND(I178*H178,2)</f>
        <v>0</v>
      </c>
      <c r="BL178" s="17" t="s">
        <v>169</v>
      </c>
      <c r="BM178" s="223" t="s">
        <v>1005</v>
      </c>
    </row>
    <row r="179" s="2" customFormat="1">
      <c r="A179" s="38"/>
      <c r="B179" s="39"/>
      <c r="C179" s="40"/>
      <c r="D179" s="225" t="s">
        <v>171</v>
      </c>
      <c r="E179" s="40"/>
      <c r="F179" s="226" t="s">
        <v>1006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171</v>
      </c>
      <c r="AU179" s="17" t="s">
        <v>85</v>
      </c>
    </row>
    <row r="180" s="2" customFormat="1" ht="16.5" customHeight="1">
      <c r="A180" s="38"/>
      <c r="B180" s="39"/>
      <c r="C180" s="264" t="s">
        <v>340</v>
      </c>
      <c r="D180" s="264" t="s">
        <v>280</v>
      </c>
      <c r="E180" s="265" t="s">
        <v>1007</v>
      </c>
      <c r="F180" s="266" t="s">
        <v>1008</v>
      </c>
      <c r="G180" s="267" t="s">
        <v>542</v>
      </c>
      <c r="H180" s="268">
        <v>5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46</v>
      </c>
      <c r="O180" s="84"/>
      <c r="P180" s="221">
        <f>O180*H180</f>
        <v>0</v>
      </c>
      <c r="Q180" s="221">
        <v>0.58499999999999996</v>
      </c>
      <c r="R180" s="221">
        <f>Q180*H180</f>
        <v>2.9249999999999998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217</v>
      </c>
      <c r="AT180" s="223" t="s">
        <v>280</v>
      </c>
      <c r="AU180" s="223" t="s">
        <v>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169</v>
      </c>
      <c r="BM180" s="223" t="s">
        <v>1009</v>
      </c>
    </row>
    <row r="181" s="2" customFormat="1">
      <c r="A181" s="38"/>
      <c r="B181" s="39"/>
      <c r="C181" s="40"/>
      <c r="D181" s="232" t="s">
        <v>260</v>
      </c>
      <c r="E181" s="40"/>
      <c r="F181" s="263" t="s">
        <v>1010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260</v>
      </c>
      <c r="AU181" s="17" t="s">
        <v>85</v>
      </c>
    </row>
    <row r="182" s="2" customFormat="1" ht="37.8" customHeight="1">
      <c r="A182" s="38"/>
      <c r="B182" s="39"/>
      <c r="C182" s="212" t="s">
        <v>344</v>
      </c>
      <c r="D182" s="212" t="s">
        <v>164</v>
      </c>
      <c r="E182" s="213" t="s">
        <v>1011</v>
      </c>
      <c r="F182" s="214" t="s">
        <v>1012</v>
      </c>
      <c r="G182" s="215" t="s">
        <v>542</v>
      </c>
      <c r="H182" s="216">
        <v>5</v>
      </c>
      <c r="I182" s="217"/>
      <c r="J182" s="218">
        <f>ROUND(I182*H182,2)</f>
        <v>0</v>
      </c>
      <c r="K182" s="214" t="s">
        <v>168</v>
      </c>
      <c r="L182" s="44"/>
      <c r="M182" s="219" t="s">
        <v>19</v>
      </c>
      <c r="N182" s="220" t="s">
        <v>46</v>
      </c>
      <c r="O182" s="84"/>
      <c r="P182" s="221">
        <f>O182*H182</f>
        <v>0</v>
      </c>
      <c r="Q182" s="221">
        <v>0.089999999999999997</v>
      </c>
      <c r="R182" s="221">
        <f>Q182*H182</f>
        <v>0.44999999999999996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169</v>
      </c>
      <c r="AT182" s="223" t="s">
        <v>164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169</v>
      </c>
      <c r="BM182" s="223" t="s">
        <v>1013</v>
      </c>
    </row>
    <row r="183" s="2" customFormat="1">
      <c r="A183" s="38"/>
      <c r="B183" s="39"/>
      <c r="C183" s="40"/>
      <c r="D183" s="225" t="s">
        <v>171</v>
      </c>
      <c r="E183" s="40"/>
      <c r="F183" s="226" t="s">
        <v>1014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171</v>
      </c>
      <c r="AU183" s="17" t="s">
        <v>85</v>
      </c>
    </row>
    <row r="184" s="2" customFormat="1" ht="24.15" customHeight="1">
      <c r="A184" s="38"/>
      <c r="B184" s="39"/>
      <c r="C184" s="264" t="s">
        <v>348</v>
      </c>
      <c r="D184" s="264" t="s">
        <v>280</v>
      </c>
      <c r="E184" s="265" t="s">
        <v>1015</v>
      </c>
      <c r="F184" s="266" t="s">
        <v>1016</v>
      </c>
      <c r="G184" s="267" t="s">
        <v>542</v>
      </c>
      <c r="H184" s="268">
        <v>5</v>
      </c>
      <c r="I184" s="269"/>
      <c r="J184" s="270">
        <f>ROUND(I184*H184,2)</f>
        <v>0</v>
      </c>
      <c r="K184" s="266" t="s">
        <v>168</v>
      </c>
      <c r="L184" s="271"/>
      <c r="M184" s="272" t="s">
        <v>19</v>
      </c>
      <c r="N184" s="273" t="s">
        <v>46</v>
      </c>
      <c r="O184" s="84"/>
      <c r="P184" s="221">
        <f>O184*H184</f>
        <v>0</v>
      </c>
      <c r="Q184" s="221">
        <v>0.156</v>
      </c>
      <c r="R184" s="221">
        <f>Q184*H184</f>
        <v>0.78000000000000003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217</v>
      </c>
      <c r="AT184" s="223" t="s">
        <v>280</v>
      </c>
      <c r="AU184" s="223" t="s">
        <v>85</v>
      </c>
      <c r="AY184" s="17" t="s">
        <v>162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83</v>
      </c>
      <c r="BK184" s="224">
        <f>ROUND(I184*H184,2)</f>
        <v>0</v>
      </c>
      <c r="BL184" s="17" t="s">
        <v>169</v>
      </c>
      <c r="BM184" s="223" t="s">
        <v>1017</v>
      </c>
    </row>
    <row r="185" s="12" customFormat="1" ht="22.8" customHeight="1">
      <c r="A185" s="12"/>
      <c r="B185" s="196"/>
      <c r="C185" s="197"/>
      <c r="D185" s="198" t="s">
        <v>74</v>
      </c>
      <c r="E185" s="210" t="s">
        <v>309</v>
      </c>
      <c r="F185" s="210" t="s">
        <v>310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SUM(P186:P187)</f>
        <v>0</v>
      </c>
      <c r="Q185" s="204"/>
      <c r="R185" s="205">
        <f>SUM(R186:R187)</f>
        <v>0</v>
      </c>
      <c r="S185" s="204"/>
      <c r="T185" s="206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83</v>
      </c>
      <c r="AT185" s="208" t="s">
        <v>74</v>
      </c>
      <c r="AU185" s="208" t="s">
        <v>83</v>
      </c>
      <c r="AY185" s="207" t="s">
        <v>162</v>
      </c>
      <c r="BK185" s="209">
        <f>SUM(BK186:BK187)</f>
        <v>0</v>
      </c>
    </row>
    <row r="186" s="2" customFormat="1" ht="49.05" customHeight="1">
      <c r="A186" s="38"/>
      <c r="B186" s="39"/>
      <c r="C186" s="212" t="s">
        <v>353</v>
      </c>
      <c r="D186" s="212" t="s">
        <v>164</v>
      </c>
      <c r="E186" s="213" t="s">
        <v>879</v>
      </c>
      <c r="F186" s="214" t="s">
        <v>1018</v>
      </c>
      <c r="G186" s="215" t="s">
        <v>220</v>
      </c>
      <c r="H186" s="216">
        <v>116.979</v>
      </c>
      <c r="I186" s="217"/>
      <c r="J186" s="218">
        <f>ROUND(I186*H186,2)</f>
        <v>0</v>
      </c>
      <c r="K186" s="214" t="s">
        <v>168</v>
      </c>
      <c r="L186" s="44"/>
      <c r="M186" s="219" t="s">
        <v>19</v>
      </c>
      <c r="N186" s="220" t="s">
        <v>46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169</v>
      </c>
      <c r="AT186" s="223" t="s">
        <v>164</v>
      </c>
      <c r="AU186" s="223" t="s">
        <v>85</v>
      </c>
      <c r="AY186" s="17" t="s">
        <v>162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83</v>
      </c>
      <c r="BK186" s="224">
        <f>ROUND(I186*H186,2)</f>
        <v>0</v>
      </c>
      <c r="BL186" s="17" t="s">
        <v>169</v>
      </c>
      <c r="BM186" s="223" t="s">
        <v>1019</v>
      </c>
    </row>
    <row r="187" s="2" customFormat="1">
      <c r="A187" s="38"/>
      <c r="B187" s="39"/>
      <c r="C187" s="40"/>
      <c r="D187" s="225" t="s">
        <v>171</v>
      </c>
      <c r="E187" s="40"/>
      <c r="F187" s="226" t="s">
        <v>1020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171</v>
      </c>
      <c r="AU187" s="17" t="s">
        <v>85</v>
      </c>
    </row>
    <row r="188" s="12" customFormat="1" ht="25.92" customHeight="1">
      <c r="A188" s="12"/>
      <c r="B188" s="196"/>
      <c r="C188" s="197"/>
      <c r="D188" s="198" t="s">
        <v>74</v>
      </c>
      <c r="E188" s="199" t="s">
        <v>891</v>
      </c>
      <c r="F188" s="199" t="s">
        <v>892</v>
      </c>
      <c r="G188" s="197"/>
      <c r="H188" s="197"/>
      <c r="I188" s="200"/>
      <c r="J188" s="201">
        <f>BK188</f>
        <v>0</v>
      </c>
      <c r="K188" s="197"/>
      <c r="L188" s="202"/>
      <c r="M188" s="203"/>
      <c r="N188" s="204"/>
      <c r="O188" s="204"/>
      <c r="P188" s="205">
        <f>SUM(P189:P190)</f>
        <v>0</v>
      </c>
      <c r="Q188" s="204"/>
      <c r="R188" s="205">
        <f>SUM(R189:R190)</f>
        <v>0</v>
      </c>
      <c r="S188" s="204"/>
      <c r="T188" s="206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7" t="s">
        <v>169</v>
      </c>
      <c r="AT188" s="208" t="s">
        <v>74</v>
      </c>
      <c r="AU188" s="208" t="s">
        <v>75</v>
      </c>
      <c r="AY188" s="207" t="s">
        <v>162</v>
      </c>
      <c r="BK188" s="209">
        <f>SUM(BK189:BK190)</f>
        <v>0</v>
      </c>
    </row>
    <row r="189" s="2" customFormat="1" ht="24.15" customHeight="1">
      <c r="A189" s="38"/>
      <c r="B189" s="39"/>
      <c r="C189" s="212" t="s">
        <v>357</v>
      </c>
      <c r="D189" s="212" t="s">
        <v>164</v>
      </c>
      <c r="E189" s="213" t="s">
        <v>894</v>
      </c>
      <c r="F189" s="214" t="s">
        <v>895</v>
      </c>
      <c r="G189" s="215" t="s">
        <v>896</v>
      </c>
      <c r="H189" s="216">
        <v>20</v>
      </c>
      <c r="I189" s="217"/>
      <c r="J189" s="218">
        <f>ROUND(I189*H189,2)</f>
        <v>0</v>
      </c>
      <c r="K189" s="214" t="s">
        <v>168</v>
      </c>
      <c r="L189" s="44"/>
      <c r="M189" s="219" t="s">
        <v>19</v>
      </c>
      <c r="N189" s="220" t="s">
        <v>46</v>
      </c>
      <c r="O189" s="84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1021</v>
      </c>
      <c r="AT189" s="223" t="s">
        <v>164</v>
      </c>
      <c r="AU189" s="223" t="s">
        <v>83</v>
      </c>
      <c r="AY189" s="17" t="s">
        <v>162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83</v>
      </c>
      <c r="BK189" s="224">
        <f>ROUND(I189*H189,2)</f>
        <v>0</v>
      </c>
      <c r="BL189" s="17" t="s">
        <v>1021</v>
      </c>
      <c r="BM189" s="223" t="s">
        <v>1022</v>
      </c>
    </row>
    <row r="190" s="2" customFormat="1">
      <c r="A190" s="38"/>
      <c r="B190" s="39"/>
      <c r="C190" s="40"/>
      <c r="D190" s="225" t="s">
        <v>171</v>
      </c>
      <c r="E190" s="40"/>
      <c r="F190" s="226" t="s">
        <v>1023</v>
      </c>
      <c r="G190" s="40"/>
      <c r="H190" s="40"/>
      <c r="I190" s="227"/>
      <c r="J190" s="40"/>
      <c r="K190" s="40"/>
      <c r="L190" s="44"/>
      <c r="M190" s="279"/>
      <c r="N190" s="280"/>
      <c r="O190" s="276"/>
      <c r="P190" s="276"/>
      <c r="Q190" s="276"/>
      <c r="R190" s="276"/>
      <c r="S190" s="276"/>
      <c r="T190" s="281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171</v>
      </c>
      <c r="AU190" s="17" t="s">
        <v>83</v>
      </c>
    </row>
    <row r="191" s="2" customFormat="1" ht="6.96" customHeight="1">
      <c r="A191" s="38"/>
      <c r="B191" s="59"/>
      <c r="C191" s="60"/>
      <c r="D191" s="60"/>
      <c r="E191" s="60"/>
      <c r="F191" s="60"/>
      <c r="G191" s="60"/>
      <c r="H191" s="60"/>
      <c r="I191" s="60"/>
      <c r="J191" s="60"/>
      <c r="K191" s="60"/>
      <c r="L191" s="44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sheetProtection sheet="1" autoFilter="0" formatColumns="0" formatRows="0" objects="1" scenarios="1" spinCount="100000" saltValue="PoTs/ixjwVGNfet8RwzFdSRTpPYNuaq2d/twOZB+dmdD/65g9ETgJEYZF6nNAgWTfbeo2B97ZymyWrgMD6KUjQ==" hashValue="Gi5z7SK7zXXIdzE0VDptpc5+mrEProCUwgA4sknAk0oCEEpeeaQ7F0rfabjrrWFY5R+We3Sf19ifmvchM26eiQ==" algorithmName="SHA-512" password="CC35"/>
  <autoFilter ref="C90:K1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1151103"/>
    <hyperlink ref="F97" r:id="rId2" display="https://podminky.urs.cz/item/CS_URS_2025_01/131251202"/>
    <hyperlink ref="F105" r:id="rId3" display="https://podminky.urs.cz/item/CS_URS_2025_01/132251104"/>
    <hyperlink ref="F116" r:id="rId4" display="https://podminky.urs.cz/item/CS_URS_2025_01/151101101"/>
    <hyperlink ref="F120" r:id="rId5" display="https://podminky.urs.cz/item/CS_URS_2025_01/151101111"/>
    <hyperlink ref="F122" r:id="rId6" display="https://podminky.urs.cz/item/CS_URS_2025_01/162351103"/>
    <hyperlink ref="F128" r:id="rId7" display="https://podminky.urs.cz/item/CS_URS_2025_01/162751117"/>
    <hyperlink ref="F133" r:id="rId8" display="https://podminky.urs.cz/item/CS_URS_2025_01/162751119"/>
    <hyperlink ref="F137" r:id="rId9" display="https://podminky.urs.cz/item/CS_URS_2025_01/167151111"/>
    <hyperlink ref="F139" r:id="rId10" display="https://podminky.urs.cz/item/CS_URS_2025_01/171201231"/>
    <hyperlink ref="F143" r:id="rId11" display="https://podminky.urs.cz/item/CS_URS_2025_01/174151101"/>
    <hyperlink ref="F145" r:id="rId12" display="https://podminky.urs.cz/item/CS_URS_2025_01/175151101"/>
    <hyperlink ref="F154" r:id="rId13" display="https://podminky.urs.cz/item/CS_URS_2025_01/452141121"/>
    <hyperlink ref="F158" r:id="rId14" display="https://podminky.urs.cz/item/CS_URS_2025_01/871310310"/>
    <hyperlink ref="F163" r:id="rId15" display="https://podminky.urs.cz/item/CS_URS_2025_01/892351111"/>
    <hyperlink ref="F165" r:id="rId16" display="https://podminky.urs.cz/item/CS_URS_2025_01/892372111"/>
    <hyperlink ref="F167" r:id="rId17" display="https://podminky.urs.cz/item/CS_URS_2025_01/894410101"/>
    <hyperlink ref="F171" r:id="rId18" display="https://podminky.urs.cz/item/CS_URS_2025_01/894410211"/>
    <hyperlink ref="F175" r:id="rId19" display="https://podminky.urs.cz/item/CS_URS_2025_01/894410213"/>
    <hyperlink ref="F179" r:id="rId20" display="https://podminky.urs.cz/item/CS_URS_2025_01/894410232"/>
    <hyperlink ref="F183" r:id="rId21" display="https://podminky.urs.cz/item/CS_URS_2025_01/899104112"/>
    <hyperlink ref="F187" r:id="rId22" display="https://podminky.urs.cz/item/CS_URS_2025_01/998276101"/>
    <hyperlink ref="F190" r:id="rId23" display="https://podminky.urs.cz/item/CS_URS_2025_01/HZS3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85</v>
      </c>
    </row>
    <row r="4" s="1" customFormat="1" ht="24.96" customHeight="1">
      <c r="B4" s="20"/>
      <c r="D4" s="140" t="s">
        <v>130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Hřiště u ZŠ - Habartov</v>
      </c>
      <c r="F7" s="142"/>
      <c r="G7" s="142"/>
      <c r="H7" s="142"/>
      <c r="L7" s="20"/>
    </row>
    <row r="8" s="1" customFormat="1" ht="12" customHeight="1">
      <c r="B8" s="20"/>
      <c r="D8" s="142" t="s">
        <v>131</v>
      </c>
      <c r="L8" s="20"/>
    </row>
    <row r="9" s="2" customFormat="1" ht="16.5" customHeight="1">
      <c r="A9" s="38"/>
      <c r="B9" s="44"/>
      <c r="C9" s="38"/>
      <c r="D9" s="38"/>
      <c r="E9" s="143" t="s">
        <v>702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902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1024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26. 5. 2025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">
        <v>34</v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35</v>
      </c>
      <c r="F23" s="38"/>
      <c r="G23" s="38"/>
      <c r="H23" s="38"/>
      <c r="I23" s="142" t="s">
        <v>29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37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38</v>
      </c>
      <c r="F26" s="38"/>
      <c r="G26" s="38"/>
      <c r="H26" s="38"/>
      <c r="I26" s="142" t="s">
        <v>29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39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71.25" customHeight="1">
      <c r="A29" s="147"/>
      <c r="B29" s="148"/>
      <c r="C29" s="147"/>
      <c r="D29" s="147"/>
      <c r="E29" s="149" t="s">
        <v>40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41</v>
      </c>
      <c r="E32" s="38"/>
      <c r="F32" s="38"/>
      <c r="G32" s="38"/>
      <c r="H32" s="38"/>
      <c r="I32" s="38"/>
      <c r="J32" s="153">
        <f>ROUND(J94,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43</v>
      </c>
      <c r="G34" s="38"/>
      <c r="H34" s="38"/>
      <c r="I34" s="154" t="s">
        <v>42</v>
      </c>
      <c r="J34" s="154" t="s">
        <v>44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45</v>
      </c>
      <c r="E35" s="142" t="s">
        <v>46</v>
      </c>
      <c r="F35" s="156">
        <f>ROUND((SUM(BE94:BE198)),  2)</f>
        <v>0</v>
      </c>
      <c r="G35" s="38"/>
      <c r="H35" s="38"/>
      <c r="I35" s="157">
        <v>0.20999999999999999</v>
      </c>
      <c r="J35" s="156">
        <f>ROUND(((SUM(BE94:BE198))*I35),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47</v>
      </c>
      <c r="F36" s="156">
        <f>ROUND((SUM(BF94:BF198)),  2)</f>
        <v>0</v>
      </c>
      <c r="G36" s="38"/>
      <c r="H36" s="38"/>
      <c r="I36" s="157">
        <v>0.12</v>
      </c>
      <c r="J36" s="156">
        <f>ROUND(((SUM(BF94:BF198))*I36),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ROUND((SUM(BG94:BG198)),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49</v>
      </c>
      <c r="F38" s="156">
        <f>ROUND((SUM(BH94:BH198)),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50</v>
      </c>
      <c r="F39" s="156">
        <f>ROUND((SUM(BI94:BI198)),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51</v>
      </c>
      <c r="E41" s="160"/>
      <c r="F41" s="160"/>
      <c r="G41" s="161" t="s">
        <v>52</v>
      </c>
      <c r="H41" s="162" t="s">
        <v>53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hidden="1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24.96" customHeight="1">
      <c r="A47" s="38"/>
      <c r="B47" s="39"/>
      <c r="C47" s="23" t="s">
        <v>133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169" t="str">
        <f>E7</f>
        <v>Hřiště u ZŠ - Habartov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1" customFormat="1" ht="12" customHeight="1">
      <c r="B51" s="21"/>
      <c r="C51" s="32" t="s">
        <v>131</v>
      </c>
      <c r="D51" s="22"/>
      <c r="E51" s="22"/>
      <c r="F51" s="22"/>
      <c r="G51" s="22"/>
      <c r="H51" s="22"/>
      <c r="I51" s="22"/>
      <c r="J51" s="22"/>
      <c r="K51" s="22"/>
      <c r="L51" s="20"/>
    </row>
    <row r="52" hidden="1" s="2" customFormat="1" ht="16.5" customHeight="1">
      <c r="A52" s="38"/>
      <c r="B52" s="39"/>
      <c r="C52" s="40"/>
      <c r="D52" s="40"/>
      <c r="E52" s="169" t="s">
        <v>702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12" customHeight="1">
      <c r="A53" s="38"/>
      <c r="B53" s="39"/>
      <c r="C53" s="32" t="s">
        <v>902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6.5" customHeight="1">
      <c r="A54" s="38"/>
      <c r="B54" s="39"/>
      <c r="C54" s="40"/>
      <c r="D54" s="40"/>
      <c r="E54" s="69" t="str">
        <f>E11</f>
        <v>KP - Kanalizační přípojka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2" customHeight="1">
      <c r="A56" s="38"/>
      <c r="B56" s="39"/>
      <c r="C56" s="32" t="s">
        <v>21</v>
      </c>
      <c r="D56" s="40"/>
      <c r="E56" s="40"/>
      <c r="F56" s="27" t="str">
        <f>F14</f>
        <v>č.p.561/28,99/226</v>
      </c>
      <c r="G56" s="40"/>
      <c r="H56" s="40"/>
      <c r="I56" s="32" t="s">
        <v>23</v>
      </c>
      <c r="J56" s="72" t="str">
        <f>IF(J14="","",J14)</f>
        <v>26. 5. 2025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25.65" customHeight="1">
      <c r="A58" s="38"/>
      <c r="B58" s="39"/>
      <c r="C58" s="32" t="s">
        <v>25</v>
      </c>
      <c r="D58" s="40"/>
      <c r="E58" s="40"/>
      <c r="F58" s="27" t="str">
        <f>E17</f>
        <v>Město Habartov</v>
      </c>
      <c r="G58" s="40"/>
      <c r="H58" s="40"/>
      <c r="I58" s="32" t="s">
        <v>33</v>
      </c>
      <c r="J58" s="36" t="str">
        <f>E23</f>
        <v>Ing.Arch Lubomír Korřák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37</v>
      </c>
      <c r="J59" s="36" t="str">
        <f>E26</f>
        <v xml:space="preserve"> 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hidden="1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hidden="1" s="2" customFormat="1" ht="29.28" customHeight="1">
      <c r="A61" s="38"/>
      <c r="B61" s="39"/>
      <c r="C61" s="170" t="s">
        <v>134</v>
      </c>
      <c r="D61" s="171"/>
      <c r="E61" s="171"/>
      <c r="F61" s="171"/>
      <c r="G61" s="171"/>
      <c r="H61" s="171"/>
      <c r="I61" s="171"/>
      <c r="J61" s="172" t="s">
        <v>135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 s="2" customFormat="1" ht="22.8" customHeight="1">
      <c r="A63" s="38"/>
      <c r="B63" s="39"/>
      <c r="C63" s="173" t="s">
        <v>73</v>
      </c>
      <c r="D63" s="40"/>
      <c r="E63" s="40"/>
      <c r="F63" s="40"/>
      <c r="G63" s="40"/>
      <c r="H63" s="40"/>
      <c r="I63" s="40"/>
      <c r="J63" s="102">
        <f>J94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136</v>
      </c>
    </row>
    <row r="64" hidden="1" s="9" customFormat="1" ht="24.96" customHeight="1">
      <c r="A64" s="9"/>
      <c r="B64" s="174"/>
      <c r="C64" s="175"/>
      <c r="D64" s="176" t="s">
        <v>137</v>
      </c>
      <c r="E64" s="177"/>
      <c r="F64" s="177"/>
      <c r="G64" s="177"/>
      <c r="H64" s="177"/>
      <c r="I64" s="177"/>
      <c r="J64" s="178">
        <f>J95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0"/>
      <c r="C65" s="125"/>
      <c r="D65" s="181" t="s">
        <v>138</v>
      </c>
      <c r="E65" s="182"/>
      <c r="F65" s="182"/>
      <c r="G65" s="182"/>
      <c r="H65" s="182"/>
      <c r="I65" s="182"/>
      <c r="J65" s="183">
        <f>J96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0"/>
      <c r="C66" s="125"/>
      <c r="D66" s="181" t="s">
        <v>141</v>
      </c>
      <c r="E66" s="182"/>
      <c r="F66" s="182"/>
      <c r="G66" s="182"/>
      <c r="H66" s="182"/>
      <c r="I66" s="182"/>
      <c r="J66" s="183">
        <f>J163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0"/>
      <c r="C67" s="125"/>
      <c r="D67" s="181" t="s">
        <v>703</v>
      </c>
      <c r="E67" s="182"/>
      <c r="F67" s="182"/>
      <c r="G67" s="182"/>
      <c r="H67" s="182"/>
      <c r="I67" s="182"/>
      <c r="J67" s="183">
        <f>J173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0"/>
      <c r="C68" s="125"/>
      <c r="D68" s="181" t="s">
        <v>143</v>
      </c>
      <c r="E68" s="182"/>
      <c r="F68" s="182"/>
      <c r="G68" s="182"/>
      <c r="H68" s="182"/>
      <c r="I68" s="182"/>
      <c r="J68" s="183">
        <f>J184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0"/>
      <c r="C69" s="125"/>
      <c r="D69" s="181" t="s">
        <v>144</v>
      </c>
      <c r="E69" s="182"/>
      <c r="F69" s="182"/>
      <c r="G69" s="182"/>
      <c r="H69" s="182"/>
      <c r="I69" s="182"/>
      <c r="J69" s="183">
        <f>J187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74"/>
      <c r="C70" s="175"/>
      <c r="D70" s="176" t="s">
        <v>1025</v>
      </c>
      <c r="E70" s="177"/>
      <c r="F70" s="177"/>
      <c r="G70" s="177"/>
      <c r="H70" s="177"/>
      <c r="I70" s="177"/>
      <c r="J70" s="178">
        <f>J190</f>
        <v>0</v>
      </c>
      <c r="K70" s="175"/>
      <c r="L70" s="17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10" customFormat="1" ht="19.92" customHeight="1">
      <c r="A71" s="10"/>
      <c r="B71" s="180"/>
      <c r="C71" s="125"/>
      <c r="D71" s="181" t="s">
        <v>1026</v>
      </c>
      <c r="E71" s="182"/>
      <c r="F71" s="182"/>
      <c r="G71" s="182"/>
      <c r="H71" s="182"/>
      <c r="I71" s="182"/>
      <c r="J71" s="183">
        <f>J191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9" customFormat="1" ht="24.96" customHeight="1">
      <c r="A72" s="9"/>
      <c r="B72" s="174"/>
      <c r="C72" s="175"/>
      <c r="D72" s="176" t="s">
        <v>705</v>
      </c>
      <c r="E72" s="177"/>
      <c r="F72" s="177"/>
      <c r="G72" s="177"/>
      <c r="H72" s="177"/>
      <c r="I72" s="177"/>
      <c r="J72" s="178">
        <f>J196</f>
        <v>0</v>
      </c>
      <c r="K72" s="175"/>
      <c r="L72" s="17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idden="1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hidden="1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hidden="1"/>
    <row r="76" hidden="1"/>
    <row r="77" hidden="1"/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147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9" t="str">
        <f>E7</f>
        <v>Hřiště u ZŠ - Habartov</v>
      </c>
      <c r="F82" s="32"/>
      <c r="G82" s="32"/>
      <c r="H82" s="32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" customFormat="1" ht="12" customHeight="1">
      <c r="B83" s="21"/>
      <c r="C83" s="32" t="s">
        <v>131</v>
      </c>
      <c r="D83" s="22"/>
      <c r="E83" s="22"/>
      <c r="F83" s="22"/>
      <c r="G83" s="22"/>
      <c r="H83" s="22"/>
      <c r="I83" s="22"/>
      <c r="J83" s="22"/>
      <c r="K83" s="22"/>
      <c r="L83" s="20"/>
    </row>
    <row r="84" s="2" customFormat="1" ht="16.5" customHeight="1">
      <c r="A84" s="38"/>
      <c r="B84" s="39"/>
      <c r="C84" s="40"/>
      <c r="D84" s="40"/>
      <c r="E84" s="169" t="s">
        <v>702</v>
      </c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902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E11</f>
        <v>KP - Kanalizační přípojka</v>
      </c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F14</f>
        <v>č.p.561/28,99/226</v>
      </c>
      <c r="G88" s="40"/>
      <c r="H88" s="40"/>
      <c r="I88" s="32" t="s">
        <v>23</v>
      </c>
      <c r="J88" s="72" t="str">
        <f>IF(J14="","",J14)</f>
        <v>26. 5. 2025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25</v>
      </c>
      <c r="D90" s="40"/>
      <c r="E90" s="40"/>
      <c r="F90" s="27" t="str">
        <f>E17</f>
        <v>Město Habartov</v>
      </c>
      <c r="G90" s="40"/>
      <c r="H90" s="40"/>
      <c r="I90" s="32" t="s">
        <v>33</v>
      </c>
      <c r="J90" s="36" t="str">
        <f>E23</f>
        <v>Ing.Arch Lubomír Korřák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31</v>
      </c>
      <c r="D91" s="40"/>
      <c r="E91" s="40"/>
      <c r="F91" s="27" t="str">
        <f>IF(E20="","",E20)</f>
        <v>Vyplň údaj</v>
      </c>
      <c r="G91" s="40"/>
      <c r="H91" s="40"/>
      <c r="I91" s="32" t="s">
        <v>37</v>
      </c>
      <c r="J91" s="36" t="str">
        <f>E26</f>
        <v xml:space="preserve"> </v>
      </c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85"/>
      <c r="B93" s="186"/>
      <c r="C93" s="187" t="s">
        <v>148</v>
      </c>
      <c r="D93" s="188" t="s">
        <v>60</v>
      </c>
      <c r="E93" s="188" t="s">
        <v>56</v>
      </c>
      <c r="F93" s="188" t="s">
        <v>57</v>
      </c>
      <c r="G93" s="188" t="s">
        <v>149</v>
      </c>
      <c r="H93" s="188" t="s">
        <v>150</v>
      </c>
      <c r="I93" s="188" t="s">
        <v>151</v>
      </c>
      <c r="J93" s="188" t="s">
        <v>135</v>
      </c>
      <c r="K93" s="189" t="s">
        <v>152</v>
      </c>
      <c r="L93" s="190"/>
      <c r="M93" s="92" t="s">
        <v>19</v>
      </c>
      <c r="N93" s="93" t="s">
        <v>45</v>
      </c>
      <c r="O93" s="93" t="s">
        <v>153</v>
      </c>
      <c r="P93" s="93" t="s">
        <v>154</v>
      </c>
      <c r="Q93" s="93" t="s">
        <v>155</v>
      </c>
      <c r="R93" s="93" t="s">
        <v>156</v>
      </c>
      <c r="S93" s="93" t="s">
        <v>157</v>
      </c>
      <c r="T93" s="94" t="s">
        <v>158</v>
      </c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</row>
    <row r="94" s="2" customFormat="1" ht="22.8" customHeight="1">
      <c r="A94" s="38"/>
      <c r="B94" s="39"/>
      <c r="C94" s="99" t="s">
        <v>159</v>
      </c>
      <c r="D94" s="40"/>
      <c r="E94" s="40"/>
      <c r="F94" s="40"/>
      <c r="G94" s="40"/>
      <c r="H94" s="40"/>
      <c r="I94" s="40"/>
      <c r="J94" s="191">
        <f>BK94</f>
        <v>0</v>
      </c>
      <c r="K94" s="40"/>
      <c r="L94" s="44"/>
      <c r="M94" s="95"/>
      <c r="N94" s="192"/>
      <c r="O94" s="96"/>
      <c r="P94" s="193">
        <f>P95+P190+P196</f>
        <v>0</v>
      </c>
      <c r="Q94" s="96"/>
      <c r="R94" s="193">
        <f>R95+R190+R196</f>
        <v>19.535645700000003</v>
      </c>
      <c r="S94" s="96"/>
      <c r="T94" s="194">
        <f>T95+T190+T196</f>
        <v>2.8178999999999998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74</v>
      </c>
      <c r="AU94" s="17" t="s">
        <v>136</v>
      </c>
      <c r="BK94" s="195">
        <f>BK95+BK190+BK196</f>
        <v>0</v>
      </c>
    </row>
    <row r="95" s="12" customFormat="1" ht="25.92" customHeight="1">
      <c r="A95" s="12"/>
      <c r="B95" s="196"/>
      <c r="C95" s="197"/>
      <c r="D95" s="198" t="s">
        <v>74</v>
      </c>
      <c r="E95" s="199" t="s">
        <v>160</v>
      </c>
      <c r="F95" s="199" t="s">
        <v>161</v>
      </c>
      <c r="G95" s="197"/>
      <c r="H95" s="197"/>
      <c r="I95" s="200"/>
      <c r="J95" s="201">
        <f>BK95</f>
        <v>0</v>
      </c>
      <c r="K95" s="197"/>
      <c r="L95" s="202"/>
      <c r="M95" s="203"/>
      <c r="N95" s="204"/>
      <c r="O95" s="204"/>
      <c r="P95" s="205">
        <f>P96+P163+P173+P184+P187</f>
        <v>0</v>
      </c>
      <c r="Q95" s="204"/>
      <c r="R95" s="205">
        <f>R96+R163+R173+R184+R187</f>
        <v>19.535645700000003</v>
      </c>
      <c r="S95" s="204"/>
      <c r="T95" s="206">
        <f>T96+T163+T173+T184+T187</f>
        <v>2.8178999999999998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83</v>
      </c>
      <c r="AT95" s="208" t="s">
        <v>74</v>
      </c>
      <c r="AU95" s="208" t="s">
        <v>75</v>
      </c>
      <c r="AY95" s="207" t="s">
        <v>162</v>
      </c>
      <c r="BK95" s="209">
        <f>BK96+BK163+BK173+BK184+BK187</f>
        <v>0</v>
      </c>
    </row>
    <row r="96" s="12" customFormat="1" ht="22.8" customHeight="1">
      <c r="A96" s="12"/>
      <c r="B96" s="196"/>
      <c r="C96" s="197"/>
      <c r="D96" s="198" t="s">
        <v>74</v>
      </c>
      <c r="E96" s="210" t="s">
        <v>83</v>
      </c>
      <c r="F96" s="210" t="s">
        <v>163</v>
      </c>
      <c r="G96" s="197"/>
      <c r="H96" s="197"/>
      <c r="I96" s="200"/>
      <c r="J96" s="211">
        <f>BK96</f>
        <v>0</v>
      </c>
      <c r="K96" s="197"/>
      <c r="L96" s="202"/>
      <c r="M96" s="203"/>
      <c r="N96" s="204"/>
      <c r="O96" s="204"/>
      <c r="P96" s="205">
        <f>SUM(P97:P162)</f>
        <v>0</v>
      </c>
      <c r="Q96" s="204"/>
      <c r="R96" s="205">
        <f>SUM(R97:R162)</f>
        <v>14.443400000000001</v>
      </c>
      <c r="S96" s="204"/>
      <c r="T96" s="206">
        <f>SUM(T97:T162)</f>
        <v>2.8178999999999998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7" t="s">
        <v>83</v>
      </c>
      <c r="AT96" s="208" t="s">
        <v>74</v>
      </c>
      <c r="AU96" s="208" t="s">
        <v>83</v>
      </c>
      <c r="AY96" s="207" t="s">
        <v>162</v>
      </c>
      <c r="BK96" s="209">
        <f>SUM(BK97:BK162)</f>
        <v>0</v>
      </c>
    </row>
    <row r="97" s="2" customFormat="1" ht="55.5" customHeight="1">
      <c r="A97" s="38"/>
      <c r="B97" s="39"/>
      <c r="C97" s="212" t="s">
        <v>885</v>
      </c>
      <c r="D97" s="212" t="s">
        <v>164</v>
      </c>
      <c r="E97" s="213" t="s">
        <v>1027</v>
      </c>
      <c r="F97" s="214" t="s">
        <v>1028</v>
      </c>
      <c r="G97" s="215" t="s">
        <v>167</v>
      </c>
      <c r="H97" s="216">
        <v>4.6500000000000004</v>
      </c>
      <c r="I97" s="217"/>
      <c r="J97" s="218">
        <f>ROUND(I97*H97,2)</f>
        <v>0</v>
      </c>
      <c r="K97" s="214" t="s">
        <v>168</v>
      </c>
      <c r="L97" s="44"/>
      <c r="M97" s="219" t="s">
        <v>19</v>
      </c>
      <c r="N97" s="220" t="s">
        <v>46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0.28999999999999998</v>
      </c>
      <c r="T97" s="222">
        <f>S97*H97</f>
        <v>1.3485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169</v>
      </c>
      <c r="AT97" s="223" t="s">
        <v>164</v>
      </c>
      <c r="AU97" s="223" t="s">
        <v>85</v>
      </c>
      <c r="AY97" s="17" t="s">
        <v>162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83</v>
      </c>
      <c r="BK97" s="224">
        <f>ROUND(I97*H97,2)</f>
        <v>0</v>
      </c>
      <c r="BL97" s="17" t="s">
        <v>169</v>
      </c>
      <c r="BM97" s="223" t="s">
        <v>1029</v>
      </c>
    </row>
    <row r="98" s="2" customFormat="1">
      <c r="A98" s="38"/>
      <c r="B98" s="39"/>
      <c r="C98" s="40"/>
      <c r="D98" s="225" t="s">
        <v>171</v>
      </c>
      <c r="E98" s="40"/>
      <c r="F98" s="226" t="s">
        <v>1030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171</v>
      </c>
      <c r="AU98" s="17" t="s">
        <v>85</v>
      </c>
    </row>
    <row r="99" s="2" customFormat="1" ht="49.05" customHeight="1">
      <c r="A99" s="38"/>
      <c r="B99" s="39"/>
      <c r="C99" s="212" t="s">
        <v>848</v>
      </c>
      <c r="D99" s="212" t="s">
        <v>164</v>
      </c>
      <c r="E99" s="213" t="s">
        <v>1031</v>
      </c>
      <c r="F99" s="214" t="s">
        <v>1032</v>
      </c>
      <c r="G99" s="215" t="s">
        <v>167</v>
      </c>
      <c r="H99" s="216">
        <v>4.6500000000000004</v>
      </c>
      <c r="I99" s="217"/>
      <c r="J99" s="218">
        <f>ROUND(I99*H99,2)</f>
        <v>0</v>
      </c>
      <c r="K99" s="214" t="s">
        <v>168</v>
      </c>
      <c r="L99" s="44"/>
      <c r="M99" s="219" t="s">
        <v>19</v>
      </c>
      <c r="N99" s="220" t="s">
        <v>46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0.316</v>
      </c>
      <c r="T99" s="222">
        <f>S99*H99</f>
        <v>1.4694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169</v>
      </c>
      <c r="AT99" s="223" t="s">
        <v>164</v>
      </c>
      <c r="AU99" s="223" t="s">
        <v>85</v>
      </c>
      <c r="AY99" s="17" t="s">
        <v>162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83</v>
      </c>
      <c r="BK99" s="224">
        <f>ROUND(I99*H99,2)</f>
        <v>0</v>
      </c>
      <c r="BL99" s="17" t="s">
        <v>169</v>
      </c>
      <c r="BM99" s="223" t="s">
        <v>1033</v>
      </c>
    </row>
    <row r="100" s="2" customFormat="1">
      <c r="A100" s="38"/>
      <c r="B100" s="39"/>
      <c r="C100" s="40"/>
      <c r="D100" s="225" t="s">
        <v>171</v>
      </c>
      <c r="E100" s="40"/>
      <c r="F100" s="226" t="s">
        <v>1034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171</v>
      </c>
      <c r="AU100" s="17" t="s">
        <v>85</v>
      </c>
    </row>
    <row r="101" s="2" customFormat="1" ht="37.8" customHeight="1">
      <c r="A101" s="38"/>
      <c r="B101" s="39"/>
      <c r="C101" s="212" t="s">
        <v>344</v>
      </c>
      <c r="D101" s="212" t="s">
        <v>164</v>
      </c>
      <c r="E101" s="213" t="s">
        <v>1035</v>
      </c>
      <c r="F101" s="214" t="s">
        <v>1036</v>
      </c>
      <c r="G101" s="215" t="s">
        <v>269</v>
      </c>
      <c r="H101" s="216">
        <v>20</v>
      </c>
      <c r="I101" s="217"/>
      <c r="J101" s="218">
        <f>ROUND(I101*H101,2)</f>
        <v>0</v>
      </c>
      <c r="K101" s="214" t="s">
        <v>168</v>
      </c>
      <c r="L101" s="44"/>
      <c r="M101" s="219" t="s">
        <v>19</v>
      </c>
      <c r="N101" s="220" t="s">
        <v>46</v>
      </c>
      <c r="O101" s="84"/>
      <c r="P101" s="221">
        <f>O101*H101</f>
        <v>0</v>
      </c>
      <c r="Q101" s="221">
        <v>0.00048999999999999998</v>
      </c>
      <c r="R101" s="221">
        <f>Q101*H101</f>
        <v>0.0097999999999999997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169</v>
      </c>
      <c r="AT101" s="223" t="s">
        <v>164</v>
      </c>
      <c r="AU101" s="223" t="s">
        <v>85</v>
      </c>
      <c r="AY101" s="17" t="s">
        <v>162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83</v>
      </c>
      <c r="BK101" s="224">
        <f>ROUND(I101*H101,2)</f>
        <v>0</v>
      </c>
      <c r="BL101" s="17" t="s">
        <v>169</v>
      </c>
      <c r="BM101" s="223" t="s">
        <v>1037</v>
      </c>
    </row>
    <row r="102" s="2" customFormat="1">
      <c r="A102" s="38"/>
      <c r="B102" s="39"/>
      <c r="C102" s="40"/>
      <c r="D102" s="225" t="s">
        <v>171</v>
      </c>
      <c r="E102" s="40"/>
      <c r="F102" s="226" t="s">
        <v>1038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171</v>
      </c>
      <c r="AU102" s="17" t="s">
        <v>85</v>
      </c>
    </row>
    <row r="103" s="2" customFormat="1" ht="37.8" customHeight="1">
      <c r="A103" s="38"/>
      <c r="B103" s="39"/>
      <c r="C103" s="212" t="s">
        <v>348</v>
      </c>
      <c r="D103" s="212" t="s">
        <v>164</v>
      </c>
      <c r="E103" s="213" t="s">
        <v>1039</v>
      </c>
      <c r="F103" s="214" t="s">
        <v>1040</v>
      </c>
      <c r="G103" s="215" t="s">
        <v>269</v>
      </c>
      <c r="H103" s="216">
        <v>20</v>
      </c>
      <c r="I103" s="217"/>
      <c r="J103" s="218">
        <f>ROUND(I103*H103,2)</f>
        <v>0</v>
      </c>
      <c r="K103" s="214" t="s">
        <v>168</v>
      </c>
      <c r="L103" s="44"/>
      <c r="M103" s="219" t="s">
        <v>19</v>
      </c>
      <c r="N103" s="220" t="s">
        <v>46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169</v>
      </c>
      <c r="AT103" s="223" t="s">
        <v>164</v>
      </c>
      <c r="AU103" s="223" t="s">
        <v>85</v>
      </c>
      <c r="AY103" s="17" t="s">
        <v>162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83</v>
      </c>
      <c r="BK103" s="224">
        <f>ROUND(I103*H103,2)</f>
        <v>0</v>
      </c>
      <c r="BL103" s="17" t="s">
        <v>169</v>
      </c>
      <c r="BM103" s="223" t="s">
        <v>1041</v>
      </c>
    </row>
    <row r="104" s="2" customFormat="1">
      <c r="A104" s="38"/>
      <c r="B104" s="39"/>
      <c r="C104" s="40"/>
      <c r="D104" s="225" t="s">
        <v>171</v>
      </c>
      <c r="E104" s="40"/>
      <c r="F104" s="226" t="s">
        <v>1042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171</v>
      </c>
      <c r="AU104" s="17" t="s">
        <v>85</v>
      </c>
    </row>
    <row r="105" s="2" customFormat="1" ht="24.15" customHeight="1">
      <c r="A105" s="38"/>
      <c r="B105" s="39"/>
      <c r="C105" s="212" t="s">
        <v>83</v>
      </c>
      <c r="D105" s="212" t="s">
        <v>164</v>
      </c>
      <c r="E105" s="213" t="s">
        <v>576</v>
      </c>
      <c r="F105" s="214" t="s">
        <v>577</v>
      </c>
      <c r="G105" s="215" t="s">
        <v>167</v>
      </c>
      <c r="H105" s="216">
        <v>12</v>
      </c>
      <c r="I105" s="217"/>
      <c r="J105" s="218">
        <f>ROUND(I105*H105,2)</f>
        <v>0</v>
      </c>
      <c r="K105" s="214" t="s">
        <v>168</v>
      </c>
      <c r="L105" s="44"/>
      <c r="M105" s="219" t="s">
        <v>19</v>
      </c>
      <c r="N105" s="220" t="s">
        <v>46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169</v>
      </c>
      <c r="AT105" s="223" t="s">
        <v>164</v>
      </c>
      <c r="AU105" s="223" t="s">
        <v>85</v>
      </c>
      <c r="AY105" s="17" t="s">
        <v>162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83</v>
      </c>
      <c r="BK105" s="224">
        <f>ROUND(I105*H105,2)</f>
        <v>0</v>
      </c>
      <c r="BL105" s="17" t="s">
        <v>169</v>
      </c>
      <c r="BM105" s="223" t="s">
        <v>1043</v>
      </c>
    </row>
    <row r="106" s="2" customFormat="1">
      <c r="A106" s="38"/>
      <c r="B106" s="39"/>
      <c r="C106" s="40"/>
      <c r="D106" s="225" t="s">
        <v>171</v>
      </c>
      <c r="E106" s="40"/>
      <c r="F106" s="226" t="s">
        <v>579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171</v>
      </c>
      <c r="AU106" s="17" t="s">
        <v>85</v>
      </c>
    </row>
    <row r="107" s="13" customFormat="1">
      <c r="A107" s="13"/>
      <c r="B107" s="230"/>
      <c r="C107" s="231"/>
      <c r="D107" s="232" t="s">
        <v>173</v>
      </c>
      <c r="E107" s="233" t="s">
        <v>19</v>
      </c>
      <c r="F107" s="234" t="s">
        <v>1044</v>
      </c>
      <c r="G107" s="231"/>
      <c r="H107" s="235">
        <v>12</v>
      </c>
      <c r="I107" s="236"/>
      <c r="J107" s="231"/>
      <c r="K107" s="231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173</v>
      </c>
      <c r="AU107" s="241" t="s">
        <v>85</v>
      </c>
      <c r="AV107" s="13" t="s">
        <v>85</v>
      </c>
      <c r="AW107" s="13" t="s">
        <v>36</v>
      </c>
      <c r="AX107" s="13" t="s">
        <v>75</v>
      </c>
      <c r="AY107" s="241" t="s">
        <v>162</v>
      </c>
    </row>
    <row r="108" s="15" customFormat="1">
      <c r="A108" s="15"/>
      <c r="B108" s="252"/>
      <c r="C108" s="253"/>
      <c r="D108" s="232" t="s">
        <v>173</v>
      </c>
      <c r="E108" s="254" t="s">
        <v>19</v>
      </c>
      <c r="F108" s="255" t="s">
        <v>184</v>
      </c>
      <c r="G108" s="253"/>
      <c r="H108" s="256">
        <v>12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2" t="s">
        <v>173</v>
      </c>
      <c r="AU108" s="262" t="s">
        <v>85</v>
      </c>
      <c r="AV108" s="15" t="s">
        <v>169</v>
      </c>
      <c r="AW108" s="15" t="s">
        <v>36</v>
      </c>
      <c r="AX108" s="15" t="s">
        <v>83</v>
      </c>
      <c r="AY108" s="262" t="s">
        <v>162</v>
      </c>
    </row>
    <row r="109" s="2" customFormat="1" ht="44.25" customHeight="1">
      <c r="A109" s="38"/>
      <c r="B109" s="39"/>
      <c r="C109" s="212" t="s">
        <v>85</v>
      </c>
      <c r="D109" s="212" t="s">
        <v>164</v>
      </c>
      <c r="E109" s="213" t="s">
        <v>905</v>
      </c>
      <c r="F109" s="214" t="s">
        <v>906</v>
      </c>
      <c r="G109" s="215" t="s">
        <v>177</v>
      </c>
      <c r="H109" s="216">
        <v>11.6</v>
      </c>
      <c r="I109" s="217"/>
      <c r="J109" s="218">
        <f>ROUND(I109*H109,2)</f>
        <v>0</v>
      </c>
      <c r="K109" s="214" t="s">
        <v>168</v>
      </c>
      <c r="L109" s="44"/>
      <c r="M109" s="219" t="s">
        <v>19</v>
      </c>
      <c r="N109" s="220" t="s">
        <v>46</v>
      </c>
      <c r="O109" s="84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169</v>
      </c>
      <c r="AT109" s="223" t="s">
        <v>164</v>
      </c>
      <c r="AU109" s="223" t="s">
        <v>85</v>
      </c>
      <c r="AY109" s="17" t="s">
        <v>162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83</v>
      </c>
      <c r="BK109" s="224">
        <f>ROUND(I109*H109,2)</f>
        <v>0</v>
      </c>
      <c r="BL109" s="17" t="s">
        <v>169</v>
      </c>
      <c r="BM109" s="223" t="s">
        <v>1045</v>
      </c>
    </row>
    <row r="110" s="2" customFormat="1">
      <c r="A110" s="38"/>
      <c r="B110" s="39"/>
      <c r="C110" s="40"/>
      <c r="D110" s="225" t="s">
        <v>171</v>
      </c>
      <c r="E110" s="40"/>
      <c r="F110" s="226" t="s">
        <v>908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171</v>
      </c>
      <c r="AU110" s="17" t="s">
        <v>85</v>
      </c>
    </row>
    <row r="111" s="13" customFormat="1">
      <c r="A111" s="13"/>
      <c r="B111" s="230"/>
      <c r="C111" s="231"/>
      <c r="D111" s="232" t="s">
        <v>173</v>
      </c>
      <c r="E111" s="233" t="s">
        <v>19</v>
      </c>
      <c r="F111" s="234" t="s">
        <v>1046</v>
      </c>
      <c r="G111" s="231"/>
      <c r="H111" s="235">
        <v>11.6</v>
      </c>
      <c r="I111" s="236"/>
      <c r="J111" s="231"/>
      <c r="K111" s="231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173</v>
      </c>
      <c r="AU111" s="241" t="s">
        <v>85</v>
      </c>
      <c r="AV111" s="13" t="s">
        <v>85</v>
      </c>
      <c r="AW111" s="13" t="s">
        <v>36</v>
      </c>
      <c r="AX111" s="13" t="s">
        <v>75</v>
      </c>
      <c r="AY111" s="241" t="s">
        <v>162</v>
      </c>
    </row>
    <row r="112" s="15" customFormat="1">
      <c r="A112" s="15"/>
      <c r="B112" s="252"/>
      <c r="C112" s="253"/>
      <c r="D112" s="232" t="s">
        <v>173</v>
      </c>
      <c r="E112" s="254" t="s">
        <v>19</v>
      </c>
      <c r="F112" s="255" t="s">
        <v>184</v>
      </c>
      <c r="G112" s="253"/>
      <c r="H112" s="256">
        <v>11.6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173</v>
      </c>
      <c r="AU112" s="262" t="s">
        <v>85</v>
      </c>
      <c r="AV112" s="15" t="s">
        <v>169</v>
      </c>
      <c r="AW112" s="15" t="s">
        <v>36</v>
      </c>
      <c r="AX112" s="15" t="s">
        <v>83</v>
      </c>
      <c r="AY112" s="262" t="s">
        <v>162</v>
      </c>
    </row>
    <row r="113" s="2" customFormat="1" ht="44.25" customHeight="1">
      <c r="A113" s="38"/>
      <c r="B113" s="39"/>
      <c r="C113" s="212" t="s">
        <v>185</v>
      </c>
      <c r="D113" s="212" t="s">
        <v>164</v>
      </c>
      <c r="E113" s="213" t="s">
        <v>913</v>
      </c>
      <c r="F113" s="214" t="s">
        <v>914</v>
      </c>
      <c r="G113" s="215" t="s">
        <v>177</v>
      </c>
      <c r="H113" s="216">
        <v>34.216000000000001</v>
      </c>
      <c r="I113" s="217"/>
      <c r="J113" s="218">
        <f>ROUND(I113*H113,2)</f>
        <v>0</v>
      </c>
      <c r="K113" s="214" t="s">
        <v>168</v>
      </c>
      <c r="L113" s="44"/>
      <c r="M113" s="219" t="s">
        <v>19</v>
      </c>
      <c r="N113" s="220" t="s">
        <v>46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169</v>
      </c>
      <c r="AT113" s="223" t="s">
        <v>164</v>
      </c>
      <c r="AU113" s="223" t="s">
        <v>85</v>
      </c>
      <c r="AY113" s="17" t="s">
        <v>162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83</v>
      </c>
      <c r="BK113" s="224">
        <f>ROUND(I113*H113,2)</f>
        <v>0</v>
      </c>
      <c r="BL113" s="17" t="s">
        <v>169</v>
      </c>
      <c r="BM113" s="223" t="s">
        <v>1047</v>
      </c>
    </row>
    <row r="114" s="2" customFormat="1">
      <c r="A114" s="38"/>
      <c r="B114" s="39"/>
      <c r="C114" s="40"/>
      <c r="D114" s="225" t="s">
        <v>171</v>
      </c>
      <c r="E114" s="40"/>
      <c r="F114" s="226" t="s">
        <v>916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171</v>
      </c>
      <c r="AU114" s="17" t="s">
        <v>85</v>
      </c>
    </row>
    <row r="115" s="14" customFormat="1">
      <c r="A115" s="14"/>
      <c r="B115" s="242"/>
      <c r="C115" s="243"/>
      <c r="D115" s="232" t="s">
        <v>173</v>
      </c>
      <c r="E115" s="244" t="s">
        <v>19</v>
      </c>
      <c r="F115" s="245" t="s">
        <v>1048</v>
      </c>
      <c r="G115" s="243"/>
      <c r="H115" s="244" t="s">
        <v>19</v>
      </c>
      <c r="I115" s="246"/>
      <c r="J115" s="243"/>
      <c r="K115" s="243"/>
      <c r="L115" s="247"/>
      <c r="M115" s="248"/>
      <c r="N115" s="249"/>
      <c r="O115" s="249"/>
      <c r="P115" s="249"/>
      <c r="Q115" s="249"/>
      <c r="R115" s="249"/>
      <c r="S115" s="249"/>
      <c r="T115" s="25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1" t="s">
        <v>173</v>
      </c>
      <c r="AU115" s="251" t="s">
        <v>85</v>
      </c>
      <c r="AV115" s="14" t="s">
        <v>83</v>
      </c>
      <c r="AW115" s="14" t="s">
        <v>36</v>
      </c>
      <c r="AX115" s="14" t="s">
        <v>75</v>
      </c>
      <c r="AY115" s="251" t="s">
        <v>162</v>
      </c>
    </row>
    <row r="116" s="13" customFormat="1">
      <c r="A116" s="13"/>
      <c r="B116" s="230"/>
      <c r="C116" s="231"/>
      <c r="D116" s="232" t="s">
        <v>173</v>
      </c>
      <c r="E116" s="233" t="s">
        <v>19</v>
      </c>
      <c r="F116" s="234" t="s">
        <v>1049</v>
      </c>
      <c r="G116" s="231"/>
      <c r="H116" s="235">
        <v>34.216000000000001</v>
      </c>
      <c r="I116" s="236"/>
      <c r="J116" s="231"/>
      <c r="K116" s="231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173</v>
      </c>
      <c r="AU116" s="241" t="s">
        <v>85</v>
      </c>
      <c r="AV116" s="13" t="s">
        <v>85</v>
      </c>
      <c r="AW116" s="13" t="s">
        <v>36</v>
      </c>
      <c r="AX116" s="13" t="s">
        <v>75</v>
      </c>
      <c r="AY116" s="241" t="s">
        <v>162</v>
      </c>
    </row>
    <row r="117" s="15" customFormat="1">
      <c r="A117" s="15"/>
      <c r="B117" s="252"/>
      <c r="C117" s="253"/>
      <c r="D117" s="232" t="s">
        <v>173</v>
      </c>
      <c r="E117" s="254" t="s">
        <v>19</v>
      </c>
      <c r="F117" s="255" t="s">
        <v>184</v>
      </c>
      <c r="G117" s="253"/>
      <c r="H117" s="256">
        <v>34.216000000000001</v>
      </c>
      <c r="I117" s="257"/>
      <c r="J117" s="253"/>
      <c r="K117" s="253"/>
      <c r="L117" s="258"/>
      <c r="M117" s="259"/>
      <c r="N117" s="260"/>
      <c r="O117" s="260"/>
      <c r="P117" s="260"/>
      <c r="Q117" s="260"/>
      <c r="R117" s="260"/>
      <c r="S117" s="260"/>
      <c r="T117" s="261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2" t="s">
        <v>173</v>
      </c>
      <c r="AU117" s="262" t="s">
        <v>85</v>
      </c>
      <c r="AV117" s="15" t="s">
        <v>169</v>
      </c>
      <c r="AW117" s="15" t="s">
        <v>36</v>
      </c>
      <c r="AX117" s="15" t="s">
        <v>83</v>
      </c>
      <c r="AY117" s="262" t="s">
        <v>162</v>
      </c>
    </row>
    <row r="118" s="2" customFormat="1" ht="37.8" customHeight="1">
      <c r="A118" s="38"/>
      <c r="B118" s="39"/>
      <c r="C118" s="212" t="s">
        <v>169</v>
      </c>
      <c r="D118" s="212" t="s">
        <v>164</v>
      </c>
      <c r="E118" s="213" t="s">
        <v>925</v>
      </c>
      <c r="F118" s="214" t="s">
        <v>926</v>
      </c>
      <c r="G118" s="215" t="s">
        <v>167</v>
      </c>
      <c r="H118" s="216">
        <v>40</v>
      </c>
      <c r="I118" s="217"/>
      <c r="J118" s="218">
        <f>ROUND(I118*H118,2)</f>
        <v>0</v>
      </c>
      <c r="K118" s="214" t="s">
        <v>168</v>
      </c>
      <c r="L118" s="44"/>
      <c r="M118" s="219" t="s">
        <v>19</v>
      </c>
      <c r="N118" s="220" t="s">
        <v>46</v>
      </c>
      <c r="O118" s="84"/>
      <c r="P118" s="221">
        <f>O118*H118</f>
        <v>0</v>
      </c>
      <c r="Q118" s="221">
        <v>0.00084000000000000003</v>
      </c>
      <c r="R118" s="221">
        <f>Q118*H118</f>
        <v>0.033600000000000005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169</v>
      </c>
      <c r="AT118" s="223" t="s">
        <v>164</v>
      </c>
      <c r="AU118" s="223" t="s">
        <v>85</v>
      </c>
      <c r="AY118" s="17" t="s">
        <v>162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83</v>
      </c>
      <c r="BK118" s="224">
        <f>ROUND(I118*H118,2)</f>
        <v>0</v>
      </c>
      <c r="BL118" s="17" t="s">
        <v>169</v>
      </c>
      <c r="BM118" s="223" t="s">
        <v>1050</v>
      </c>
    </row>
    <row r="119" s="2" customFormat="1">
      <c r="A119" s="38"/>
      <c r="B119" s="39"/>
      <c r="C119" s="40"/>
      <c r="D119" s="225" t="s">
        <v>171</v>
      </c>
      <c r="E119" s="40"/>
      <c r="F119" s="226" t="s">
        <v>928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171</v>
      </c>
      <c r="AU119" s="17" t="s">
        <v>85</v>
      </c>
    </row>
    <row r="120" s="13" customFormat="1">
      <c r="A120" s="13"/>
      <c r="B120" s="230"/>
      <c r="C120" s="231"/>
      <c r="D120" s="232" t="s">
        <v>173</v>
      </c>
      <c r="E120" s="233" t="s">
        <v>19</v>
      </c>
      <c r="F120" s="234" t="s">
        <v>1051</v>
      </c>
      <c r="G120" s="231"/>
      <c r="H120" s="235">
        <v>40</v>
      </c>
      <c r="I120" s="236"/>
      <c r="J120" s="231"/>
      <c r="K120" s="231"/>
      <c r="L120" s="237"/>
      <c r="M120" s="238"/>
      <c r="N120" s="239"/>
      <c r="O120" s="239"/>
      <c r="P120" s="239"/>
      <c r="Q120" s="239"/>
      <c r="R120" s="239"/>
      <c r="S120" s="239"/>
      <c r="T120" s="24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1" t="s">
        <v>173</v>
      </c>
      <c r="AU120" s="241" t="s">
        <v>85</v>
      </c>
      <c r="AV120" s="13" t="s">
        <v>85</v>
      </c>
      <c r="AW120" s="13" t="s">
        <v>36</v>
      </c>
      <c r="AX120" s="13" t="s">
        <v>75</v>
      </c>
      <c r="AY120" s="241" t="s">
        <v>162</v>
      </c>
    </row>
    <row r="121" s="15" customFormat="1">
      <c r="A121" s="15"/>
      <c r="B121" s="252"/>
      <c r="C121" s="253"/>
      <c r="D121" s="232" t="s">
        <v>173</v>
      </c>
      <c r="E121" s="254" t="s">
        <v>19</v>
      </c>
      <c r="F121" s="255" t="s">
        <v>184</v>
      </c>
      <c r="G121" s="253"/>
      <c r="H121" s="256">
        <v>40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2" t="s">
        <v>173</v>
      </c>
      <c r="AU121" s="262" t="s">
        <v>85</v>
      </c>
      <c r="AV121" s="15" t="s">
        <v>169</v>
      </c>
      <c r="AW121" s="15" t="s">
        <v>36</v>
      </c>
      <c r="AX121" s="15" t="s">
        <v>83</v>
      </c>
      <c r="AY121" s="262" t="s">
        <v>162</v>
      </c>
    </row>
    <row r="122" s="2" customFormat="1" ht="44.25" customHeight="1">
      <c r="A122" s="38"/>
      <c r="B122" s="39"/>
      <c r="C122" s="212" t="s">
        <v>198</v>
      </c>
      <c r="D122" s="212" t="s">
        <v>164</v>
      </c>
      <c r="E122" s="213" t="s">
        <v>930</v>
      </c>
      <c r="F122" s="214" t="s">
        <v>931</v>
      </c>
      <c r="G122" s="215" t="s">
        <v>167</v>
      </c>
      <c r="H122" s="216">
        <v>40</v>
      </c>
      <c r="I122" s="217"/>
      <c r="J122" s="218">
        <f>ROUND(I122*H122,2)</f>
        <v>0</v>
      </c>
      <c r="K122" s="214" t="s">
        <v>168</v>
      </c>
      <c r="L122" s="44"/>
      <c r="M122" s="219" t="s">
        <v>19</v>
      </c>
      <c r="N122" s="220" t="s">
        <v>46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169</v>
      </c>
      <c r="AT122" s="223" t="s">
        <v>164</v>
      </c>
      <c r="AU122" s="223" t="s">
        <v>85</v>
      </c>
      <c r="AY122" s="17" t="s">
        <v>162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83</v>
      </c>
      <c r="BK122" s="224">
        <f>ROUND(I122*H122,2)</f>
        <v>0</v>
      </c>
      <c r="BL122" s="17" t="s">
        <v>169</v>
      </c>
      <c r="BM122" s="223" t="s">
        <v>1052</v>
      </c>
    </row>
    <row r="123" s="2" customFormat="1">
      <c r="A123" s="38"/>
      <c r="B123" s="39"/>
      <c r="C123" s="40"/>
      <c r="D123" s="225" t="s">
        <v>171</v>
      </c>
      <c r="E123" s="40"/>
      <c r="F123" s="226" t="s">
        <v>933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171</v>
      </c>
      <c r="AU123" s="17" t="s">
        <v>85</v>
      </c>
    </row>
    <row r="124" s="13" customFormat="1">
      <c r="A124" s="13"/>
      <c r="B124" s="230"/>
      <c r="C124" s="231"/>
      <c r="D124" s="232" t="s">
        <v>173</v>
      </c>
      <c r="E124" s="233" t="s">
        <v>19</v>
      </c>
      <c r="F124" s="234" t="s">
        <v>1051</v>
      </c>
      <c r="G124" s="231"/>
      <c r="H124" s="235">
        <v>40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173</v>
      </c>
      <c r="AU124" s="241" t="s">
        <v>85</v>
      </c>
      <c r="AV124" s="13" t="s">
        <v>85</v>
      </c>
      <c r="AW124" s="13" t="s">
        <v>36</v>
      </c>
      <c r="AX124" s="13" t="s">
        <v>75</v>
      </c>
      <c r="AY124" s="241" t="s">
        <v>162</v>
      </c>
    </row>
    <row r="125" s="15" customFormat="1">
      <c r="A125" s="15"/>
      <c r="B125" s="252"/>
      <c r="C125" s="253"/>
      <c r="D125" s="232" t="s">
        <v>173</v>
      </c>
      <c r="E125" s="254" t="s">
        <v>19</v>
      </c>
      <c r="F125" s="255" t="s">
        <v>184</v>
      </c>
      <c r="G125" s="253"/>
      <c r="H125" s="256">
        <v>40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173</v>
      </c>
      <c r="AU125" s="262" t="s">
        <v>85</v>
      </c>
      <c r="AV125" s="15" t="s">
        <v>169</v>
      </c>
      <c r="AW125" s="15" t="s">
        <v>36</v>
      </c>
      <c r="AX125" s="15" t="s">
        <v>83</v>
      </c>
      <c r="AY125" s="262" t="s">
        <v>162</v>
      </c>
    </row>
    <row r="126" s="2" customFormat="1" ht="62.7" customHeight="1">
      <c r="A126" s="38"/>
      <c r="B126" s="39"/>
      <c r="C126" s="212" t="s">
        <v>205</v>
      </c>
      <c r="D126" s="212" t="s">
        <v>164</v>
      </c>
      <c r="E126" s="213" t="s">
        <v>192</v>
      </c>
      <c r="F126" s="214" t="s">
        <v>193</v>
      </c>
      <c r="G126" s="215" t="s">
        <v>177</v>
      </c>
      <c r="H126" s="216">
        <v>44.816000000000002</v>
      </c>
      <c r="I126" s="217"/>
      <c r="J126" s="218">
        <f>ROUND(I126*H126,2)</f>
        <v>0</v>
      </c>
      <c r="K126" s="214" t="s">
        <v>168</v>
      </c>
      <c r="L126" s="44"/>
      <c r="M126" s="219" t="s">
        <v>19</v>
      </c>
      <c r="N126" s="220" t="s">
        <v>46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169</v>
      </c>
      <c r="AT126" s="223" t="s">
        <v>164</v>
      </c>
      <c r="AU126" s="223" t="s">
        <v>85</v>
      </c>
      <c r="AY126" s="17" t="s">
        <v>162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83</v>
      </c>
      <c r="BK126" s="224">
        <f>ROUND(I126*H126,2)</f>
        <v>0</v>
      </c>
      <c r="BL126" s="17" t="s">
        <v>169</v>
      </c>
      <c r="BM126" s="223" t="s">
        <v>1053</v>
      </c>
    </row>
    <row r="127" s="2" customFormat="1">
      <c r="A127" s="38"/>
      <c r="B127" s="39"/>
      <c r="C127" s="40"/>
      <c r="D127" s="225" t="s">
        <v>171</v>
      </c>
      <c r="E127" s="40"/>
      <c r="F127" s="226" t="s">
        <v>195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171</v>
      </c>
      <c r="AU127" s="17" t="s">
        <v>85</v>
      </c>
    </row>
    <row r="128" s="14" customFormat="1">
      <c r="A128" s="14"/>
      <c r="B128" s="242"/>
      <c r="C128" s="243"/>
      <c r="D128" s="232" t="s">
        <v>173</v>
      </c>
      <c r="E128" s="244" t="s">
        <v>19</v>
      </c>
      <c r="F128" s="245" t="s">
        <v>935</v>
      </c>
      <c r="G128" s="243"/>
      <c r="H128" s="244" t="s">
        <v>19</v>
      </c>
      <c r="I128" s="246"/>
      <c r="J128" s="243"/>
      <c r="K128" s="243"/>
      <c r="L128" s="247"/>
      <c r="M128" s="248"/>
      <c r="N128" s="249"/>
      <c r="O128" s="249"/>
      <c r="P128" s="249"/>
      <c r="Q128" s="249"/>
      <c r="R128" s="249"/>
      <c r="S128" s="249"/>
      <c r="T128" s="25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1" t="s">
        <v>173</v>
      </c>
      <c r="AU128" s="251" t="s">
        <v>85</v>
      </c>
      <c r="AV128" s="14" t="s">
        <v>83</v>
      </c>
      <c r="AW128" s="14" t="s">
        <v>36</v>
      </c>
      <c r="AX128" s="14" t="s">
        <v>75</v>
      </c>
      <c r="AY128" s="251" t="s">
        <v>162</v>
      </c>
    </row>
    <row r="129" s="13" customFormat="1">
      <c r="A129" s="13"/>
      <c r="B129" s="230"/>
      <c r="C129" s="231"/>
      <c r="D129" s="232" t="s">
        <v>173</v>
      </c>
      <c r="E129" s="233" t="s">
        <v>19</v>
      </c>
      <c r="F129" s="234" t="s">
        <v>1054</v>
      </c>
      <c r="G129" s="231"/>
      <c r="H129" s="235">
        <v>11.6</v>
      </c>
      <c r="I129" s="236"/>
      <c r="J129" s="231"/>
      <c r="K129" s="231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173</v>
      </c>
      <c r="AU129" s="241" t="s">
        <v>85</v>
      </c>
      <c r="AV129" s="13" t="s">
        <v>85</v>
      </c>
      <c r="AW129" s="13" t="s">
        <v>36</v>
      </c>
      <c r="AX129" s="13" t="s">
        <v>75</v>
      </c>
      <c r="AY129" s="241" t="s">
        <v>162</v>
      </c>
    </row>
    <row r="130" s="13" customFormat="1">
      <c r="A130" s="13"/>
      <c r="B130" s="230"/>
      <c r="C130" s="231"/>
      <c r="D130" s="232" t="s">
        <v>173</v>
      </c>
      <c r="E130" s="233" t="s">
        <v>19</v>
      </c>
      <c r="F130" s="234" t="s">
        <v>1055</v>
      </c>
      <c r="G130" s="231"/>
      <c r="H130" s="235">
        <v>33.216000000000001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173</v>
      </c>
      <c r="AU130" s="241" t="s">
        <v>85</v>
      </c>
      <c r="AV130" s="13" t="s">
        <v>85</v>
      </c>
      <c r="AW130" s="13" t="s">
        <v>36</v>
      </c>
      <c r="AX130" s="13" t="s">
        <v>75</v>
      </c>
      <c r="AY130" s="241" t="s">
        <v>162</v>
      </c>
    </row>
    <row r="131" s="15" customFormat="1">
      <c r="A131" s="15"/>
      <c r="B131" s="252"/>
      <c r="C131" s="253"/>
      <c r="D131" s="232" t="s">
        <v>173</v>
      </c>
      <c r="E131" s="254" t="s">
        <v>19</v>
      </c>
      <c r="F131" s="255" t="s">
        <v>184</v>
      </c>
      <c r="G131" s="253"/>
      <c r="H131" s="256">
        <v>44.816000000000002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2" t="s">
        <v>173</v>
      </c>
      <c r="AU131" s="262" t="s">
        <v>85</v>
      </c>
      <c r="AV131" s="15" t="s">
        <v>169</v>
      </c>
      <c r="AW131" s="15" t="s">
        <v>36</v>
      </c>
      <c r="AX131" s="15" t="s">
        <v>83</v>
      </c>
      <c r="AY131" s="262" t="s">
        <v>162</v>
      </c>
    </row>
    <row r="132" s="2" customFormat="1" ht="62.7" customHeight="1">
      <c r="A132" s="38"/>
      <c r="B132" s="39"/>
      <c r="C132" s="212" t="s">
        <v>211</v>
      </c>
      <c r="D132" s="212" t="s">
        <v>164</v>
      </c>
      <c r="E132" s="213" t="s">
        <v>199</v>
      </c>
      <c r="F132" s="214" t="s">
        <v>200</v>
      </c>
      <c r="G132" s="215" t="s">
        <v>177</v>
      </c>
      <c r="H132" s="216">
        <v>22.408000000000001</v>
      </c>
      <c r="I132" s="217"/>
      <c r="J132" s="218">
        <f>ROUND(I132*H132,2)</f>
        <v>0</v>
      </c>
      <c r="K132" s="214" t="s">
        <v>168</v>
      </c>
      <c r="L132" s="44"/>
      <c r="M132" s="219" t="s">
        <v>19</v>
      </c>
      <c r="N132" s="220" t="s">
        <v>46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169</v>
      </c>
      <c r="AT132" s="223" t="s">
        <v>164</v>
      </c>
      <c r="AU132" s="223" t="s">
        <v>85</v>
      </c>
      <c r="AY132" s="17" t="s">
        <v>162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83</v>
      </c>
      <c r="BK132" s="224">
        <f>ROUND(I132*H132,2)</f>
        <v>0</v>
      </c>
      <c r="BL132" s="17" t="s">
        <v>169</v>
      </c>
      <c r="BM132" s="223" t="s">
        <v>1056</v>
      </c>
    </row>
    <row r="133" s="2" customFormat="1">
      <c r="A133" s="38"/>
      <c r="B133" s="39"/>
      <c r="C133" s="40"/>
      <c r="D133" s="225" t="s">
        <v>171</v>
      </c>
      <c r="E133" s="40"/>
      <c r="F133" s="226" t="s">
        <v>202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171</v>
      </c>
      <c r="AU133" s="17" t="s">
        <v>85</v>
      </c>
    </row>
    <row r="134" s="13" customFormat="1">
      <c r="A134" s="13"/>
      <c r="B134" s="230"/>
      <c r="C134" s="231"/>
      <c r="D134" s="232" t="s">
        <v>173</v>
      </c>
      <c r="E134" s="233" t="s">
        <v>19</v>
      </c>
      <c r="F134" s="234" t="s">
        <v>1057</v>
      </c>
      <c r="G134" s="231"/>
      <c r="H134" s="235">
        <v>5.7999999999999998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173</v>
      </c>
      <c r="AU134" s="241" t="s">
        <v>85</v>
      </c>
      <c r="AV134" s="13" t="s">
        <v>85</v>
      </c>
      <c r="AW134" s="13" t="s">
        <v>36</v>
      </c>
      <c r="AX134" s="13" t="s">
        <v>75</v>
      </c>
      <c r="AY134" s="241" t="s">
        <v>162</v>
      </c>
    </row>
    <row r="135" s="13" customFormat="1">
      <c r="A135" s="13"/>
      <c r="B135" s="230"/>
      <c r="C135" s="231"/>
      <c r="D135" s="232" t="s">
        <v>173</v>
      </c>
      <c r="E135" s="233" t="s">
        <v>19</v>
      </c>
      <c r="F135" s="234" t="s">
        <v>1058</v>
      </c>
      <c r="G135" s="231"/>
      <c r="H135" s="235">
        <v>16.608000000000001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173</v>
      </c>
      <c r="AU135" s="241" t="s">
        <v>85</v>
      </c>
      <c r="AV135" s="13" t="s">
        <v>85</v>
      </c>
      <c r="AW135" s="13" t="s">
        <v>36</v>
      </c>
      <c r="AX135" s="13" t="s">
        <v>75</v>
      </c>
      <c r="AY135" s="241" t="s">
        <v>162</v>
      </c>
    </row>
    <row r="136" s="15" customFormat="1">
      <c r="A136" s="15"/>
      <c r="B136" s="252"/>
      <c r="C136" s="253"/>
      <c r="D136" s="232" t="s">
        <v>173</v>
      </c>
      <c r="E136" s="254" t="s">
        <v>19</v>
      </c>
      <c r="F136" s="255" t="s">
        <v>184</v>
      </c>
      <c r="G136" s="253"/>
      <c r="H136" s="256">
        <v>22.408000000000001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2" t="s">
        <v>173</v>
      </c>
      <c r="AU136" s="262" t="s">
        <v>85</v>
      </c>
      <c r="AV136" s="15" t="s">
        <v>169</v>
      </c>
      <c r="AW136" s="15" t="s">
        <v>36</v>
      </c>
      <c r="AX136" s="15" t="s">
        <v>83</v>
      </c>
      <c r="AY136" s="262" t="s">
        <v>162</v>
      </c>
    </row>
    <row r="137" s="2" customFormat="1" ht="66.75" customHeight="1">
      <c r="A137" s="38"/>
      <c r="B137" s="39"/>
      <c r="C137" s="212" t="s">
        <v>217</v>
      </c>
      <c r="D137" s="212" t="s">
        <v>164</v>
      </c>
      <c r="E137" s="213" t="s">
        <v>206</v>
      </c>
      <c r="F137" s="214" t="s">
        <v>207</v>
      </c>
      <c r="G137" s="215" t="s">
        <v>177</v>
      </c>
      <c r="H137" s="216">
        <v>224.08000000000001</v>
      </c>
      <c r="I137" s="217"/>
      <c r="J137" s="218">
        <f>ROUND(I137*H137,2)</f>
        <v>0</v>
      </c>
      <c r="K137" s="214" t="s">
        <v>168</v>
      </c>
      <c r="L137" s="44"/>
      <c r="M137" s="219" t="s">
        <v>19</v>
      </c>
      <c r="N137" s="220" t="s">
        <v>46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169</v>
      </c>
      <c r="AT137" s="223" t="s">
        <v>164</v>
      </c>
      <c r="AU137" s="223" t="s">
        <v>85</v>
      </c>
      <c r="AY137" s="17" t="s">
        <v>162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83</v>
      </c>
      <c r="BK137" s="224">
        <f>ROUND(I137*H137,2)</f>
        <v>0</v>
      </c>
      <c r="BL137" s="17" t="s">
        <v>169</v>
      </c>
      <c r="BM137" s="223" t="s">
        <v>1059</v>
      </c>
    </row>
    <row r="138" s="2" customFormat="1">
      <c r="A138" s="38"/>
      <c r="B138" s="39"/>
      <c r="C138" s="40"/>
      <c r="D138" s="225" t="s">
        <v>171</v>
      </c>
      <c r="E138" s="40"/>
      <c r="F138" s="226" t="s">
        <v>209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171</v>
      </c>
      <c r="AU138" s="17" t="s">
        <v>85</v>
      </c>
    </row>
    <row r="139" s="13" customFormat="1">
      <c r="A139" s="13"/>
      <c r="B139" s="230"/>
      <c r="C139" s="231"/>
      <c r="D139" s="232" t="s">
        <v>173</v>
      </c>
      <c r="E139" s="233" t="s">
        <v>19</v>
      </c>
      <c r="F139" s="234" t="s">
        <v>1060</v>
      </c>
      <c r="G139" s="231"/>
      <c r="H139" s="235">
        <v>224.08000000000001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173</v>
      </c>
      <c r="AU139" s="241" t="s">
        <v>85</v>
      </c>
      <c r="AV139" s="13" t="s">
        <v>85</v>
      </c>
      <c r="AW139" s="13" t="s">
        <v>36</v>
      </c>
      <c r="AX139" s="13" t="s">
        <v>75</v>
      </c>
      <c r="AY139" s="241" t="s">
        <v>162</v>
      </c>
    </row>
    <row r="140" s="15" customFormat="1">
      <c r="A140" s="15"/>
      <c r="B140" s="252"/>
      <c r="C140" s="253"/>
      <c r="D140" s="232" t="s">
        <v>173</v>
      </c>
      <c r="E140" s="254" t="s">
        <v>19</v>
      </c>
      <c r="F140" s="255" t="s">
        <v>184</v>
      </c>
      <c r="G140" s="253"/>
      <c r="H140" s="256">
        <v>224.08000000000001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2" t="s">
        <v>173</v>
      </c>
      <c r="AU140" s="262" t="s">
        <v>85</v>
      </c>
      <c r="AV140" s="15" t="s">
        <v>169</v>
      </c>
      <c r="AW140" s="15" t="s">
        <v>36</v>
      </c>
      <c r="AX140" s="15" t="s">
        <v>83</v>
      </c>
      <c r="AY140" s="262" t="s">
        <v>162</v>
      </c>
    </row>
    <row r="141" s="2" customFormat="1" ht="44.25" customHeight="1">
      <c r="A141" s="38"/>
      <c r="B141" s="39"/>
      <c r="C141" s="212" t="s">
        <v>224</v>
      </c>
      <c r="D141" s="212" t="s">
        <v>164</v>
      </c>
      <c r="E141" s="213" t="s">
        <v>522</v>
      </c>
      <c r="F141" s="214" t="s">
        <v>523</v>
      </c>
      <c r="G141" s="215" t="s">
        <v>177</v>
      </c>
      <c r="H141" s="216">
        <v>22.408000000000001</v>
      </c>
      <c r="I141" s="217"/>
      <c r="J141" s="218">
        <f>ROUND(I141*H141,2)</f>
        <v>0</v>
      </c>
      <c r="K141" s="214" t="s">
        <v>168</v>
      </c>
      <c r="L141" s="44"/>
      <c r="M141" s="219" t="s">
        <v>19</v>
      </c>
      <c r="N141" s="220" t="s">
        <v>46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169</v>
      </c>
      <c r="AT141" s="223" t="s">
        <v>164</v>
      </c>
      <c r="AU141" s="223" t="s">
        <v>85</v>
      </c>
      <c r="AY141" s="17" t="s">
        <v>162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83</v>
      </c>
      <c r="BK141" s="224">
        <f>ROUND(I141*H141,2)</f>
        <v>0</v>
      </c>
      <c r="BL141" s="17" t="s">
        <v>169</v>
      </c>
      <c r="BM141" s="223" t="s">
        <v>1061</v>
      </c>
    </row>
    <row r="142" s="2" customFormat="1">
      <c r="A142" s="38"/>
      <c r="B142" s="39"/>
      <c r="C142" s="40"/>
      <c r="D142" s="225" t="s">
        <v>171</v>
      </c>
      <c r="E142" s="40"/>
      <c r="F142" s="226" t="s">
        <v>525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171</v>
      </c>
      <c r="AU142" s="17" t="s">
        <v>85</v>
      </c>
    </row>
    <row r="143" s="2" customFormat="1" ht="44.25" customHeight="1">
      <c r="A143" s="38"/>
      <c r="B143" s="39"/>
      <c r="C143" s="212" t="s">
        <v>230</v>
      </c>
      <c r="D143" s="212" t="s">
        <v>164</v>
      </c>
      <c r="E143" s="213" t="s">
        <v>218</v>
      </c>
      <c r="F143" s="214" t="s">
        <v>219</v>
      </c>
      <c r="G143" s="215" t="s">
        <v>220</v>
      </c>
      <c r="H143" s="216">
        <v>35.853000000000002</v>
      </c>
      <c r="I143" s="217"/>
      <c r="J143" s="218">
        <f>ROUND(I143*H143,2)</f>
        <v>0</v>
      </c>
      <c r="K143" s="214" t="s">
        <v>168</v>
      </c>
      <c r="L143" s="44"/>
      <c r="M143" s="219" t="s">
        <v>19</v>
      </c>
      <c r="N143" s="220" t="s">
        <v>46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169</v>
      </c>
      <c r="AT143" s="223" t="s">
        <v>164</v>
      </c>
      <c r="AU143" s="223" t="s">
        <v>85</v>
      </c>
      <c r="AY143" s="17" t="s">
        <v>162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83</v>
      </c>
      <c r="BK143" s="224">
        <f>ROUND(I143*H143,2)</f>
        <v>0</v>
      </c>
      <c r="BL143" s="17" t="s">
        <v>169</v>
      </c>
      <c r="BM143" s="223" t="s">
        <v>1062</v>
      </c>
    </row>
    <row r="144" s="2" customFormat="1">
      <c r="A144" s="38"/>
      <c r="B144" s="39"/>
      <c r="C144" s="40"/>
      <c r="D144" s="225" t="s">
        <v>171</v>
      </c>
      <c r="E144" s="40"/>
      <c r="F144" s="226" t="s">
        <v>222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171</v>
      </c>
      <c r="AU144" s="17" t="s">
        <v>85</v>
      </c>
    </row>
    <row r="145" s="13" customFormat="1">
      <c r="A145" s="13"/>
      <c r="B145" s="230"/>
      <c r="C145" s="231"/>
      <c r="D145" s="232" t="s">
        <v>173</v>
      </c>
      <c r="E145" s="233" t="s">
        <v>19</v>
      </c>
      <c r="F145" s="234" t="s">
        <v>1063</v>
      </c>
      <c r="G145" s="231"/>
      <c r="H145" s="235">
        <v>35.853000000000002</v>
      </c>
      <c r="I145" s="236"/>
      <c r="J145" s="231"/>
      <c r="K145" s="231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173</v>
      </c>
      <c r="AU145" s="241" t="s">
        <v>85</v>
      </c>
      <c r="AV145" s="13" t="s">
        <v>85</v>
      </c>
      <c r="AW145" s="13" t="s">
        <v>36</v>
      </c>
      <c r="AX145" s="13" t="s">
        <v>75</v>
      </c>
      <c r="AY145" s="241" t="s">
        <v>162</v>
      </c>
    </row>
    <row r="146" s="15" customFormat="1">
      <c r="A146" s="15"/>
      <c r="B146" s="252"/>
      <c r="C146" s="253"/>
      <c r="D146" s="232" t="s">
        <v>173</v>
      </c>
      <c r="E146" s="254" t="s">
        <v>19</v>
      </c>
      <c r="F146" s="255" t="s">
        <v>184</v>
      </c>
      <c r="G146" s="253"/>
      <c r="H146" s="256">
        <v>35.853000000000002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2" t="s">
        <v>173</v>
      </c>
      <c r="AU146" s="262" t="s">
        <v>85</v>
      </c>
      <c r="AV146" s="15" t="s">
        <v>169</v>
      </c>
      <c r="AW146" s="15" t="s">
        <v>36</v>
      </c>
      <c r="AX146" s="15" t="s">
        <v>83</v>
      </c>
      <c r="AY146" s="262" t="s">
        <v>162</v>
      </c>
    </row>
    <row r="147" s="2" customFormat="1" ht="44.25" customHeight="1">
      <c r="A147" s="38"/>
      <c r="B147" s="39"/>
      <c r="C147" s="212" t="s">
        <v>236</v>
      </c>
      <c r="D147" s="212" t="s">
        <v>164</v>
      </c>
      <c r="E147" s="213" t="s">
        <v>531</v>
      </c>
      <c r="F147" s="214" t="s">
        <v>532</v>
      </c>
      <c r="G147" s="215" t="s">
        <v>177</v>
      </c>
      <c r="H147" s="216">
        <v>28.207999999999998</v>
      </c>
      <c r="I147" s="217"/>
      <c r="J147" s="218">
        <f>ROUND(I147*H147,2)</f>
        <v>0</v>
      </c>
      <c r="K147" s="214" t="s">
        <v>168</v>
      </c>
      <c r="L147" s="44"/>
      <c r="M147" s="219" t="s">
        <v>19</v>
      </c>
      <c r="N147" s="220" t="s">
        <v>46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169</v>
      </c>
      <c r="AT147" s="223" t="s">
        <v>164</v>
      </c>
      <c r="AU147" s="223" t="s">
        <v>85</v>
      </c>
      <c r="AY147" s="17" t="s">
        <v>162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83</v>
      </c>
      <c r="BK147" s="224">
        <f>ROUND(I147*H147,2)</f>
        <v>0</v>
      </c>
      <c r="BL147" s="17" t="s">
        <v>169</v>
      </c>
      <c r="BM147" s="223" t="s">
        <v>1064</v>
      </c>
    </row>
    <row r="148" s="2" customFormat="1">
      <c r="A148" s="38"/>
      <c r="B148" s="39"/>
      <c r="C148" s="40"/>
      <c r="D148" s="225" t="s">
        <v>171</v>
      </c>
      <c r="E148" s="40"/>
      <c r="F148" s="226" t="s">
        <v>534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171</v>
      </c>
      <c r="AU148" s="17" t="s">
        <v>85</v>
      </c>
    </row>
    <row r="149" s="13" customFormat="1">
      <c r="A149" s="13"/>
      <c r="B149" s="230"/>
      <c r="C149" s="231"/>
      <c r="D149" s="232" t="s">
        <v>173</v>
      </c>
      <c r="E149" s="233" t="s">
        <v>19</v>
      </c>
      <c r="F149" s="234" t="s">
        <v>1065</v>
      </c>
      <c r="G149" s="231"/>
      <c r="H149" s="235">
        <v>28.207999999999998</v>
      </c>
      <c r="I149" s="236"/>
      <c r="J149" s="231"/>
      <c r="K149" s="231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173</v>
      </c>
      <c r="AU149" s="241" t="s">
        <v>85</v>
      </c>
      <c r="AV149" s="13" t="s">
        <v>85</v>
      </c>
      <c r="AW149" s="13" t="s">
        <v>36</v>
      </c>
      <c r="AX149" s="13" t="s">
        <v>75</v>
      </c>
      <c r="AY149" s="241" t="s">
        <v>162</v>
      </c>
    </row>
    <row r="150" s="15" customFormat="1">
      <c r="A150" s="15"/>
      <c r="B150" s="252"/>
      <c r="C150" s="253"/>
      <c r="D150" s="232" t="s">
        <v>173</v>
      </c>
      <c r="E150" s="254" t="s">
        <v>19</v>
      </c>
      <c r="F150" s="255" t="s">
        <v>184</v>
      </c>
      <c r="G150" s="253"/>
      <c r="H150" s="256">
        <v>28.207999999999998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2" t="s">
        <v>173</v>
      </c>
      <c r="AU150" s="262" t="s">
        <v>85</v>
      </c>
      <c r="AV150" s="15" t="s">
        <v>169</v>
      </c>
      <c r="AW150" s="15" t="s">
        <v>36</v>
      </c>
      <c r="AX150" s="15" t="s">
        <v>83</v>
      </c>
      <c r="AY150" s="262" t="s">
        <v>162</v>
      </c>
    </row>
    <row r="151" s="2" customFormat="1" ht="66.75" customHeight="1">
      <c r="A151" s="38"/>
      <c r="B151" s="39"/>
      <c r="C151" s="212" t="s">
        <v>8</v>
      </c>
      <c r="D151" s="212" t="s">
        <v>164</v>
      </c>
      <c r="E151" s="213" t="s">
        <v>742</v>
      </c>
      <c r="F151" s="214" t="s">
        <v>947</v>
      </c>
      <c r="G151" s="215" t="s">
        <v>177</v>
      </c>
      <c r="H151" s="216">
        <v>7.2000000000000002</v>
      </c>
      <c r="I151" s="217"/>
      <c r="J151" s="218">
        <f>ROUND(I151*H151,2)</f>
        <v>0</v>
      </c>
      <c r="K151" s="214" t="s">
        <v>168</v>
      </c>
      <c r="L151" s="44"/>
      <c r="M151" s="219" t="s">
        <v>19</v>
      </c>
      <c r="N151" s="220" t="s">
        <v>46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169</v>
      </c>
      <c r="AT151" s="223" t="s">
        <v>164</v>
      </c>
      <c r="AU151" s="223" t="s">
        <v>85</v>
      </c>
      <c r="AY151" s="17" t="s">
        <v>162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83</v>
      </c>
      <c r="BK151" s="224">
        <f>ROUND(I151*H151,2)</f>
        <v>0</v>
      </c>
      <c r="BL151" s="17" t="s">
        <v>169</v>
      </c>
      <c r="BM151" s="223" t="s">
        <v>1066</v>
      </c>
    </row>
    <row r="152" s="2" customFormat="1">
      <c r="A152" s="38"/>
      <c r="B152" s="39"/>
      <c r="C152" s="40"/>
      <c r="D152" s="225" t="s">
        <v>171</v>
      </c>
      <c r="E152" s="40"/>
      <c r="F152" s="226" t="s">
        <v>949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171</v>
      </c>
      <c r="AU152" s="17" t="s">
        <v>85</v>
      </c>
    </row>
    <row r="153" s="13" customFormat="1">
      <c r="A153" s="13"/>
      <c r="B153" s="230"/>
      <c r="C153" s="231"/>
      <c r="D153" s="232" t="s">
        <v>173</v>
      </c>
      <c r="E153" s="233" t="s">
        <v>19</v>
      </c>
      <c r="F153" s="234" t="s">
        <v>1067</v>
      </c>
      <c r="G153" s="231"/>
      <c r="H153" s="235">
        <v>7.2000000000000002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173</v>
      </c>
      <c r="AU153" s="241" t="s">
        <v>85</v>
      </c>
      <c r="AV153" s="13" t="s">
        <v>85</v>
      </c>
      <c r="AW153" s="13" t="s">
        <v>36</v>
      </c>
      <c r="AX153" s="13" t="s">
        <v>75</v>
      </c>
      <c r="AY153" s="241" t="s">
        <v>162</v>
      </c>
    </row>
    <row r="154" s="15" customFormat="1">
      <c r="A154" s="15"/>
      <c r="B154" s="252"/>
      <c r="C154" s="253"/>
      <c r="D154" s="232" t="s">
        <v>173</v>
      </c>
      <c r="E154" s="254" t="s">
        <v>19</v>
      </c>
      <c r="F154" s="255" t="s">
        <v>184</v>
      </c>
      <c r="G154" s="253"/>
      <c r="H154" s="256">
        <v>7.2000000000000002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2" t="s">
        <v>173</v>
      </c>
      <c r="AU154" s="262" t="s">
        <v>85</v>
      </c>
      <c r="AV154" s="15" t="s">
        <v>169</v>
      </c>
      <c r="AW154" s="15" t="s">
        <v>36</v>
      </c>
      <c r="AX154" s="15" t="s">
        <v>83</v>
      </c>
      <c r="AY154" s="262" t="s">
        <v>162</v>
      </c>
    </row>
    <row r="155" s="2" customFormat="1" ht="16.5" customHeight="1">
      <c r="A155" s="38"/>
      <c r="B155" s="39"/>
      <c r="C155" s="264" t="s">
        <v>246</v>
      </c>
      <c r="D155" s="264" t="s">
        <v>280</v>
      </c>
      <c r="E155" s="265" t="s">
        <v>749</v>
      </c>
      <c r="F155" s="266" t="s">
        <v>750</v>
      </c>
      <c r="G155" s="267" t="s">
        <v>220</v>
      </c>
      <c r="H155" s="268">
        <v>14.4</v>
      </c>
      <c r="I155" s="269"/>
      <c r="J155" s="270">
        <f>ROUND(I155*H155,2)</f>
        <v>0</v>
      </c>
      <c r="K155" s="266" t="s">
        <v>168</v>
      </c>
      <c r="L155" s="271"/>
      <c r="M155" s="272" t="s">
        <v>19</v>
      </c>
      <c r="N155" s="273" t="s">
        <v>46</v>
      </c>
      <c r="O155" s="84"/>
      <c r="P155" s="221">
        <f>O155*H155</f>
        <v>0</v>
      </c>
      <c r="Q155" s="221">
        <v>1</v>
      </c>
      <c r="R155" s="221">
        <f>Q155*H155</f>
        <v>14.4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217</v>
      </c>
      <c r="AT155" s="223" t="s">
        <v>280</v>
      </c>
      <c r="AU155" s="223" t="s">
        <v>85</v>
      </c>
      <c r="AY155" s="17" t="s">
        <v>162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83</v>
      </c>
      <c r="BK155" s="224">
        <f>ROUND(I155*H155,2)</f>
        <v>0</v>
      </c>
      <c r="BL155" s="17" t="s">
        <v>169</v>
      </c>
      <c r="BM155" s="223" t="s">
        <v>1068</v>
      </c>
    </row>
    <row r="156" s="13" customFormat="1">
      <c r="A156" s="13"/>
      <c r="B156" s="230"/>
      <c r="C156" s="231"/>
      <c r="D156" s="232" t="s">
        <v>173</v>
      </c>
      <c r="E156" s="233" t="s">
        <v>19</v>
      </c>
      <c r="F156" s="234" t="s">
        <v>1069</v>
      </c>
      <c r="G156" s="231"/>
      <c r="H156" s="235">
        <v>14.4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173</v>
      </c>
      <c r="AU156" s="241" t="s">
        <v>85</v>
      </c>
      <c r="AV156" s="13" t="s">
        <v>85</v>
      </c>
      <c r="AW156" s="13" t="s">
        <v>36</v>
      </c>
      <c r="AX156" s="13" t="s">
        <v>75</v>
      </c>
      <c r="AY156" s="241" t="s">
        <v>162</v>
      </c>
    </row>
    <row r="157" s="15" customFormat="1">
      <c r="A157" s="15"/>
      <c r="B157" s="252"/>
      <c r="C157" s="253"/>
      <c r="D157" s="232" t="s">
        <v>173</v>
      </c>
      <c r="E157" s="254" t="s">
        <v>19</v>
      </c>
      <c r="F157" s="255" t="s">
        <v>184</v>
      </c>
      <c r="G157" s="253"/>
      <c r="H157" s="256">
        <v>14.4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2" t="s">
        <v>173</v>
      </c>
      <c r="AU157" s="262" t="s">
        <v>85</v>
      </c>
      <c r="AV157" s="15" t="s">
        <v>169</v>
      </c>
      <c r="AW157" s="15" t="s">
        <v>36</v>
      </c>
      <c r="AX157" s="15" t="s">
        <v>83</v>
      </c>
      <c r="AY157" s="262" t="s">
        <v>162</v>
      </c>
    </row>
    <row r="158" s="2" customFormat="1" ht="16.5" customHeight="1">
      <c r="A158" s="38"/>
      <c r="B158" s="39"/>
      <c r="C158" s="212" t="s">
        <v>251</v>
      </c>
      <c r="D158" s="212" t="s">
        <v>164</v>
      </c>
      <c r="E158" s="213" t="s">
        <v>953</v>
      </c>
      <c r="F158" s="214" t="s">
        <v>954</v>
      </c>
      <c r="G158" s="215" t="s">
        <v>167</v>
      </c>
      <c r="H158" s="216">
        <v>236</v>
      </c>
      <c r="I158" s="217"/>
      <c r="J158" s="218">
        <f>ROUND(I158*H158,2)</f>
        <v>0</v>
      </c>
      <c r="K158" s="214" t="s">
        <v>19</v>
      </c>
      <c r="L158" s="44"/>
      <c r="M158" s="219" t="s">
        <v>19</v>
      </c>
      <c r="N158" s="220" t="s">
        <v>46</v>
      </c>
      <c r="O158" s="84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169</v>
      </c>
      <c r="AT158" s="223" t="s">
        <v>164</v>
      </c>
      <c r="AU158" s="223" t="s">
        <v>85</v>
      </c>
      <c r="AY158" s="17" t="s">
        <v>162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83</v>
      </c>
      <c r="BK158" s="224">
        <f>ROUND(I158*H158,2)</f>
        <v>0</v>
      </c>
      <c r="BL158" s="17" t="s">
        <v>169</v>
      </c>
      <c r="BM158" s="223" t="s">
        <v>1070</v>
      </c>
    </row>
    <row r="159" s="2" customFormat="1" ht="37.8" customHeight="1">
      <c r="A159" s="38"/>
      <c r="B159" s="39"/>
      <c r="C159" s="212" t="s">
        <v>256</v>
      </c>
      <c r="D159" s="212" t="s">
        <v>164</v>
      </c>
      <c r="E159" s="213" t="s">
        <v>1071</v>
      </c>
      <c r="F159" s="214" t="s">
        <v>1072</v>
      </c>
      <c r="G159" s="215" t="s">
        <v>167</v>
      </c>
      <c r="H159" s="216">
        <v>24</v>
      </c>
      <c r="I159" s="217"/>
      <c r="J159" s="218">
        <f>ROUND(I159*H159,2)</f>
        <v>0</v>
      </c>
      <c r="K159" s="214" t="s">
        <v>168</v>
      </c>
      <c r="L159" s="44"/>
      <c r="M159" s="219" t="s">
        <v>19</v>
      </c>
      <c r="N159" s="220" t="s">
        <v>46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169</v>
      </c>
      <c r="AT159" s="223" t="s">
        <v>164</v>
      </c>
      <c r="AU159" s="223" t="s">
        <v>85</v>
      </c>
      <c r="AY159" s="17" t="s">
        <v>162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83</v>
      </c>
      <c r="BK159" s="224">
        <f>ROUND(I159*H159,2)</f>
        <v>0</v>
      </c>
      <c r="BL159" s="17" t="s">
        <v>169</v>
      </c>
      <c r="BM159" s="223" t="s">
        <v>1073</v>
      </c>
    </row>
    <row r="160" s="2" customFormat="1">
      <c r="A160" s="38"/>
      <c r="B160" s="39"/>
      <c r="C160" s="40"/>
      <c r="D160" s="225" t="s">
        <v>171</v>
      </c>
      <c r="E160" s="40"/>
      <c r="F160" s="226" t="s">
        <v>1074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171</v>
      </c>
      <c r="AU160" s="17" t="s">
        <v>85</v>
      </c>
    </row>
    <row r="161" s="13" customFormat="1">
      <c r="A161" s="13"/>
      <c r="B161" s="230"/>
      <c r="C161" s="231"/>
      <c r="D161" s="232" t="s">
        <v>173</v>
      </c>
      <c r="E161" s="233" t="s">
        <v>19</v>
      </c>
      <c r="F161" s="234" t="s">
        <v>1075</v>
      </c>
      <c r="G161" s="231"/>
      <c r="H161" s="235">
        <v>24</v>
      </c>
      <c r="I161" s="236"/>
      <c r="J161" s="231"/>
      <c r="K161" s="231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173</v>
      </c>
      <c r="AU161" s="241" t="s">
        <v>85</v>
      </c>
      <c r="AV161" s="13" t="s">
        <v>85</v>
      </c>
      <c r="AW161" s="13" t="s">
        <v>36</v>
      </c>
      <c r="AX161" s="13" t="s">
        <v>75</v>
      </c>
      <c r="AY161" s="241" t="s">
        <v>162</v>
      </c>
    </row>
    <row r="162" s="15" customFormat="1">
      <c r="A162" s="15"/>
      <c r="B162" s="252"/>
      <c r="C162" s="253"/>
      <c r="D162" s="232" t="s">
        <v>173</v>
      </c>
      <c r="E162" s="254" t="s">
        <v>19</v>
      </c>
      <c r="F162" s="255" t="s">
        <v>184</v>
      </c>
      <c r="G162" s="253"/>
      <c r="H162" s="256">
        <v>24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2" t="s">
        <v>173</v>
      </c>
      <c r="AU162" s="262" t="s">
        <v>85</v>
      </c>
      <c r="AV162" s="15" t="s">
        <v>169</v>
      </c>
      <c r="AW162" s="15" t="s">
        <v>36</v>
      </c>
      <c r="AX162" s="15" t="s">
        <v>83</v>
      </c>
      <c r="AY162" s="262" t="s">
        <v>162</v>
      </c>
    </row>
    <row r="163" s="12" customFormat="1" ht="22.8" customHeight="1">
      <c r="A163" s="12"/>
      <c r="B163" s="196"/>
      <c r="C163" s="197"/>
      <c r="D163" s="198" t="s">
        <v>74</v>
      </c>
      <c r="E163" s="210" t="s">
        <v>198</v>
      </c>
      <c r="F163" s="210" t="s">
        <v>241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SUM(P164:P172)</f>
        <v>0</v>
      </c>
      <c r="Q163" s="204"/>
      <c r="R163" s="205">
        <f>SUM(R164:R172)</f>
        <v>3.88368</v>
      </c>
      <c r="S163" s="204"/>
      <c r="T163" s="206">
        <f>SUM(T164:T172)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83</v>
      </c>
      <c r="AT163" s="208" t="s">
        <v>74</v>
      </c>
      <c r="AU163" s="208" t="s">
        <v>83</v>
      </c>
      <c r="AY163" s="207" t="s">
        <v>162</v>
      </c>
      <c r="BK163" s="209">
        <f>SUM(BK164:BK172)</f>
        <v>0</v>
      </c>
    </row>
    <row r="164" s="2" customFormat="1" ht="37.8" customHeight="1">
      <c r="A164" s="38"/>
      <c r="B164" s="39"/>
      <c r="C164" s="212" t="s">
        <v>7</v>
      </c>
      <c r="D164" s="212" t="s">
        <v>164</v>
      </c>
      <c r="E164" s="213" t="s">
        <v>1076</v>
      </c>
      <c r="F164" s="214" t="s">
        <v>1077</v>
      </c>
      <c r="G164" s="215" t="s">
        <v>167</v>
      </c>
      <c r="H164" s="216">
        <v>4.6500000000000004</v>
      </c>
      <c r="I164" s="217"/>
      <c r="J164" s="218">
        <f>ROUND(I164*H164,2)</f>
        <v>0</v>
      </c>
      <c r="K164" s="214" t="s">
        <v>168</v>
      </c>
      <c r="L164" s="44"/>
      <c r="M164" s="219" t="s">
        <v>19</v>
      </c>
      <c r="N164" s="220" t="s">
        <v>46</v>
      </c>
      <c r="O164" s="84"/>
      <c r="P164" s="221">
        <f>O164*H164</f>
        <v>0</v>
      </c>
      <c r="Q164" s="221">
        <v>0.49586999999999998</v>
      </c>
      <c r="R164" s="221">
        <f>Q164*H164</f>
        <v>2.3057954999999999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169</v>
      </c>
      <c r="AT164" s="223" t="s">
        <v>164</v>
      </c>
      <c r="AU164" s="223" t="s">
        <v>85</v>
      </c>
      <c r="AY164" s="17" t="s">
        <v>162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83</v>
      </c>
      <c r="BK164" s="224">
        <f>ROUND(I164*H164,2)</f>
        <v>0</v>
      </c>
      <c r="BL164" s="17" t="s">
        <v>169</v>
      </c>
      <c r="BM164" s="223" t="s">
        <v>1078</v>
      </c>
    </row>
    <row r="165" s="2" customFormat="1">
      <c r="A165" s="38"/>
      <c r="B165" s="39"/>
      <c r="C165" s="40"/>
      <c r="D165" s="225" t="s">
        <v>171</v>
      </c>
      <c r="E165" s="40"/>
      <c r="F165" s="226" t="s">
        <v>1079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171</v>
      </c>
      <c r="AU165" s="17" t="s">
        <v>85</v>
      </c>
    </row>
    <row r="166" s="2" customFormat="1" ht="55.5" customHeight="1">
      <c r="A166" s="38"/>
      <c r="B166" s="39"/>
      <c r="C166" s="212" t="s">
        <v>273</v>
      </c>
      <c r="D166" s="212" t="s">
        <v>164</v>
      </c>
      <c r="E166" s="213" t="s">
        <v>1080</v>
      </c>
      <c r="F166" s="214" t="s">
        <v>1081</v>
      </c>
      <c r="G166" s="215" t="s">
        <v>167</v>
      </c>
      <c r="H166" s="216">
        <v>4.6500000000000004</v>
      </c>
      <c r="I166" s="217"/>
      <c r="J166" s="218">
        <f>ROUND(I166*H166,2)</f>
        <v>0</v>
      </c>
      <c r="K166" s="214" t="s">
        <v>168</v>
      </c>
      <c r="L166" s="44"/>
      <c r="M166" s="219" t="s">
        <v>19</v>
      </c>
      <c r="N166" s="220" t="s">
        <v>46</v>
      </c>
      <c r="O166" s="84"/>
      <c r="P166" s="221">
        <f>O166*H166</f>
        <v>0</v>
      </c>
      <c r="Q166" s="221">
        <v>0.13188</v>
      </c>
      <c r="R166" s="221">
        <f>Q166*H166</f>
        <v>0.61324200000000006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169</v>
      </c>
      <c r="AT166" s="223" t="s">
        <v>164</v>
      </c>
      <c r="AU166" s="223" t="s">
        <v>85</v>
      </c>
      <c r="AY166" s="17" t="s">
        <v>162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83</v>
      </c>
      <c r="BK166" s="224">
        <f>ROUND(I166*H166,2)</f>
        <v>0</v>
      </c>
      <c r="BL166" s="17" t="s">
        <v>169</v>
      </c>
      <c r="BM166" s="223" t="s">
        <v>1082</v>
      </c>
    </row>
    <row r="167" s="2" customFormat="1">
      <c r="A167" s="38"/>
      <c r="B167" s="39"/>
      <c r="C167" s="40"/>
      <c r="D167" s="225" t="s">
        <v>171</v>
      </c>
      <c r="E167" s="40"/>
      <c r="F167" s="226" t="s">
        <v>1083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171</v>
      </c>
      <c r="AU167" s="17" t="s">
        <v>85</v>
      </c>
    </row>
    <row r="168" s="2" customFormat="1" ht="44.25" customHeight="1">
      <c r="A168" s="38"/>
      <c r="B168" s="39"/>
      <c r="C168" s="212" t="s">
        <v>279</v>
      </c>
      <c r="D168" s="212" t="s">
        <v>164</v>
      </c>
      <c r="E168" s="213" t="s">
        <v>1084</v>
      </c>
      <c r="F168" s="214" t="s">
        <v>1085</v>
      </c>
      <c r="G168" s="215" t="s">
        <v>167</v>
      </c>
      <c r="H168" s="216">
        <v>4.6500000000000004</v>
      </c>
      <c r="I168" s="217"/>
      <c r="J168" s="218">
        <f>ROUND(I168*H168,2)</f>
        <v>0</v>
      </c>
      <c r="K168" s="214" t="s">
        <v>168</v>
      </c>
      <c r="L168" s="44"/>
      <c r="M168" s="219" t="s">
        <v>19</v>
      </c>
      <c r="N168" s="220" t="s">
        <v>46</v>
      </c>
      <c r="O168" s="84"/>
      <c r="P168" s="221">
        <f>O168*H168</f>
        <v>0</v>
      </c>
      <c r="Q168" s="221">
        <v>0.20745</v>
      </c>
      <c r="R168" s="221">
        <f>Q168*H168</f>
        <v>0.96464250000000007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169</v>
      </c>
      <c r="AT168" s="223" t="s">
        <v>164</v>
      </c>
      <c r="AU168" s="223" t="s">
        <v>85</v>
      </c>
      <c r="AY168" s="17" t="s">
        <v>162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83</v>
      </c>
      <c r="BK168" s="224">
        <f>ROUND(I168*H168,2)</f>
        <v>0</v>
      </c>
      <c r="BL168" s="17" t="s">
        <v>169</v>
      </c>
      <c r="BM168" s="223" t="s">
        <v>1086</v>
      </c>
    </row>
    <row r="169" s="2" customFormat="1">
      <c r="A169" s="38"/>
      <c r="B169" s="39"/>
      <c r="C169" s="40"/>
      <c r="D169" s="225" t="s">
        <v>171</v>
      </c>
      <c r="E169" s="40"/>
      <c r="F169" s="226" t="s">
        <v>1087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171</v>
      </c>
      <c r="AU169" s="17" t="s">
        <v>85</v>
      </c>
    </row>
    <row r="170" s="2" customFormat="1" ht="16.5" customHeight="1">
      <c r="A170" s="38"/>
      <c r="B170" s="39"/>
      <c r="C170" s="212" t="s">
        <v>285</v>
      </c>
      <c r="D170" s="212" t="s">
        <v>164</v>
      </c>
      <c r="E170" s="213" t="s">
        <v>1088</v>
      </c>
      <c r="F170" s="214" t="s">
        <v>1089</v>
      </c>
      <c r="G170" s="215" t="s">
        <v>269</v>
      </c>
      <c r="H170" s="216">
        <v>9.3000000000000007</v>
      </c>
      <c r="I170" s="217"/>
      <c r="J170" s="218">
        <f>ROUND(I170*H170,2)</f>
        <v>0</v>
      </c>
      <c r="K170" s="214" t="s">
        <v>19</v>
      </c>
      <c r="L170" s="44"/>
      <c r="M170" s="219" t="s">
        <v>19</v>
      </c>
      <c r="N170" s="220" t="s">
        <v>46</v>
      </c>
      <c r="O170" s="84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169</v>
      </c>
      <c r="AT170" s="223" t="s">
        <v>164</v>
      </c>
      <c r="AU170" s="223" t="s">
        <v>85</v>
      </c>
      <c r="AY170" s="17" t="s">
        <v>162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83</v>
      </c>
      <c r="BK170" s="224">
        <f>ROUND(I170*H170,2)</f>
        <v>0</v>
      </c>
      <c r="BL170" s="17" t="s">
        <v>169</v>
      </c>
      <c r="BM170" s="223" t="s">
        <v>1090</v>
      </c>
    </row>
    <row r="171" s="13" customFormat="1">
      <c r="A171" s="13"/>
      <c r="B171" s="230"/>
      <c r="C171" s="231"/>
      <c r="D171" s="232" t="s">
        <v>173</v>
      </c>
      <c r="E171" s="233" t="s">
        <v>19</v>
      </c>
      <c r="F171" s="234" t="s">
        <v>1091</v>
      </c>
      <c r="G171" s="231"/>
      <c r="H171" s="235">
        <v>9.3000000000000007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173</v>
      </c>
      <c r="AU171" s="241" t="s">
        <v>85</v>
      </c>
      <c r="AV171" s="13" t="s">
        <v>85</v>
      </c>
      <c r="AW171" s="13" t="s">
        <v>36</v>
      </c>
      <c r="AX171" s="13" t="s">
        <v>75</v>
      </c>
      <c r="AY171" s="241" t="s">
        <v>162</v>
      </c>
    </row>
    <row r="172" s="15" customFormat="1">
      <c r="A172" s="15"/>
      <c r="B172" s="252"/>
      <c r="C172" s="253"/>
      <c r="D172" s="232" t="s">
        <v>173</v>
      </c>
      <c r="E172" s="254" t="s">
        <v>19</v>
      </c>
      <c r="F172" s="255" t="s">
        <v>184</v>
      </c>
      <c r="G172" s="253"/>
      <c r="H172" s="256">
        <v>9.3000000000000007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2" t="s">
        <v>173</v>
      </c>
      <c r="AU172" s="262" t="s">
        <v>85</v>
      </c>
      <c r="AV172" s="15" t="s">
        <v>169</v>
      </c>
      <c r="AW172" s="15" t="s">
        <v>36</v>
      </c>
      <c r="AX172" s="15" t="s">
        <v>83</v>
      </c>
      <c r="AY172" s="262" t="s">
        <v>162</v>
      </c>
    </row>
    <row r="173" s="12" customFormat="1" ht="22.8" customHeight="1">
      <c r="A173" s="12"/>
      <c r="B173" s="196"/>
      <c r="C173" s="197"/>
      <c r="D173" s="198" t="s">
        <v>74</v>
      </c>
      <c r="E173" s="210" t="s">
        <v>217</v>
      </c>
      <c r="F173" s="210" t="s">
        <v>812</v>
      </c>
      <c r="G173" s="197"/>
      <c r="H173" s="197"/>
      <c r="I173" s="200"/>
      <c r="J173" s="211">
        <f>BK173</f>
        <v>0</v>
      </c>
      <c r="K173" s="197"/>
      <c r="L173" s="202"/>
      <c r="M173" s="203"/>
      <c r="N173" s="204"/>
      <c r="O173" s="204"/>
      <c r="P173" s="205">
        <f>SUM(P174:P183)</f>
        <v>0</v>
      </c>
      <c r="Q173" s="204"/>
      <c r="R173" s="205">
        <f>SUM(R174:R183)</f>
        <v>1.2085656999999999</v>
      </c>
      <c r="S173" s="204"/>
      <c r="T173" s="206">
        <f>SUM(T174:T183)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7" t="s">
        <v>83</v>
      </c>
      <c r="AT173" s="208" t="s">
        <v>74</v>
      </c>
      <c r="AU173" s="208" t="s">
        <v>83</v>
      </c>
      <c r="AY173" s="207" t="s">
        <v>162</v>
      </c>
      <c r="BK173" s="209">
        <f>SUM(BK174:BK183)</f>
        <v>0</v>
      </c>
    </row>
    <row r="174" s="2" customFormat="1" ht="24.15" customHeight="1">
      <c r="A174" s="38"/>
      <c r="B174" s="39"/>
      <c r="C174" s="212" t="s">
        <v>304</v>
      </c>
      <c r="D174" s="212" t="s">
        <v>164</v>
      </c>
      <c r="E174" s="213" t="s">
        <v>963</v>
      </c>
      <c r="F174" s="214" t="s">
        <v>964</v>
      </c>
      <c r="G174" s="215" t="s">
        <v>269</v>
      </c>
      <c r="H174" s="216">
        <v>118</v>
      </c>
      <c r="I174" s="217"/>
      <c r="J174" s="218">
        <f>ROUND(I174*H174,2)</f>
        <v>0</v>
      </c>
      <c r="K174" s="214" t="s">
        <v>168</v>
      </c>
      <c r="L174" s="44"/>
      <c r="M174" s="219" t="s">
        <v>19</v>
      </c>
      <c r="N174" s="220" t="s">
        <v>46</v>
      </c>
      <c r="O174" s="84"/>
      <c r="P174" s="221">
        <f>O174*H174</f>
        <v>0</v>
      </c>
      <c r="Q174" s="221">
        <v>1.0000000000000001E-05</v>
      </c>
      <c r="R174" s="221">
        <f>Q174*H174</f>
        <v>0.0011800000000000001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169</v>
      </c>
      <c r="AT174" s="223" t="s">
        <v>164</v>
      </c>
      <c r="AU174" s="223" t="s">
        <v>85</v>
      </c>
      <c r="AY174" s="17" t="s">
        <v>162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83</v>
      </c>
      <c r="BK174" s="224">
        <f>ROUND(I174*H174,2)</f>
        <v>0</v>
      </c>
      <c r="BL174" s="17" t="s">
        <v>169</v>
      </c>
      <c r="BM174" s="223" t="s">
        <v>1092</v>
      </c>
    </row>
    <row r="175" s="2" customFormat="1">
      <c r="A175" s="38"/>
      <c r="B175" s="39"/>
      <c r="C175" s="40"/>
      <c r="D175" s="225" t="s">
        <v>171</v>
      </c>
      <c r="E175" s="40"/>
      <c r="F175" s="226" t="s">
        <v>966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171</v>
      </c>
      <c r="AU175" s="17" t="s">
        <v>85</v>
      </c>
    </row>
    <row r="176" s="2" customFormat="1" ht="24.15" customHeight="1">
      <c r="A176" s="38"/>
      <c r="B176" s="39"/>
      <c r="C176" s="264" t="s">
        <v>340</v>
      </c>
      <c r="D176" s="264" t="s">
        <v>280</v>
      </c>
      <c r="E176" s="265" t="s">
        <v>1093</v>
      </c>
      <c r="F176" s="266" t="s">
        <v>1094</v>
      </c>
      <c r="G176" s="267" t="s">
        <v>269</v>
      </c>
      <c r="H176" s="268">
        <v>119.77</v>
      </c>
      <c r="I176" s="269"/>
      <c r="J176" s="270">
        <f>ROUND(I176*H176,2)</f>
        <v>0</v>
      </c>
      <c r="K176" s="266" t="s">
        <v>168</v>
      </c>
      <c r="L176" s="271"/>
      <c r="M176" s="272" t="s">
        <v>19</v>
      </c>
      <c r="N176" s="273" t="s">
        <v>46</v>
      </c>
      <c r="O176" s="84"/>
      <c r="P176" s="221">
        <f>O176*H176</f>
        <v>0</v>
      </c>
      <c r="Q176" s="221">
        <v>0.0024099999999999998</v>
      </c>
      <c r="R176" s="221">
        <f>Q176*H176</f>
        <v>0.28864569999999995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217</v>
      </c>
      <c r="AT176" s="223" t="s">
        <v>280</v>
      </c>
      <c r="AU176" s="223" t="s">
        <v>85</v>
      </c>
      <c r="AY176" s="17" t="s">
        <v>162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83</v>
      </c>
      <c r="BK176" s="224">
        <f>ROUND(I176*H176,2)</f>
        <v>0</v>
      </c>
      <c r="BL176" s="17" t="s">
        <v>169</v>
      </c>
      <c r="BM176" s="223" t="s">
        <v>1095</v>
      </c>
    </row>
    <row r="177" s="2" customFormat="1" ht="44.25" customHeight="1">
      <c r="A177" s="38"/>
      <c r="B177" s="39"/>
      <c r="C177" s="212" t="s">
        <v>839</v>
      </c>
      <c r="D177" s="212" t="s">
        <v>164</v>
      </c>
      <c r="E177" s="213" t="s">
        <v>1096</v>
      </c>
      <c r="F177" s="214" t="s">
        <v>1097</v>
      </c>
      <c r="G177" s="215" t="s">
        <v>542</v>
      </c>
      <c r="H177" s="216">
        <v>1</v>
      </c>
      <c r="I177" s="217"/>
      <c r="J177" s="218">
        <f>ROUND(I177*H177,2)</f>
        <v>0</v>
      </c>
      <c r="K177" s="214" t="s">
        <v>168</v>
      </c>
      <c r="L177" s="44"/>
      <c r="M177" s="219" t="s">
        <v>19</v>
      </c>
      <c r="N177" s="220" t="s">
        <v>46</v>
      </c>
      <c r="O177" s="84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169</v>
      </c>
      <c r="AT177" s="223" t="s">
        <v>164</v>
      </c>
      <c r="AU177" s="223" t="s">
        <v>85</v>
      </c>
      <c r="AY177" s="17" t="s">
        <v>162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83</v>
      </c>
      <c r="BK177" s="224">
        <f>ROUND(I177*H177,2)</f>
        <v>0</v>
      </c>
      <c r="BL177" s="17" t="s">
        <v>169</v>
      </c>
      <c r="BM177" s="223" t="s">
        <v>1098</v>
      </c>
    </row>
    <row r="178" s="2" customFormat="1">
      <c r="A178" s="38"/>
      <c r="B178" s="39"/>
      <c r="C178" s="40"/>
      <c r="D178" s="225" t="s">
        <v>171</v>
      </c>
      <c r="E178" s="40"/>
      <c r="F178" s="226" t="s">
        <v>1099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171</v>
      </c>
      <c r="AU178" s="17" t="s">
        <v>85</v>
      </c>
    </row>
    <row r="179" s="2" customFormat="1" ht="16.5" customHeight="1">
      <c r="A179" s="38"/>
      <c r="B179" s="39"/>
      <c r="C179" s="212" t="s">
        <v>844</v>
      </c>
      <c r="D179" s="212" t="s">
        <v>164</v>
      </c>
      <c r="E179" s="213" t="s">
        <v>1100</v>
      </c>
      <c r="F179" s="214" t="s">
        <v>1101</v>
      </c>
      <c r="G179" s="215" t="s">
        <v>542</v>
      </c>
      <c r="H179" s="216">
        <v>1</v>
      </c>
      <c r="I179" s="217"/>
      <c r="J179" s="218">
        <f>ROUND(I179*H179,2)</f>
        <v>0</v>
      </c>
      <c r="K179" s="214" t="s">
        <v>19</v>
      </c>
      <c r="L179" s="44"/>
      <c r="M179" s="219" t="s">
        <v>19</v>
      </c>
      <c r="N179" s="220" t="s">
        <v>46</v>
      </c>
      <c r="O179" s="84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169</v>
      </c>
      <c r="AT179" s="223" t="s">
        <v>164</v>
      </c>
      <c r="AU179" s="223" t="s">
        <v>85</v>
      </c>
      <c r="AY179" s="17" t="s">
        <v>162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83</v>
      </c>
      <c r="BK179" s="224">
        <f>ROUND(I179*H179,2)</f>
        <v>0</v>
      </c>
      <c r="BL179" s="17" t="s">
        <v>169</v>
      </c>
      <c r="BM179" s="223" t="s">
        <v>1102</v>
      </c>
    </row>
    <row r="180" s="2" customFormat="1" ht="21.75" customHeight="1">
      <c r="A180" s="38"/>
      <c r="B180" s="39"/>
      <c r="C180" s="212" t="s">
        <v>320</v>
      </c>
      <c r="D180" s="212" t="s">
        <v>164</v>
      </c>
      <c r="E180" s="213" t="s">
        <v>971</v>
      </c>
      <c r="F180" s="214" t="s">
        <v>972</v>
      </c>
      <c r="G180" s="215" t="s">
        <v>269</v>
      </c>
      <c r="H180" s="216">
        <v>118</v>
      </c>
      <c r="I180" s="217"/>
      <c r="J180" s="218">
        <f>ROUND(I180*H180,2)</f>
        <v>0</v>
      </c>
      <c r="K180" s="214" t="s">
        <v>168</v>
      </c>
      <c r="L180" s="44"/>
      <c r="M180" s="219" t="s">
        <v>19</v>
      </c>
      <c r="N180" s="220" t="s">
        <v>46</v>
      </c>
      <c r="O180" s="84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3" t="s">
        <v>169</v>
      </c>
      <c r="AT180" s="223" t="s">
        <v>164</v>
      </c>
      <c r="AU180" s="223" t="s">
        <v>85</v>
      </c>
      <c r="AY180" s="17" t="s">
        <v>162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83</v>
      </c>
      <c r="BK180" s="224">
        <f>ROUND(I180*H180,2)</f>
        <v>0</v>
      </c>
      <c r="BL180" s="17" t="s">
        <v>169</v>
      </c>
      <c r="BM180" s="223" t="s">
        <v>1103</v>
      </c>
    </row>
    <row r="181" s="2" customFormat="1">
      <c r="A181" s="38"/>
      <c r="B181" s="39"/>
      <c r="C181" s="40"/>
      <c r="D181" s="225" t="s">
        <v>171</v>
      </c>
      <c r="E181" s="40"/>
      <c r="F181" s="226" t="s">
        <v>974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171</v>
      </c>
      <c r="AU181" s="17" t="s">
        <v>85</v>
      </c>
    </row>
    <row r="182" s="2" customFormat="1" ht="24.15" customHeight="1">
      <c r="A182" s="38"/>
      <c r="B182" s="39"/>
      <c r="C182" s="212" t="s">
        <v>327</v>
      </c>
      <c r="D182" s="212" t="s">
        <v>164</v>
      </c>
      <c r="E182" s="213" t="s">
        <v>975</v>
      </c>
      <c r="F182" s="214" t="s">
        <v>976</v>
      </c>
      <c r="G182" s="215" t="s">
        <v>542</v>
      </c>
      <c r="H182" s="216">
        <v>2</v>
      </c>
      <c r="I182" s="217"/>
      <c r="J182" s="218">
        <f>ROUND(I182*H182,2)</f>
        <v>0</v>
      </c>
      <c r="K182" s="214" t="s">
        <v>168</v>
      </c>
      <c r="L182" s="44"/>
      <c r="M182" s="219" t="s">
        <v>19</v>
      </c>
      <c r="N182" s="220" t="s">
        <v>46</v>
      </c>
      <c r="O182" s="84"/>
      <c r="P182" s="221">
        <f>O182*H182</f>
        <v>0</v>
      </c>
      <c r="Q182" s="221">
        <v>0.45937</v>
      </c>
      <c r="R182" s="221">
        <f>Q182*H182</f>
        <v>0.91874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169</v>
      </c>
      <c r="AT182" s="223" t="s">
        <v>164</v>
      </c>
      <c r="AU182" s="223" t="s">
        <v>85</v>
      </c>
      <c r="AY182" s="17" t="s">
        <v>162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83</v>
      </c>
      <c r="BK182" s="224">
        <f>ROUND(I182*H182,2)</f>
        <v>0</v>
      </c>
      <c r="BL182" s="17" t="s">
        <v>169</v>
      </c>
      <c r="BM182" s="223" t="s">
        <v>1104</v>
      </c>
    </row>
    <row r="183" s="2" customFormat="1">
      <c r="A183" s="38"/>
      <c r="B183" s="39"/>
      <c r="C183" s="40"/>
      <c r="D183" s="225" t="s">
        <v>171</v>
      </c>
      <c r="E183" s="40"/>
      <c r="F183" s="226" t="s">
        <v>978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171</v>
      </c>
      <c r="AU183" s="17" t="s">
        <v>85</v>
      </c>
    </row>
    <row r="184" s="12" customFormat="1" ht="22.8" customHeight="1">
      <c r="A184" s="12"/>
      <c r="B184" s="196"/>
      <c r="C184" s="197"/>
      <c r="D184" s="198" t="s">
        <v>74</v>
      </c>
      <c r="E184" s="210" t="s">
        <v>292</v>
      </c>
      <c r="F184" s="210" t="s">
        <v>293</v>
      </c>
      <c r="G184" s="197"/>
      <c r="H184" s="197"/>
      <c r="I184" s="200"/>
      <c r="J184" s="211">
        <f>BK184</f>
        <v>0</v>
      </c>
      <c r="K184" s="197"/>
      <c r="L184" s="202"/>
      <c r="M184" s="203"/>
      <c r="N184" s="204"/>
      <c r="O184" s="204"/>
      <c r="P184" s="205">
        <f>SUM(P185:P186)</f>
        <v>0</v>
      </c>
      <c r="Q184" s="204"/>
      <c r="R184" s="205">
        <f>SUM(R185:R186)</f>
        <v>0</v>
      </c>
      <c r="S184" s="204"/>
      <c r="T184" s="206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7" t="s">
        <v>83</v>
      </c>
      <c r="AT184" s="208" t="s">
        <v>74</v>
      </c>
      <c r="AU184" s="208" t="s">
        <v>83</v>
      </c>
      <c r="AY184" s="207" t="s">
        <v>162</v>
      </c>
      <c r="BK184" s="209">
        <f>SUM(BK185:BK186)</f>
        <v>0</v>
      </c>
    </row>
    <row r="185" s="2" customFormat="1" ht="44.25" customHeight="1">
      <c r="A185" s="38"/>
      <c r="B185" s="39"/>
      <c r="C185" s="212" t="s">
        <v>853</v>
      </c>
      <c r="D185" s="212" t="s">
        <v>164</v>
      </c>
      <c r="E185" s="213" t="s">
        <v>1105</v>
      </c>
      <c r="F185" s="214" t="s">
        <v>1106</v>
      </c>
      <c r="G185" s="215" t="s">
        <v>220</v>
      </c>
      <c r="H185" s="216">
        <v>1.6499999999999999</v>
      </c>
      <c r="I185" s="217"/>
      <c r="J185" s="218">
        <f>ROUND(I185*H185,2)</f>
        <v>0</v>
      </c>
      <c r="K185" s="214" t="s">
        <v>168</v>
      </c>
      <c r="L185" s="44"/>
      <c r="M185" s="219" t="s">
        <v>19</v>
      </c>
      <c r="N185" s="220" t="s">
        <v>46</v>
      </c>
      <c r="O185" s="84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169</v>
      </c>
      <c r="AT185" s="223" t="s">
        <v>164</v>
      </c>
      <c r="AU185" s="223" t="s">
        <v>85</v>
      </c>
      <c r="AY185" s="17" t="s">
        <v>162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83</v>
      </c>
      <c r="BK185" s="224">
        <f>ROUND(I185*H185,2)</f>
        <v>0</v>
      </c>
      <c r="BL185" s="17" t="s">
        <v>169</v>
      </c>
      <c r="BM185" s="223" t="s">
        <v>1107</v>
      </c>
    </row>
    <row r="186" s="2" customFormat="1">
      <c r="A186" s="38"/>
      <c r="B186" s="39"/>
      <c r="C186" s="40"/>
      <c r="D186" s="225" t="s">
        <v>171</v>
      </c>
      <c r="E186" s="40"/>
      <c r="F186" s="226" t="s">
        <v>1108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171</v>
      </c>
      <c r="AU186" s="17" t="s">
        <v>85</v>
      </c>
    </row>
    <row r="187" s="12" customFormat="1" ht="22.8" customHeight="1">
      <c r="A187" s="12"/>
      <c r="B187" s="196"/>
      <c r="C187" s="197"/>
      <c r="D187" s="198" t="s">
        <v>74</v>
      </c>
      <c r="E187" s="210" t="s">
        <v>309</v>
      </c>
      <c r="F187" s="210" t="s">
        <v>310</v>
      </c>
      <c r="G187" s="197"/>
      <c r="H187" s="197"/>
      <c r="I187" s="200"/>
      <c r="J187" s="211">
        <f>BK187</f>
        <v>0</v>
      </c>
      <c r="K187" s="197"/>
      <c r="L187" s="202"/>
      <c r="M187" s="203"/>
      <c r="N187" s="204"/>
      <c r="O187" s="204"/>
      <c r="P187" s="205">
        <f>SUM(P188:P189)</f>
        <v>0</v>
      </c>
      <c r="Q187" s="204"/>
      <c r="R187" s="205">
        <f>SUM(R188:R189)</f>
        <v>0</v>
      </c>
      <c r="S187" s="204"/>
      <c r="T187" s="206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7" t="s">
        <v>83</v>
      </c>
      <c r="AT187" s="208" t="s">
        <v>74</v>
      </c>
      <c r="AU187" s="208" t="s">
        <v>83</v>
      </c>
      <c r="AY187" s="207" t="s">
        <v>162</v>
      </c>
      <c r="BK187" s="209">
        <f>SUM(BK188:BK189)</f>
        <v>0</v>
      </c>
    </row>
    <row r="188" s="2" customFormat="1" ht="49.05" customHeight="1">
      <c r="A188" s="38"/>
      <c r="B188" s="39"/>
      <c r="C188" s="212" t="s">
        <v>298</v>
      </c>
      <c r="D188" s="212" t="s">
        <v>164</v>
      </c>
      <c r="E188" s="213" t="s">
        <v>879</v>
      </c>
      <c r="F188" s="214" t="s">
        <v>1018</v>
      </c>
      <c r="G188" s="215" t="s">
        <v>220</v>
      </c>
      <c r="H188" s="216">
        <v>17.227</v>
      </c>
      <c r="I188" s="217"/>
      <c r="J188" s="218">
        <f>ROUND(I188*H188,2)</f>
        <v>0</v>
      </c>
      <c r="K188" s="214" t="s">
        <v>168</v>
      </c>
      <c r="L188" s="44"/>
      <c r="M188" s="219" t="s">
        <v>19</v>
      </c>
      <c r="N188" s="220" t="s">
        <v>46</v>
      </c>
      <c r="O188" s="84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169</v>
      </c>
      <c r="AT188" s="223" t="s">
        <v>164</v>
      </c>
      <c r="AU188" s="223" t="s">
        <v>85</v>
      </c>
      <c r="AY188" s="17" t="s">
        <v>162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83</v>
      </c>
      <c r="BK188" s="224">
        <f>ROUND(I188*H188,2)</f>
        <v>0</v>
      </c>
      <c r="BL188" s="17" t="s">
        <v>169</v>
      </c>
      <c r="BM188" s="223" t="s">
        <v>1109</v>
      </c>
    </row>
    <row r="189" s="2" customFormat="1">
      <c r="A189" s="38"/>
      <c r="B189" s="39"/>
      <c r="C189" s="40"/>
      <c r="D189" s="225" t="s">
        <v>171</v>
      </c>
      <c r="E189" s="40"/>
      <c r="F189" s="226" t="s">
        <v>1020</v>
      </c>
      <c r="G189" s="40"/>
      <c r="H189" s="40"/>
      <c r="I189" s="227"/>
      <c r="J189" s="40"/>
      <c r="K189" s="40"/>
      <c r="L189" s="44"/>
      <c r="M189" s="228"/>
      <c r="N189" s="229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171</v>
      </c>
      <c r="AU189" s="17" t="s">
        <v>85</v>
      </c>
    </row>
    <row r="190" s="12" customFormat="1" ht="25.92" customHeight="1">
      <c r="A190" s="12"/>
      <c r="B190" s="196"/>
      <c r="C190" s="197"/>
      <c r="D190" s="198" t="s">
        <v>74</v>
      </c>
      <c r="E190" s="199" t="s">
        <v>280</v>
      </c>
      <c r="F190" s="199" t="s">
        <v>1110</v>
      </c>
      <c r="G190" s="197"/>
      <c r="H190" s="197"/>
      <c r="I190" s="200"/>
      <c r="J190" s="201">
        <f>BK190</f>
        <v>0</v>
      </c>
      <c r="K190" s="197"/>
      <c r="L190" s="202"/>
      <c r="M190" s="203"/>
      <c r="N190" s="204"/>
      <c r="O190" s="204"/>
      <c r="P190" s="205">
        <f>P191</f>
        <v>0</v>
      </c>
      <c r="Q190" s="204"/>
      <c r="R190" s="205">
        <f>R191</f>
        <v>0</v>
      </c>
      <c r="S190" s="204"/>
      <c r="T190" s="206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7" t="s">
        <v>185</v>
      </c>
      <c r="AT190" s="208" t="s">
        <v>74</v>
      </c>
      <c r="AU190" s="208" t="s">
        <v>75</v>
      </c>
      <c r="AY190" s="207" t="s">
        <v>162</v>
      </c>
      <c r="BK190" s="209">
        <f>BK191</f>
        <v>0</v>
      </c>
    </row>
    <row r="191" s="12" customFormat="1" ht="22.8" customHeight="1">
      <c r="A191" s="12"/>
      <c r="B191" s="196"/>
      <c r="C191" s="197"/>
      <c r="D191" s="198" t="s">
        <v>74</v>
      </c>
      <c r="E191" s="210" t="s">
        <v>1111</v>
      </c>
      <c r="F191" s="210" t="s">
        <v>1112</v>
      </c>
      <c r="G191" s="197"/>
      <c r="H191" s="197"/>
      <c r="I191" s="200"/>
      <c r="J191" s="211">
        <f>BK191</f>
        <v>0</v>
      </c>
      <c r="K191" s="197"/>
      <c r="L191" s="202"/>
      <c r="M191" s="203"/>
      <c r="N191" s="204"/>
      <c r="O191" s="204"/>
      <c r="P191" s="205">
        <f>SUM(P192:P195)</f>
        <v>0</v>
      </c>
      <c r="Q191" s="204"/>
      <c r="R191" s="205">
        <f>SUM(R192:R195)</f>
        <v>0</v>
      </c>
      <c r="S191" s="204"/>
      <c r="T191" s="206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7" t="s">
        <v>185</v>
      </c>
      <c r="AT191" s="208" t="s">
        <v>74</v>
      </c>
      <c r="AU191" s="208" t="s">
        <v>83</v>
      </c>
      <c r="AY191" s="207" t="s">
        <v>162</v>
      </c>
      <c r="BK191" s="209">
        <f>SUM(BK192:BK195)</f>
        <v>0</v>
      </c>
    </row>
    <row r="192" s="2" customFormat="1" ht="24.15" customHeight="1">
      <c r="A192" s="38"/>
      <c r="B192" s="39"/>
      <c r="C192" s="212" t="s">
        <v>353</v>
      </c>
      <c r="D192" s="212" t="s">
        <v>164</v>
      </c>
      <c r="E192" s="213" t="s">
        <v>1113</v>
      </c>
      <c r="F192" s="214" t="s">
        <v>1114</v>
      </c>
      <c r="G192" s="215" t="s">
        <v>269</v>
      </c>
      <c r="H192" s="216">
        <v>9.3000000000000007</v>
      </c>
      <c r="I192" s="217"/>
      <c r="J192" s="218">
        <f>ROUND(I192*H192,2)</f>
        <v>0</v>
      </c>
      <c r="K192" s="214" t="s">
        <v>168</v>
      </c>
      <c r="L192" s="44"/>
      <c r="M192" s="219" t="s">
        <v>19</v>
      </c>
      <c r="N192" s="220" t="s">
        <v>46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1115</v>
      </c>
      <c r="AT192" s="223" t="s">
        <v>164</v>
      </c>
      <c r="AU192" s="223" t="s">
        <v>85</v>
      </c>
      <c r="AY192" s="17" t="s">
        <v>162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83</v>
      </c>
      <c r="BK192" s="224">
        <f>ROUND(I192*H192,2)</f>
        <v>0</v>
      </c>
      <c r="BL192" s="17" t="s">
        <v>1115</v>
      </c>
      <c r="BM192" s="223" t="s">
        <v>1116</v>
      </c>
    </row>
    <row r="193" s="2" customFormat="1">
      <c r="A193" s="38"/>
      <c r="B193" s="39"/>
      <c r="C193" s="40"/>
      <c r="D193" s="225" t="s">
        <v>171</v>
      </c>
      <c r="E193" s="40"/>
      <c r="F193" s="226" t="s">
        <v>1117</v>
      </c>
      <c r="G193" s="40"/>
      <c r="H193" s="40"/>
      <c r="I193" s="227"/>
      <c r="J193" s="40"/>
      <c r="K193" s="40"/>
      <c r="L193" s="44"/>
      <c r="M193" s="228"/>
      <c r="N193" s="22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171</v>
      </c>
      <c r="AU193" s="17" t="s">
        <v>85</v>
      </c>
    </row>
    <row r="194" s="13" customFormat="1">
      <c r="A194" s="13"/>
      <c r="B194" s="230"/>
      <c r="C194" s="231"/>
      <c r="D194" s="232" t="s">
        <v>173</v>
      </c>
      <c r="E194" s="233" t="s">
        <v>19</v>
      </c>
      <c r="F194" s="234" t="s">
        <v>1091</v>
      </c>
      <c r="G194" s="231"/>
      <c r="H194" s="235">
        <v>9.3000000000000007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173</v>
      </c>
      <c r="AU194" s="241" t="s">
        <v>85</v>
      </c>
      <c r="AV194" s="13" t="s">
        <v>85</v>
      </c>
      <c r="AW194" s="13" t="s">
        <v>36</v>
      </c>
      <c r="AX194" s="13" t="s">
        <v>75</v>
      </c>
      <c r="AY194" s="241" t="s">
        <v>162</v>
      </c>
    </row>
    <row r="195" s="15" customFormat="1">
      <c r="A195" s="15"/>
      <c r="B195" s="252"/>
      <c r="C195" s="253"/>
      <c r="D195" s="232" t="s">
        <v>173</v>
      </c>
      <c r="E195" s="254" t="s">
        <v>19</v>
      </c>
      <c r="F195" s="255" t="s">
        <v>184</v>
      </c>
      <c r="G195" s="253"/>
      <c r="H195" s="256">
        <v>9.3000000000000007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2" t="s">
        <v>173</v>
      </c>
      <c r="AU195" s="262" t="s">
        <v>85</v>
      </c>
      <c r="AV195" s="15" t="s">
        <v>169</v>
      </c>
      <c r="AW195" s="15" t="s">
        <v>36</v>
      </c>
      <c r="AX195" s="15" t="s">
        <v>83</v>
      </c>
      <c r="AY195" s="262" t="s">
        <v>162</v>
      </c>
    </row>
    <row r="196" s="12" customFormat="1" ht="25.92" customHeight="1">
      <c r="A196" s="12"/>
      <c r="B196" s="196"/>
      <c r="C196" s="197"/>
      <c r="D196" s="198" t="s">
        <v>74</v>
      </c>
      <c r="E196" s="199" t="s">
        <v>891</v>
      </c>
      <c r="F196" s="199" t="s">
        <v>892</v>
      </c>
      <c r="G196" s="197"/>
      <c r="H196" s="197"/>
      <c r="I196" s="200"/>
      <c r="J196" s="201">
        <f>BK196</f>
        <v>0</v>
      </c>
      <c r="K196" s="197"/>
      <c r="L196" s="202"/>
      <c r="M196" s="203"/>
      <c r="N196" s="204"/>
      <c r="O196" s="204"/>
      <c r="P196" s="205">
        <f>SUM(P197:P198)</f>
        <v>0</v>
      </c>
      <c r="Q196" s="204"/>
      <c r="R196" s="205">
        <f>SUM(R197:R198)</f>
        <v>0</v>
      </c>
      <c r="S196" s="204"/>
      <c r="T196" s="206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7" t="s">
        <v>169</v>
      </c>
      <c r="AT196" s="208" t="s">
        <v>74</v>
      </c>
      <c r="AU196" s="208" t="s">
        <v>75</v>
      </c>
      <c r="AY196" s="207" t="s">
        <v>162</v>
      </c>
      <c r="BK196" s="209">
        <f>SUM(BK197:BK198)</f>
        <v>0</v>
      </c>
    </row>
    <row r="197" s="2" customFormat="1" ht="24.15" customHeight="1">
      <c r="A197" s="38"/>
      <c r="B197" s="39"/>
      <c r="C197" s="212" t="s">
        <v>813</v>
      </c>
      <c r="D197" s="212" t="s">
        <v>164</v>
      </c>
      <c r="E197" s="213" t="s">
        <v>894</v>
      </c>
      <c r="F197" s="214" t="s">
        <v>895</v>
      </c>
      <c r="G197" s="215" t="s">
        <v>896</v>
      </c>
      <c r="H197" s="216">
        <v>20</v>
      </c>
      <c r="I197" s="217"/>
      <c r="J197" s="218">
        <f>ROUND(I197*H197,2)</f>
        <v>0</v>
      </c>
      <c r="K197" s="214" t="s">
        <v>168</v>
      </c>
      <c r="L197" s="44"/>
      <c r="M197" s="219" t="s">
        <v>19</v>
      </c>
      <c r="N197" s="220" t="s">
        <v>46</v>
      </c>
      <c r="O197" s="84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1021</v>
      </c>
      <c r="AT197" s="223" t="s">
        <v>164</v>
      </c>
      <c r="AU197" s="223" t="s">
        <v>83</v>
      </c>
      <c r="AY197" s="17" t="s">
        <v>162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83</v>
      </c>
      <c r="BK197" s="224">
        <f>ROUND(I197*H197,2)</f>
        <v>0</v>
      </c>
      <c r="BL197" s="17" t="s">
        <v>1021</v>
      </c>
      <c r="BM197" s="223" t="s">
        <v>1118</v>
      </c>
    </row>
    <row r="198" s="2" customFormat="1">
      <c r="A198" s="38"/>
      <c r="B198" s="39"/>
      <c r="C198" s="40"/>
      <c r="D198" s="225" t="s">
        <v>171</v>
      </c>
      <c r="E198" s="40"/>
      <c r="F198" s="226" t="s">
        <v>1023</v>
      </c>
      <c r="G198" s="40"/>
      <c r="H198" s="40"/>
      <c r="I198" s="227"/>
      <c r="J198" s="40"/>
      <c r="K198" s="40"/>
      <c r="L198" s="44"/>
      <c r="M198" s="279"/>
      <c r="N198" s="280"/>
      <c r="O198" s="276"/>
      <c r="P198" s="276"/>
      <c r="Q198" s="276"/>
      <c r="R198" s="276"/>
      <c r="S198" s="276"/>
      <c r="T198" s="281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171</v>
      </c>
      <c r="AU198" s="17" t="s">
        <v>83</v>
      </c>
    </row>
    <row r="199" s="2" customFormat="1" ht="6.96" customHeight="1">
      <c r="A199" s="38"/>
      <c r="B199" s="59"/>
      <c r="C199" s="60"/>
      <c r="D199" s="60"/>
      <c r="E199" s="60"/>
      <c r="F199" s="60"/>
      <c r="G199" s="60"/>
      <c r="H199" s="60"/>
      <c r="I199" s="60"/>
      <c r="J199" s="60"/>
      <c r="K199" s="60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sNEQ32+KWQc3MBNi/EoPSO7Jo5OjxbIlhu4Nuz+ucqUbZ5nv2Tp0qzP7d/nhSWGP4QLJP+mHOO3Di7IRG4r+Zg==" hashValue="/0w08Lb9gcPyHGyySW/Fr1bVimPIzGtF98DQv9GYHPDZ8mohd5ZZm8mLG8EDPGnPS5EdKx0PoUrllsTTMs+TQw==" algorithmName="SHA-512" password="CC35"/>
  <autoFilter ref="C93:K1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1/113107122"/>
    <hyperlink ref="F100" r:id="rId2" display="https://podminky.urs.cz/item/CS_URS_2025_01/113107143"/>
    <hyperlink ref="F102" r:id="rId3" display="https://podminky.urs.cz/item/CS_URS_2025_01/119003227"/>
    <hyperlink ref="F104" r:id="rId4" display="https://podminky.urs.cz/item/CS_URS_2025_01/119003228"/>
    <hyperlink ref="F106" r:id="rId5" display="https://podminky.urs.cz/item/CS_URS_2025_01/121151103"/>
    <hyperlink ref="F110" r:id="rId6" display="https://podminky.urs.cz/item/CS_URS_2025_01/131251202"/>
    <hyperlink ref="F114" r:id="rId7" display="https://podminky.urs.cz/item/CS_URS_2025_01/132251104"/>
    <hyperlink ref="F119" r:id="rId8" display="https://podminky.urs.cz/item/CS_URS_2025_01/151101101"/>
    <hyperlink ref="F123" r:id="rId9" display="https://podminky.urs.cz/item/CS_URS_2025_01/151101111"/>
    <hyperlink ref="F127" r:id="rId10" display="https://podminky.urs.cz/item/CS_URS_2025_01/162351103"/>
    <hyperlink ref="F133" r:id="rId11" display="https://podminky.urs.cz/item/CS_URS_2025_01/162751117"/>
    <hyperlink ref="F138" r:id="rId12" display="https://podminky.urs.cz/item/CS_URS_2025_01/162751119"/>
    <hyperlink ref="F142" r:id="rId13" display="https://podminky.urs.cz/item/CS_URS_2025_01/167151111"/>
    <hyperlink ref="F144" r:id="rId14" display="https://podminky.urs.cz/item/CS_URS_2025_01/171201231"/>
    <hyperlink ref="F148" r:id="rId15" display="https://podminky.urs.cz/item/CS_URS_2025_01/174151101"/>
    <hyperlink ref="F152" r:id="rId16" display="https://podminky.urs.cz/item/CS_URS_2025_01/175151101"/>
    <hyperlink ref="F160" r:id="rId17" display="https://podminky.urs.cz/item/CS_URS_2025_01/181311103"/>
    <hyperlink ref="F165" r:id="rId18" display="https://podminky.urs.cz/item/CS_URS_2025_01/564962111"/>
    <hyperlink ref="F167" r:id="rId19" display="https://podminky.urs.cz/item/CS_URS_2025_01/572330111"/>
    <hyperlink ref="F169" r:id="rId20" display="https://podminky.urs.cz/item/CS_URS_2025_01/572340112"/>
    <hyperlink ref="F175" r:id="rId21" display="https://podminky.urs.cz/item/CS_URS_2025_01/871310310"/>
    <hyperlink ref="F178" r:id="rId22" display="https://podminky.urs.cz/item/CS_URS_2025_01/877375211"/>
    <hyperlink ref="F181" r:id="rId23" display="https://podminky.urs.cz/item/CS_URS_2025_01/892351111"/>
    <hyperlink ref="F183" r:id="rId24" display="https://podminky.urs.cz/item/CS_URS_2025_01/892372111"/>
    <hyperlink ref="F186" r:id="rId25" display="https://podminky.urs.cz/item/CS_URS_2025_01/997221875"/>
    <hyperlink ref="F189" r:id="rId26" display="https://podminky.urs.cz/item/CS_URS_2025_01/998276101"/>
    <hyperlink ref="F193" r:id="rId27" display="https://podminky.urs.cz/item/CS_URS_2025_01/468041123"/>
    <hyperlink ref="F198" r:id="rId28" display="https://podminky.urs.cz/item/CS_URS_2025_01/HZS3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2025-06-12T10:20:25Z</dcterms:created>
  <dcterms:modified xsi:type="dcterms:W3CDTF">2025-06-12T10:20:35Z</dcterms:modified>
</cp:coreProperties>
</file>