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tka.cechova\Desktop\"/>
    </mc:Choice>
  </mc:AlternateContent>
  <bookViews>
    <workbookView xWindow="0" yWindow="0" windowWidth="0" windowHeight="0"/>
  </bookViews>
  <sheets>
    <sheet name="Rekapitulace stavby" sheetId="1" r:id="rId1"/>
    <sheet name="IO_01 - přípravné práce" sheetId="2" r:id="rId2"/>
    <sheet name="IO_02 - úprava hráze" sheetId="3" r:id="rId3"/>
    <sheet name="IO_03 - úprava dna" sheetId="4" r:id="rId4"/>
    <sheet name="IO_04 - funkční objekty" sheetId="5" r:id="rId5"/>
    <sheet name="IO_05 - úprava území" sheetId="6" r:id="rId6"/>
    <sheet name="ON VRN - ostatní a vedlej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'IO_01 - přípravné práce'!$C$81:$K$136</definedName>
    <definedName name="_xlnm.Print_Area" localSheetId="1">'IO_01 - přípravné práce'!$C$4:$J$39,'IO_01 - přípravné práce'!$C$45:$J$63,'IO_01 - přípravné práce'!$C$69:$K$136</definedName>
    <definedName name="_xlnm.Print_Titles" localSheetId="1">'IO_01 - přípravné práce'!$81:$81</definedName>
    <definedName name="_xlnm._FilterDatabase" localSheetId="2" hidden="1">'IO_02 - úprava hráze'!$C$83:$K$174</definedName>
    <definedName name="_xlnm.Print_Area" localSheetId="2">'IO_02 - úprava hráze'!$C$4:$J$39,'IO_02 - úprava hráze'!$C$45:$J$65,'IO_02 - úprava hráze'!$C$71:$K$174</definedName>
    <definedName name="_xlnm.Print_Titles" localSheetId="2">'IO_02 - úprava hráze'!$83:$83</definedName>
    <definedName name="_xlnm._FilterDatabase" localSheetId="3" hidden="1">'IO_03 - úprava dna'!$C$82:$K$179</definedName>
    <definedName name="_xlnm.Print_Area" localSheetId="3">'IO_03 - úprava dna'!$C$4:$J$39,'IO_03 - úprava dna'!$C$45:$J$64,'IO_03 - úprava dna'!$C$70:$K$179</definedName>
    <definedName name="_xlnm.Print_Titles" localSheetId="3">'IO_03 - úprava dna'!$82:$82</definedName>
    <definedName name="_xlnm._FilterDatabase" localSheetId="4" hidden="1">'IO_04 - funkční objekty'!$C$85:$K$255</definedName>
    <definedName name="_xlnm.Print_Area" localSheetId="4">'IO_04 - funkční objekty'!$C$4:$J$39,'IO_04 - funkční objekty'!$C$45:$J$67,'IO_04 - funkční objekty'!$C$73:$K$255</definedName>
    <definedName name="_xlnm.Print_Titles" localSheetId="4">'IO_04 - funkční objekty'!$85:$85</definedName>
    <definedName name="_xlnm._FilterDatabase" localSheetId="5" hidden="1">'IO_05 - úprava území'!$C$85:$K$289</definedName>
    <definedName name="_xlnm.Print_Area" localSheetId="5">'IO_05 - úprava území'!$C$4:$J$39,'IO_05 - úprava území'!$C$45:$J$67,'IO_05 - úprava území'!$C$73:$K$289</definedName>
    <definedName name="_xlnm.Print_Titles" localSheetId="5">'IO_05 - úprava území'!$85:$85</definedName>
    <definedName name="_xlnm._FilterDatabase" localSheetId="6" hidden="1">'ON VRN - ostatní a vedlej...'!$C$81:$K$127</definedName>
    <definedName name="_xlnm.Print_Area" localSheetId="6">'ON VRN - ostatní a vedlej...'!$C$4:$J$39,'ON VRN - ostatní a vedlej...'!$C$45:$J$63,'ON VRN - ostatní a vedlej...'!$C$69:$K$127</definedName>
    <definedName name="_xlnm.Print_Titles" localSheetId="6">'ON VRN - ostatní a vedlej...'!$81:$81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F76"/>
  <c r="E74"/>
  <c r="F52"/>
  <c r="E50"/>
  <c r="J24"/>
  <c r="E24"/>
  <c r="J55"/>
  <c r="J23"/>
  <c r="J21"/>
  <c r="E21"/>
  <c r="J78"/>
  <c r="J20"/>
  <c r="J18"/>
  <c r="E18"/>
  <c r="F79"/>
  <c r="J17"/>
  <c r="J15"/>
  <c r="E15"/>
  <c r="F78"/>
  <c r="J14"/>
  <c r="J12"/>
  <c r="J52"/>
  <c r="E7"/>
  <c r="E72"/>
  <c i="6" r="J37"/>
  <c r="J36"/>
  <c i="1" r="AY59"/>
  <c i="6" r="J35"/>
  <c i="1" r="AX59"/>
  <c i="6"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R273"/>
  <c r="P273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2"/>
  <c r="BH192"/>
  <c r="BG192"/>
  <c r="BF192"/>
  <c r="T192"/>
  <c r="R192"/>
  <c r="P192"/>
  <c r="BI189"/>
  <c r="BH189"/>
  <c r="BG189"/>
  <c r="BF189"/>
  <c r="T189"/>
  <c r="R189"/>
  <c r="P189"/>
  <c r="BI183"/>
  <c r="BH183"/>
  <c r="BG183"/>
  <c r="BF183"/>
  <c r="T183"/>
  <c r="R183"/>
  <c r="P183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BI96"/>
  <c r="BH96"/>
  <c r="BG96"/>
  <c r="BF96"/>
  <c r="T96"/>
  <c r="R96"/>
  <c r="P96"/>
  <c r="BI91"/>
  <c r="BH91"/>
  <c r="BG91"/>
  <c r="BF91"/>
  <c r="T91"/>
  <c r="R91"/>
  <c r="P91"/>
  <c r="BI88"/>
  <c r="BH88"/>
  <c r="BG88"/>
  <c r="BF88"/>
  <c r="T88"/>
  <c r="R88"/>
  <c r="P88"/>
  <c r="F80"/>
  <c r="E78"/>
  <c r="F52"/>
  <c r="E50"/>
  <c r="J24"/>
  <c r="E24"/>
  <c r="J83"/>
  <c r="J23"/>
  <c r="J21"/>
  <c r="E21"/>
  <c r="J54"/>
  <c r="J20"/>
  <c r="J18"/>
  <c r="E18"/>
  <c r="F55"/>
  <c r="J17"/>
  <c r="J15"/>
  <c r="E15"/>
  <c r="F82"/>
  <c r="J14"/>
  <c r="J12"/>
  <c r="J52"/>
  <c r="E7"/>
  <c r="E48"/>
  <c i="5" r="J37"/>
  <c r="J36"/>
  <c i="1" r="AY58"/>
  <c i="5" r="J35"/>
  <c i="1" r="AX58"/>
  <c i="5"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80"/>
  <c r="E78"/>
  <c r="F52"/>
  <c r="E50"/>
  <c r="J24"/>
  <c r="E24"/>
  <c r="J83"/>
  <c r="J23"/>
  <c r="J21"/>
  <c r="E21"/>
  <c r="J54"/>
  <c r="J20"/>
  <c r="J18"/>
  <c r="E18"/>
  <c r="F83"/>
  <c r="J17"/>
  <c r="J15"/>
  <c r="E15"/>
  <c r="F54"/>
  <c r="J14"/>
  <c r="J12"/>
  <c r="J80"/>
  <c r="E7"/>
  <c r="E76"/>
  <c i="4" r="J37"/>
  <c r="J36"/>
  <c i="1" r="AY57"/>
  <c i="4" r="J35"/>
  <c i="1" r="AX57"/>
  <c i="4" r="BI178"/>
  <c r="BH178"/>
  <c r="BG178"/>
  <c r="BF178"/>
  <c r="T178"/>
  <c r="T177"/>
  <c r="R178"/>
  <c r="R177"/>
  <c r="P178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T169"/>
  <c r="R170"/>
  <c r="R169"/>
  <c r="P170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F77"/>
  <c r="E75"/>
  <c r="F52"/>
  <c r="E50"/>
  <c r="J24"/>
  <c r="E24"/>
  <c r="J80"/>
  <c r="J23"/>
  <c r="J21"/>
  <c r="E21"/>
  <c r="J54"/>
  <c r="J20"/>
  <c r="J18"/>
  <c r="E18"/>
  <c r="F80"/>
  <c r="J17"/>
  <c r="J15"/>
  <c r="E15"/>
  <c r="F79"/>
  <c r="J14"/>
  <c r="J12"/>
  <c r="J77"/>
  <c r="E7"/>
  <c r="E48"/>
  <c i="3" r="J37"/>
  <c r="J36"/>
  <c i="1" r="AY56"/>
  <c i="3" r="J35"/>
  <c i="1" r="AX56"/>
  <c i="3"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80"/>
  <c r="J14"/>
  <c r="J12"/>
  <c r="J78"/>
  <c r="E7"/>
  <c r="E74"/>
  <c i="2" r="J37"/>
  <c r="J36"/>
  <c i="1" r="AY55"/>
  <c i="2" r="J35"/>
  <c i="1" r="AX55"/>
  <c i="2"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BI84"/>
  <c r="BH84"/>
  <c r="BG84"/>
  <c r="BF84"/>
  <c r="T84"/>
  <c r="R84"/>
  <c r="P84"/>
  <c r="F76"/>
  <c r="E74"/>
  <c r="F52"/>
  <c r="E50"/>
  <c r="J24"/>
  <c r="E24"/>
  <c r="J79"/>
  <c r="J23"/>
  <c r="J21"/>
  <c r="E21"/>
  <c r="J78"/>
  <c r="J20"/>
  <c r="J18"/>
  <c r="E18"/>
  <c r="F79"/>
  <c r="J17"/>
  <c r="J15"/>
  <c r="E15"/>
  <c r="F78"/>
  <c r="J14"/>
  <c r="J12"/>
  <c r="J76"/>
  <c r="E7"/>
  <c r="E72"/>
  <c i="1" r="L50"/>
  <c r="AM50"/>
  <c r="AM49"/>
  <c r="L49"/>
  <c r="AM47"/>
  <c r="L47"/>
  <c r="L45"/>
  <c r="L44"/>
  <c i="3" r="J106"/>
  <c i="4" r="J100"/>
  <c r="BK136"/>
  <c r="BK103"/>
  <c r="BK122"/>
  <c r="J89"/>
  <c i="5" r="BK155"/>
  <c r="J252"/>
  <c r="BK187"/>
  <c r="BK110"/>
  <c r="BK227"/>
  <c r="J215"/>
  <c r="J235"/>
  <c r="BK131"/>
  <c i="6" r="BK263"/>
  <c r="J192"/>
  <c r="BK125"/>
  <c r="BK269"/>
  <c r="J156"/>
  <c r="BK268"/>
  <c r="J216"/>
  <c r="J107"/>
  <c r="J230"/>
  <c r="J189"/>
  <c i="7" r="BK87"/>
  <c r="J114"/>
  <c r="BK104"/>
  <c i="2" r="BK130"/>
  <c r="BK109"/>
  <c r="BK100"/>
  <c i="3" r="J173"/>
  <c r="J143"/>
  <c r="BK158"/>
  <c r="J125"/>
  <c r="J164"/>
  <c i="4" r="J172"/>
  <c r="BK117"/>
  <c r="BK170"/>
  <c r="BK92"/>
  <c r="J117"/>
  <c i="5" r="BK242"/>
  <c r="J134"/>
  <c r="BK115"/>
  <c r="BK223"/>
  <c r="J105"/>
  <c r="J223"/>
  <c r="BK134"/>
  <c i="6" r="J268"/>
  <c r="J218"/>
  <c r="J168"/>
  <c r="J119"/>
  <c r="BK272"/>
  <c r="J166"/>
  <c r="J284"/>
  <c r="J266"/>
  <c r="BK128"/>
  <c r="J280"/>
  <c r="J223"/>
  <c r="BK168"/>
  <c i="7" r="BK114"/>
  <c r="BK118"/>
  <c r="J118"/>
  <c i="2" r="BK128"/>
  <c r="J109"/>
  <c r="BK97"/>
  <c i="3" r="BK92"/>
  <c r="BK101"/>
  <c r="BK149"/>
  <c r="J116"/>
  <c r="BK152"/>
  <c r="BK95"/>
  <c i="4" r="BK119"/>
  <c r="BK159"/>
  <c r="BK132"/>
  <c r="BK105"/>
  <c r="BK85"/>
  <c i="5" r="BK158"/>
  <c r="J206"/>
  <c r="J88"/>
  <c r="J218"/>
  <c r="BK247"/>
  <c r="J180"/>
  <c r="J90"/>
  <c i="6" r="BK221"/>
  <c r="BK156"/>
  <c r="BK284"/>
  <c r="J183"/>
  <c r="BK280"/>
  <c r="J246"/>
  <c r="BK91"/>
  <c r="BK228"/>
  <c r="J153"/>
  <c i="7" r="J102"/>
  <c r="BK116"/>
  <c r="BK94"/>
  <c i="2" r="J130"/>
  <c r="BK107"/>
  <c i="3" r="BK134"/>
  <c r="J86"/>
  <c r="BK143"/>
  <c r="J92"/>
  <c r="BK89"/>
  <c i="4" r="BK157"/>
  <c r="BK87"/>
  <c r="BK125"/>
  <c i="5" r="J230"/>
  <c r="J125"/>
  <c r="J158"/>
  <c r="BK95"/>
  <c r="J220"/>
  <c r="BK240"/>
  <c r="J178"/>
  <c i="6" r="J279"/>
  <c r="BK166"/>
  <c r="BK96"/>
  <c r="BK199"/>
  <c r="J248"/>
  <c r="J202"/>
  <c r="J276"/>
  <c r="J225"/>
  <c r="BK119"/>
  <c i="7" r="J116"/>
  <c r="BK121"/>
  <c i="4" r="J165"/>
  <c r="J128"/>
  <c r="J122"/>
  <c r="BK172"/>
  <c r="J85"/>
  <c r="J105"/>
  <c i="5" r="J118"/>
  <c r="BK224"/>
  <c r="BK118"/>
  <c r="BK234"/>
  <c r="J221"/>
  <c r="BK161"/>
  <c r="BK193"/>
  <c r="BK113"/>
  <c i="6" r="BK241"/>
  <c r="BK161"/>
  <c r="BK107"/>
  <c r="J253"/>
  <c r="J287"/>
  <c r="J228"/>
  <c r="BK288"/>
  <c r="J249"/>
  <c r="BK216"/>
  <c r="BK146"/>
  <c i="7" r="J125"/>
  <c r="BK125"/>
  <c i="2" r="J135"/>
  <c r="J125"/>
  <c r="J107"/>
  <c r="BK90"/>
  <c i="3" r="J149"/>
  <c r="BK140"/>
  <c r="BK86"/>
  <c r="BK98"/>
  <c i="4" r="J136"/>
  <c r="J153"/>
  <c r="J125"/>
  <c r="BK100"/>
  <c i="5" r="J214"/>
  <c r="BK145"/>
  <c r="BK245"/>
  <c r="BK198"/>
  <c r="BK140"/>
  <c r="J140"/>
  <c r="BK237"/>
  <c r="BK190"/>
  <c r="J115"/>
  <c i="6" r="J244"/>
  <c r="BK189"/>
  <c r="BK140"/>
  <c r="BK210"/>
  <c r="BK102"/>
  <c r="BK223"/>
  <c r="BK192"/>
  <c r="BK251"/>
  <c r="BK202"/>
  <c i="7" r="J126"/>
  <c i="2" r="BK132"/>
  <c r="J118"/>
  <c r="J94"/>
  <c i="3" r="J156"/>
  <c r="BK173"/>
  <c r="J138"/>
  <c r="J98"/>
  <c r="BK125"/>
  <c i="4" r="J178"/>
  <c r="BK96"/>
  <c r="J103"/>
  <c r="J174"/>
  <c r="J96"/>
  <c i="5" r="BK206"/>
  <c r="J227"/>
  <c r="J113"/>
  <c r="J224"/>
  <c r="J145"/>
  <c r="J234"/>
  <c r="BK203"/>
  <c r="J110"/>
  <c i="6" r="J237"/>
  <c r="BK117"/>
  <c r="BK230"/>
  <c r="J122"/>
  <c r="J260"/>
  <c r="J221"/>
  <c r="BK282"/>
  <c r="BK248"/>
  <c r="J199"/>
  <c i="7" r="J121"/>
  <c r="J94"/>
  <c r="J106"/>
  <c i="2" r="J115"/>
  <c r="BK94"/>
  <c r="BK115"/>
  <c i="3" r="J101"/>
  <c r="BK114"/>
  <c r="BK156"/>
  <c r="J128"/>
  <c r="BK138"/>
  <c i="4" r="BK139"/>
  <c r="BK94"/>
  <c r="BK98"/>
  <c r="J98"/>
  <c r="BK153"/>
  <c i="5" r="J245"/>
  <c r="BK147"/>
  <c r="BK218"/>
  <c r="BK152"/>
  <c r="J225"/>
  <c r="J203"/>
  <c r="J95"/>
  <c r="J217"/>
  <c r="BK125"/>
  <c i="6" r="BK242"/>
  <c r="BK183"/>
  <c r="J112"/>
  <c r="BK220"/>
  <c r="J96"/>
  <c r="BK237"/>
  <c r="J289"/>
  <c r="BK246"/>
  <c r="BK173"/>
  <c i="7" r="J123"/>
  <c r="J100"/>
  <c r="J87"/>
  <c i="3" r="BK122"/>
  <c i="4" r="BK142"/>
  <c r="J149"/>
  <c r="J157"/>
  <c i="5" r="J247"/>
  <c r="BK215"/>
  <c r="J123"/>
  <c r="J249"/>
  <c r="J155"/>
  <c r="BK180"/>
  <c r="J100"/>
  <c r="J242"/>
  <c r="J168"/>
  <c i="6" r="J278"/>
  <c r="BK175"/>
  <c r="J217"/>
  <c r="BK198"/>
  <c r="BK278"/>
  <c r="BK249"/>
  <c r="J198"/>
  <c r="J277"/>
  <c r="BK122"/>
  <c i="7" r="J111"/>
  <c r="BK106"/>
  <c r="BK102"/>
  <c r="J89"/>
  <c i="2" r="BK118"/>
  <c r="J97"/>
  <c i="3" r="J122"/>
  <c r="BK171"/>
  <c r="J95"/>
  <c r="J152"/>
  <c r="BK106"/>
  <c r="J114"/>
  <c i="4" r="J162"/>
  <c r="J139"/>
  <c r="J114"/>
  <c r="BK146"/>
  <c i="5" r="BK231"/>
  <c r="J161"/>
  <c r="BK88"/>
  <c r="BK228"/>
  <c r="BK178"/>
  <c r="BK92"/>
  <c r="J212"/>
  <c i="6" r="J288"/>
  <c r="BK153"/>
  <c r="BK287"/>
  <c r="J241"/>
  <c r="J140"/>
  <c r="BK276"/>
  <c r="BK244"/>
  <c r="J213"/>
  <c r="BK289"/>
  <c r="J272"/>
  <c r="J240"/>
  <c r="BK217"/>
  <c r="BK143"/>
  <c i="7" r="J97"/>
  <c r="J104"/>
  <c r="J110"/>
  <c i="2" r="BK125"/>
  <c r="BK105"/>
  <c i="1" r="AS54"/>
  <c i="4" r="BK174"/>
  <c r="BK162"/>
  <c i="5" r="J240"/>
  <c r="BK137"/>
  <c r="BK168"/>
  <c r="BK235"/>
  <c r="J198"/>
  <c r="BK103"/>
  <c r="BK221"/>
  <c r="BK126"/>
  <c i="6" r="J251"/>
  <c r="J173"/>
  <c r="J102"/>
  <c r="J205"/>
  <c r="J91"/>
  <c r="J207"/>
  <c r="BK273"/>
  <c r="J219"/>
  <c r="BK88"/>
  <c i="7" r="BK108"/>
  <c r="J120"/>
  <c r="BK85"/>
  <c i="2" r="J121"/>
  <c r="BK102"/>
  <c i="3" r="J171"/>
  <c r="BK161"/>
  <c r="BK164"/>
  <c r="BK111"/>
  <c r="BK119"/>
  <c i="4" r="J132"/>
  <c r="J142"/>
  <c r="J146"/>
  <c r="J170"/>
  <c r="BK111"/>
  <c i="5" r="BK212"/>
  <c r="J183"/>
  <c r="BK249"/>
  <c r="J172"/>
  <c r="J232"/>
  <c r="J152"/>
  <c i="6" r="J255"/>
  <c r="BK213"/>
  <c r="BK135"/>
  <c r="BK260"/>
  <c r="BK148"/>
  <c r="J273"/>
  <c r="J146"/>
  <c r="BK253"/>
  <c r="BK205"/>
  <c i="7" r="BK126"/>
  <c r="BK111"/>
  <c r="BK97"/>
  <c i="3" r="J158"/>
  <c i="4" r="BK178"/>
  <c r="BK89"/>
  <c r="J119"/>
  <c i="5" r="J237"/>
  <c r="J193"/>
  <c r="BK100"/>
  <c r="J137"/>
  <c r="BK254"/>
  <c r="BK123"/>
  <c r="J254"/>
  <c r="BK214"/>
  <c r="J103"/>
  <c i="6" r="BK225"/>
  <c r="J148"/>
  <c r="J88"/>
  <c r="BK112"/>
  <c r="J242"/>
  <c r="J135"/>
  <c r="BK266"/>
  <c r="J220"/>
  <c i="7" r="BK120"/>
  <c r="J92"/>
  <c r="BK110"/>
  <c i="2" r="J128"/>
  <c r="J105"/>
  <c r="J84"/>
  <c i="3" r="J131"/>
  <c r="BK116"/>
  <c r="BK168"/>
  <c r="J134"/>
  <c r="J136"/>
  <c i="4" r="BK149"/>
  <c r="J92"/>
  <c r="BK108"/>
  <c r="BK165"/>
  <c r="J87"/>
  <c i="5" r="J190"/>
  <c r="BK225"/>
  <c r="BK232"/>
  <c r="BK217"/>
  <c r="BK250"/>
  <c r="BK172"/>
  <c r="BK105"/>
  <c i="6" r="BK240"/>
  <c i="7" r="BK92"/>
  <c i="2" r="BK121"/>
  <c r="J102"/>
  <c r="BK84"/>
  <c i="3" r="J119"/>
  <c r="J161"/>
  <c r="BK131"/>
  <c r="J89"/>
  <c r="J111"/>
  <c i="4" r="J159"/>
  <c r="J167"/>
  <c r="J144"/>
  <c r="BK144"/>
  <c r="BK114"/>
  <c i="5" r="BK220"/>
  <c r="J250"/>
  <c r="J131"/>
  <c r="BK230"/>
  <c r="J165"/>
  <c r="BK90"/>
  <c r="BK165"/>
  <c i="6" r="BK277"/>
  <c r="BK207"/>
  <c r="J143"/>
  <c r="J263"/>
  <c r="J151"/>
  <c r="J269"/>
  <c r="J234"/>
  <c r="J175"/>
  <c r="BK255"/>
  <c r="J210"/>
  <c r="J125"/>
  <c i="7" r="BK123"/>
  <c r="BK89"/>
  <c i="2" r="J132"/>
  <c r="BK135"/>
  <c r="J100"/>
  <c r="J90"/>
  <c i="3" r="BK128"/>
  <c r="J140"/>
  <c r="BK136"/>
  <c r="J168"/>
  <c i="4" r="BK167"/>
  <c r="J108"/>
  <c r="BK128"/>
  <c r="J111"/>
  <c r="J94"/>
  <c i="5" r="J187"/>
  <c r="J228"/>
  <c r="J126"/>
  <c r="J231"/>
  <c r="J147"/>
  <c r="BK252"/>
  <c r="BK183"/>
  <c r="J92"/>
  <c i="6" r="BK234"/>
  <c r="BK151"/>
  <c r="J282"/>
  <c r="J161"/>
  <c r="BK279"/>
  <c r="BK219"/>
  <c r="J117"/>
  <c r="BK218"/>
  <c r="J128"/>
  <c i="7" r="BK100"/>
  <c r="J85"/>
  <c r="J108"/>
  <c i="2" l="1" r="T83"/>
  <c r="T127"/>
  <c r="T124"/>
  <c i="3" r="BK85"/>
  <c r="J85"/>
  <c r="J60"/>
  <c r="P148"/>
  <c r="BK167"/>
  <c r="J167"/>
  <c r="J64"/>
  <c i="4" r="T84"/>
  <c r="R152"/>
  <c i="2" r="P83"/>
  <c r="BK127"/>
  <c r="J127"/>
  <c r="J62"/>
  <c i="3" r="P85"/>
  <c r="P84"/>
  <c i="1" r="AU56"/>
  <c i="3" r="BK148"/>
  <c r="J148"/>
  <c r="J61"/>
  <c r="P167"/>
  <c r="P166"/>
  <c i="4" r="BK84"/>
  <c r="BK152"/>
  <c r="J152"/>
  <c r="J61"/>
  <c i="5" r="P87"/>
  <c r="R167"/>
  <c r="R182"/>
  <c r="R211"/>
  <c r="R251"/>
  <c r="R236"/>
  <c i="6" r="R87"/>
  <c r="P160"/>
  <c r="BK182"/>
  <c r="J182"/>
  <c r="J62"/>
  <c r="P191"/>
  <c r="BK215"/>
  <c r="J215"/>
  <c r="J65"/>
  <c r="R215"/>
  <c r="P233"/>
  <c i="2" r="BK83"/>
  <c r="J83"/>
  <c r="J60"/>
  <c r="R127"/>
  <c r="R124"/>
  <c i="3" r="R85"/>
  <c r="R84"/>
  <c r="R148"/>
  <c r="R167"/>
  <c r="R166"/>
  <c i="4" r="P84"/>
  <c r="T152"/>
  <c i="5" r="BK87"/>
  <c r="J87"/>
  <c r="J60"/>
  <c r="R87"/>
  <c r="BK167"/>
  <c r="J167"/>
  <c r="J62"/>
  <c r="T167"/>
  <c r="P182"/>
  <c r="BK211"/>
  <c r="J211"/>
  <c r="J64"/>
  <c r="P211"/>
  <c r="BK251"/>
  <c r="J251"/>
  <c r="J66"/>
  <c r="T251"/>
  <c r="T236"/>
  <c i="6" r="BK87"/>
  <c r="J87"/>
  <c r="J60"/>
  <c r="T87"/>
  <c r="R160"/>
  <c r="P182"/>
  <c r="R182"/>
  <c r="T182"/>
  <c r="R191"/>
  <c r="BK233"/>
  <c r="J233"/>
  <c r="J66"/>
  <c r="T233"/>
  <c i="7" r="BK84"/>
  <c r="BK83"/>
  <c r="J83"/>
  <c r="J60"/>
  <c i="2" r="R83"/>
  <c r="P127"/>
  <c r="P124"/>
  <c i="3" r="T85"/>
  <c r="T84"/>
  <c r="T148"/>
  <c r="T167"/>
  <c r="T166"/>
  <c i="4" r="R84"/>
  <c r="R83"/>
  <c r="P152"/>
  <c i="5" r="T87"/>
  <c r="P167"/>
  <c r="BK182"/>
  <c r="J182"/>
  <c r="J63"/>
  <c r="T182"/>
  <c r="T211"/>
  <c r="P251"/>
  <c r="P236"/>
  <c i="6" r="P87"/>
  <c r="BK160"/>
  <c r="J160"/>
  <c r="J61"/>
  <c r="T160"/>
  <c r="BK191"/>
  <c r="J191"/>
  <c r="J63"/>
  <c r="T191"/>
  <c r="P215"/>
  <c r="T215"/>
  <c r="R233"/>
  <c i="7" r="P84"/>
  <c r="P83"/>
  <c r="R84"/>
  <c r="R83"/>
  <c r="T84"/>
  <c r="T83"/>
  <c r="BK113"/>
  <c r="J113"/>
  <c r="J62"/>
  <c r="P113"/>
  <c r="R113"/>
  <c r="T113"/>
  <c i="4" r="BK177"/>
  <c r="J177"/>
  <c r="J63"/>
  <c i="2" r="BK124"/>
  <c r="J124"/>
  <c r="J61"/>
  <c i="6" r="BK212"/>
  <c r="J212"/>
  <c r="J64"/>
  <c i="3" r="BK163"/>
  <c r="J163"/>
  <c r="J62"/>
  <c i="5" r="BK164"/>
  <c r="J164"/>
  <c r="J61"/>
  <c r="BK236"/>
  <c r="J236"/>
  <c r="J65"/>
  <c i="4" r="BK169"/>
  <c r="J169"/>
  <c r="J62"/>
  <c i="7" r="J79"/>
  <c r="BE85"/>
  <c r="BE111"/>
  <c r="BE114"/>
  <c r="BE116"/>
  <c r="BE125"/>
  <c i="6" r="BK86"/>
  <c r="J86"/>
  <c i="7" r="E48"/>
  <c r="J54"/>
  <c r="J76"/>
  <c r="BE92"/>
  <c r="BE94"/>
  <c r="BE97"/>
  <c r="BE104"/>
  <c r="BE108"/>
  <c r="BE118"/>
  <c r="BE120"/>
  <c r="BE121"/>
  <c r="BE123"/>
  <c r="BE126"/>
  <c r="F54"/>
  <c r="F55"/>
  <c r="BE87"/>
  <c r="BE100"/>
  <c r="BE102"/>
  <c r="BE110"/>
  <c r="BE89"/>
  <c r="BE106"/>
  <c i="6" r="F54"/>
  <c r="J55"/>
  <c r="J82"/>
  <c r="BE107"/>
  <c r="BE112"/>
  <c r="BE125"/>
  <c r="BE135"/>
  <c r="BE148"/>
  <c r="BE175"/>
  <c r="BE183"/>
  <c r="BE189"/>
  <c r="BE192"/>
  <c r="BE199"/>
  <c r="BE210"/>
  <c r="BE220"/>
  <c r="BE230"/>
  <c r="BE234"/>
  <c r="BE240"/>
  <c r="BE241"/>
  <c r="BE260"/>
  <c r="BE268"/>
  <c r="BE277"/>
  <c r="BE278"/>
  <c r="BE279"/>
  <c r="BE288"/>
  <c r="BE289"/>
  <c r="E76"/>
  <c r="J80"/>
  <c r="BE102"/>
  <c r="BE119"/>
  <c r="BE122"/>
  <c r="BE140"/>
  <c r="BE143"/>
  <c r="BE153"/>
  <c r="BE198"/>
  <c r="BE202"/>
  <c r="BE207"/>
  <c r="BE216"/>
  <c r="BE228"/>
  <c r="BE251"/>
  <c r="BE253"/>
  <c r="BE282"/>
  <c r="F83"/>
  <c r="BE91"/>
  <c r="BE117"/>
  <c r="BE128"/>
  <c r="BE151"/>
  <c r="BE166"/>
  <c r="BE168"/>
  <c r="BE173"/>
  <c r="BE205"/>
  <c r="BE213"/>
  <c r="BE218"/>
  <c r="BE221"/>
  <c r="BE223"/>
  <c r="BE225"/>
  <c r="BE237"/>
  <c r="BE242"/>
  <c r="BE263"/>
  <c r="BE276"/>
  <c r="BE88"/>
  <c r="BE96"/>
  <c r="BE146"/>
  <c r="BE156"/>
  <c r="BE161"/>
  <c r="BE217"/>
  <c r="BE219"/>
  <c r="BE244"/>
  <c r="BE246"/>
  <c r="BE248"/>
  <c r="BE249"/>
  <c r="BE255"/>
  <c r="BE266"/>
  <c r="BE269"/>
  <c r="BE272"/>
  <c r="BE273"/>
  <c r="BE280"/>
  <c r="BE284"/>
  <c r="BE287"/>
  <c i="4" r="J84"/>
  <c r="J60"/>
  <c i="5" r="J52"/>
  <c r="F55"/>
  <c r="J82"/>
  <c r="BE95"/>
  <c r="BE113"/>
  <c r="BE115"/>
  <c r="BE118"/>
  <c r="BE123"/>
  <c r="BE140"/>
  <c r="BE145"/>
  <c r="BE152"/>
  <c r="BE193"/>
  <c r="BE203"/>
  <c r="BE214"/>
  <c r="BE217"/>
  <c r="BE218"/>
  <c r="BE221"/>
  <c r="BE225"/>
  <c r="BE227"/>
  <c r="BE234"/>
  <c r="BE250"/>
  <c r="F82"/>
  <c r="BE88"/>
  <c r="BE125"/>
  <c r="BE126"/>
  <c r="BE134"/>
  <c r="BE137"/>
  <c r="BE155"/>
  <c r="BE158"/>
  <c r="BE183"/>
  <c r="BE187"/>
  <c r="BE190"/>
  <c r="BE206"/>
  <c r="BE212"/>
  <c r="BE224"/>
  <c r="BE237"/>
  <c r="BE240"/>
  <c r="BE242"/>
  <c r="BE245"/>
  <c r="BE249"/>
  <c r="BE252"/>
  <c r="BE254"/>
  <c r="E48"/>
  <c r="BE92"/>
  <c r="BE100"/>
  <c r="BE178"/>
  <c r="BE215"/>
  <c r="BE220"/>
  <c r="BE228"/>
  <c r="BE230"/>
  <c r="BE231"/>
  <c r="BE232"/>
  <c r="BE235"/>
  <c r="J55"/>
  <c r="BE90"/>
  <c r="BE103"/>
  <c r="BE105"/>
  <c r="BE110"/>
  <c r="BE131"/>
  <c r="BE147"/>
  <c r="BE161"/>
  <c r="BE165"/>
  <c r="BE168"/>
  <c r="BE172"/>
  <c r="BE180"/>
  <c r="BE198"/>
  <c r="BE223"/>
  <c r="BE247"/>
  <c i="4" r="J55"/>
  <c r="J79"/>
  <c r="BE87"/>
  <c r="BE89"/>
  <c r="BE94"/>
  <c r="BE96"/>
  <c r="BE98"/>
  <c r="BE105"/>
  <c r="BE119"/>
  <c r="BE132"/>
  <c r="BE139"/>
  <c r="BE149"/>
  <c r="BE157"/>
  <c r="BE170"/>
  <c r="F54"/>
  <c r="E73"/>
  <c r="BE122"/>
  <c r="BE125"/>
  <c r="BE128"/>
  <c r="BE153"/>
  <c r="BE159"/>
  <c r="BE165"/>
  <c r="BE167"/>
  <c r="BE103"/>
  <c r="BE111"/>
  <c r="BE114"/>
  <c r="BE117"/>
  <c r="BE142"/>
  <c r="BE146"/>
  <c r="BE172"/>
  <c r="BE174"/>
  <c r="J52"/>
  <c r="F55"/>
  <c r="BE85"/>
  <c r="BE92"/>
  <c r="BE100"/>
  <c r="BE108"/>
  <c r="BE136"/>
  <c r="BE144"/>
  <c r="BE162"/>
  <c r="BE178"/>
  <c i="3" r="J52"/>
  <c r="J55"/>
  <c r="BE128"/>
  <c r="BE134"/>
  <c r="BE140"/>
  <c r="BE143"/>
  <c r="BE149"/>
  <c r="BE171"/>
  <c r="E48"/>
  <c r="F54"/>
  <c r="F81"/>
  <c r="BE92"/>
  <c r="BE98"/>
  <c r="BE111"/>
  <c r="BE119"/>
  <c r="BE122"/>
  <c r="BE173"/>
  <c r="J54"/>
  <c r="BE86"/>
  <c r="BE95"/>
  <c r="BE106"/>
  <c r="BE125"/>
  <c r="BE131"/>
  <c r="BE168"/>
  <c r="BE89"/>
  <c r="BE101"/>
  <c r="BE114"/>
  <c r="BE116"/>
  <c r="BE136"/>
  <c r="BE138"/>
  <c r="BE152"/>
  <c r="BE156"/>
  <c r="BE158"/>
  <c r="BE161"/>
  <c r="BE164"/>
  <c i="2" r="BE115"/>
  <c r="BE135"/>
  <c r="E48"/>
  <c r="J52"/>
  <c r="F54"/>
  <c r="J54"/>
  <c r="F55"/>
  <c r="J55"/>
  <c r="BE84"/>
  <c r="BE90"/>
  <c r="BE94"/>
  <c r="BE97"/>
  <c r="BE100"/>
  <c r="BE102"/>
  <c r="BE105"/>
  <c r="BE107"/>
  <c r="BE109"/>
  <c r="BE118"/>
  <c r="BE125"/>
  <c r="BE121"/>
  <c r="BE128"/>
  <c r="BE130"/>
  <c r="BE132"/>
  <c i="3" r="F35"/>
  <c i="1" r="BB56"/>
  <c i="5" r="F37"/>
  <c i="1" r="BD58"/>
  <c i="7" r="F37"/>
  <c i="1" r="BD60"/>
  <c i="3" r="J34"/>
  <c i="1" r="AW56"/>
  <c i="5" r="F35"/>
  <c i="1" r="BB58"/>
  <c i="3" r="F34"/>
  <c i="1" r="BA56"/>
  <c i="4" r="F35"/>
  <c i="1" r="BB57"/>
  <c i="7" r="F34"/>
  <c i="1" r="BA60"/>
  <c i="2" r="F36"/>
  <c i="1" r="BC55"/>
  <c i="4" r="F36"/>
  <c i="1" r="BC57"/>
  <c i="6" r="F37"/>
  <c i="1" r="BD59"/>
  <c i="5" r="J34"/>
  <c i="1" r="AW58"/>
  <c i="6" r="F35"/>
  <c i="1" r="BB59"/>
  <c i="6" r="J34"/>
  <c i="1" r="AW59"/>
  <c i="6" r="J30"/>
  <c i="7" r="F35"/>
  <c i="1" r="BB60"/>
  <c i="3" r="F37"/>
  <c i="1" r="BD56"/>
  <c i="5" r="F34"/>
  <c i="1" r="BA58"/>
  <c i="2" r="F37"/>
  <c i="1" r="BD55"/>
  <c i="2" r="F35"/>
  <c i="1" r="BB55"/>
  <c i="3" r="F36"/>
  <c i="1" r="BC56"/>
  <c i="4" r="F37"/>
  <c i="1" r="BD57"/>
  <c i="7" r="F36"/>
  <c i="1" r="BC60"/>
  <c i="2" r="F34"/>
  <c i="1" r="BA55"/>
  <c i="4" r="F34"/>
  <c i="1" r="BA57"/>
  <c i="5" r="F36"/>
  <c i="1" r="BC58"/>
  <c i="2" r="J34"/>
  <c i="1" r="AW55"/>
  <c i="4" r="J34"/>
  <c i="1" r="AW57"/>
  <c i="6" r="F36"/>
  <c i="1" r="BC59"/>
  <c i="6" r="F34"/>
  <c i="1" r="BA59"/>
  <c i="7" r="J34"/>
  <c i="1" r="AW60"/>
  <c i="7" l="1" r="R82"/>
  <c i="6" r="P86"/>
  <c i="1" r="AU59"/>
  <c i="5" r="R86"/>
  <c i="4" r="BK83"/>
  <c r="J83"/>
  <c r="J59"/>
  <c i="2" r="P82"/>
  <c i="1" r="AU55"/>
  <c i="7" r="P82"/>
  <c i="1" r="AU60"/>
  <c i="6" r="T86"/>
  <c r="R86"/>
  <c i="5" r="P86"/>
  <c i="1" r="AU58"/>
  <c i="7" r="T82"/>
  <c i="5" r="T86"/>
  <c i="2" r="R82"/>
  <c i="4" r="P83"/>
  <c i="1" r="AU57"/>
  <c i="4" r="T83"/>
  <c i="2" r="T82"/>
  <c r="BK82"/>
  <c r="J82"/>
  <c i="3" r="BK166"/>
  <c r="J166"/>
  <c r="J63"/>
  <c r="BK84"/>
  <c r="J84"/>
  <c r="J59"/>
  <c i="7" r="J84"/>
  <c r="J61"/>
  <c i="5" r="BK86"/>
  <c r="J86"/>
  <c r="J59"/>
  <c i="7" r="BK82"/>
  <c r="J82"/>
  <c r="J59"/>
  <c i="1" r="AG59"/>
  <c i="6" r="J59"/>
  <c i="1" r="BA54"/>
  <c r="W30"/>
  <c r="BD54"/>
  <c r="W33"/>
  <c r="BB54"/>
  <c r="W31"/>
  <c i="3" r="F33"/>
  <c i="1" r="AZ56"/>
  <c r="BC54"/>
  <c r="W32"/>
  <c i="3" r="J33"/>
  <c i="1" r="AV56"/>
  <c r="AT56"/>
  <c i="7" r="J33"/>
  <c i="1" r="AV60"/>
  <c r="AT60"/>
  <c i="2" r="J33"/>
  <c i="1" r="AV55"/>
  <c r="AT55"/>
  <c i="5" r="J33"/>
  <c i="1" r="AV58"/>
  <c r="AT58"/>
  <c i="4" r="J33"/>
  <c i="1" r="AV57"/>
  <c r="AT57"/>
  <c i="7" r="F33"/>
  <c i="1" r="AZ60"/>
  <c i="2" r="F33"/>
  <c i="1" r="AZ55"/>
  <c i="5" r="F33"/>
  <c i="1" r="AZ58"/>
  <c i="2" r="J30"/>
  <c i="1" r="AG55"/>
  <c i="6" r="J33"/>
  <c i="1" r="AV59"/>
  <c r="AT59"/>
  <c r="AN59"/>
  <c i="4" r="F33"/>
  <c i="1" r="AZ57"/>
  <c i="6" r="F33"/>
  <c i="1" r="AZ59"/>
  <c i="2" l="1" r="J59"/>
  <c i="6" r="J39"/>
  <c i="2" r="J39"/>
  <c i="1" r="AN55"/>
  <c r="AU54"/>
  <c i="3" r="J30"/>
  <c i="1" r="AG56"/>
  <c r="AZ54"/>
  <c r="W29"/>
  <c i="5" r="J30"/>
  <c i="1" r="AG58"/>
  <c i="7" r="J30"/>
  <c i="1" r="AG60"/>
  <c r="AX54"/>
  <c r="AY54"/>
  <c i="4" r="J30"/>
  <c i="1" r="AG57"/>
  <c r="AW54"/>
  <c r="AK30"/>
  <c i="5" l="1" r="J39"/>
  <c i="7" r="J39"/>
  <c i="3" r="J39"/>
  <c i="4" r="J39"/>
  <c i="1" r="AN57"/>
  <c r="AN58"/>
  <c r="AN56"/>
  <c r="AN60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<sst xmlns="http://schemas.openxmlformats.org/spreadsheetml/2006/main">
  <si>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</si>
  <si>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</si>
  <si>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</si>
  <si>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</si>
  <si>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</si>
  <si>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{8691000f-4021-4005-9e7a-f0f6c98f51f2}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</si>
  <si>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</si>
  <si>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</si>
  <si>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</si>
  <si>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</si>
  <si>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</si>
  <si>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</si>
  <si>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</si>
  <si>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</si>
  <si>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</si>
  <si>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06_06_2025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</si>
  <si>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</si>
  <si>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</si>
  <si>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Vodní nádrž U potoka, k.ú. Habartov</t>
  </si>
  <si>
    <t>KSO:</t>
  </si>
  <si>
    <t>CC-CZ:</t>
  </si>
  <si>
    <t>Místo:</t>
  </si>
  <si>
    <t>Habartov</t>
  </si>
  <si>
    <t>Datum:</t>
  </si>
  <si>
    <t>6. 6. 2024</t>
  </si>
  <si>
    <t>Zadavatel:</t>
  </si>
  <si>
    <t>IČ:</t>
  </si>
  <si>
    <t>00259314</t>
  </si>
  <si>
    <t>město Habartov</t>
  </si>
  <si>
    <t>DIČ:</t>
  </si>
  <si>
    <t>CZ00259314</t>
  </si>
  <si>
    <t>Účastník:</t>
  </si>
  <si>
    <t>Vyplň údaj</t>
  </si>
  <si>
    <t>Projektant:</t>
  </si>
  <si>
    <t>64371930</t>
  </si>
  <si>
    <t>Ing. Petr Ontko</t>
  </si>
  <si>
    <t>CZ6804212382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</si>
  <si>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</si>
  <si>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</si>
  <si>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</si>
  <si>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</si>
  <si>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</si>
  <si>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</si>
  <si>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</si>
  <si>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</si>
  <si>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</si>
  <si>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</si>
  <si>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</si>
  <si>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</si>
  <si>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</si>
  <si>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</si>
  <si>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</si>
  <si>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</si>
  <si>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</si>
  <si>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</si>
  <si>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</si>
  <si>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</si>
  <si>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</si>
  <si>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</si>
  <si>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</si>
  <si>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</si>
  <si>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</si>
  <si>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</si>
  <si>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</si>
  <si>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</si>
  <si>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</si>
  <si>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</si>
  <si>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</si>
  <si>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</si>
  <si>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</si>
  <si>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</si>
  <si>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</si>
  <si>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</si>
  <si>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</si>
  <si>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</si>
  <si>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</si>
  <si>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</si>
  <si>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</si>
  <si>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</si>
  <si>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IO_01</t>
  </si>
  <si>
    <t>přípravné práce</t>
  </si>
  <si>
    <t>STA</t>
  </si>
  <si>
    <t>1</t>
  </si>
  <si>
    <t>{725b2e1f-5121-47a4-8a9b-04e2cd88464a}</t>
  </si>
  <si>
    <t>2</t>
  </si>
  <si>
    <t>IO_02</t>
  </si>
  <si>
    <t>úprava hráze</t>
  </si>
  <si>
    <t>{a62b5404-3269-49a2-a4af-76af2de76fbe}</t>
  </si>
  <si>
    <t>IO_03</t>
  </si>
  <si>
    <t>úprava dna</t>
  </si>
  <si>
    <t>{c98e0a02-ddb0-4ac9-bc50-ab441a432921}</t>
  </si>
  <si>
    <t>IO_04</t>
  </si>
  <si>
    <t>funkční objekty</t>
  </si>
  <si>
    <t>{457fc17b-6e73-4e75-814f-7d9b727c506f}</t>
  </si>
  <si>
    <t>IO_05</t>
  </si>
  <si>
    <t>úprava území</t>
  </si>
  <si>
    <t>{2f677785-8bfd-470a-a7d5-839b26c7257b}</t>
  </si>
  <si>
    <t>ON VRN</t>
  </si>
  <si>
    <t>ostatní a vedlejší rozpočtové náklady</t>
  </si>
  <si>
    <t>{9a5f7a38-d508-4d14-9eaf-e61860c161a2}</t>
  </si>
  <si>
    <t>KRYCÍ LIST SOUPISU PRACÍ</t>
  </si>
  <si>
    <t>Objekt:</t>
  </si>
  <si>
    <t>IO_01 - přípravné práce</t>
  </si>
  <si>
    <t xml:space="preserve"> </t>
  </si>
  <si>
    <t>REKAPITULACE ČLENĚNÍ SOUPISU PRACÍ</t>
  </si>
  <si>
    <t>Kód dílu - Popis</t>
  </si>
  <si>
    <t>Cena celkem [CZK]</t>
  </si>
  <si>
    <t>-1</t>
  </si>
  <si>
    <t>D1 - Zemní práce</t>
  </si>
  <si>
    <t>D3 - Ostatní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</si>
  <si>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</si>
  <si>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</si>
  <si>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</si>
  <si>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</si>
  <si>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</si>
  <si>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</si>
  <si>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</si>
  <si>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</si>
  <si>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</si>
  <si>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</si>
  <si>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</si>
  <si>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</si>
  <si>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</si>
  <si>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</si>
  <si>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</si>
  <si>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Zemní práce</t>
  </si>
  <si>
    <t>ROZPOCET</t>
  </si>
  <si>
    <t>K</t>
  </si>
  <si>
    <t>129951123</t>
  </si>
  <si>
    <t>Bourání konstrukcí v odkopávkách a prokopávkách strojně s přemístěním suti na hromady na vzdálenost do 20 m nebo s naložením na dopravní prostředek z betonu železového nebo předpjatého</t>
  </si>
  <si>
    <t>m3</t>
  </si>
  <si>
    <t>CS ÚRS 2024 01</t>
  </si>
  <si>
    <t>4</t>
  </si>
  <si>
    <t>Online PSC</t>
  </si>
  <si>
    <t>https://podminky.urs.cz/item/CS_URS_2024_01/129951123</t>
  </si>
  <si>
    <t>VV</t>
  </si>
  <si>
    <t>"bourání betonových jímek a nádrží"</t>
  </si>
  <si>
    <t>True</t>
  </si>
  <si>
    <t>((2+2,8)*2*2,5+(6+3,2)*2*3+(2,9+2,1)*2*2,5)*0,35 "stěny"</t>
  </si>
  <si>
    <t>(2*2,8+6*3,2+2,9*2,1)*0,5 "dna"</t>
  </si>
  <si>
    <t>Součet</t>
  </si>
  <si>
    <t>85042181R</t>
  </si>
  <si>
    <t>Bourání stávajícího potrubí z trub litinových hrdlových nebo přírubových v otevřeném výkopu DN přes 400 do 500</t>
  </si>
  <si>
    <t>m</t>
  </si>
  <si>
    <t>6</t>
  </si>
  <si>
    <t>https://podminky.urs.cz/item/CS_URS_2024_01/85042181R</t>
  </si>
  <si>
    <t>P</t>
  </si>
  <si>
    <t>Poznámka k položce:_x000d_
ocelové potrubí</t>
  </si>
  <si>
    <t>"vypočteno funkcí na měření ploch a výpočtů objemů CIVIL 3D" 16</t>
  </si>
  <si>
    <t>3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</si>
  <si>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</si>
  <si>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</si>
  <si>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1497513172</t>
  </si>
  <si>
    <t>https://podminky.urs.cz/item/CS_URS_2024_01/966008212</t>
  </si>
  <si>
    <t>75 "odvodňovací příkop"</t>
  </si>
  <si>
    <t>132251102</t>
  </si>
  <si>
    <t>Hloubení nezapažených rýh šířky do 800 mm strojně s urovnáním dna do předepsaného profilu a spádu v hornině třídy těžitelnosti I skupiny 3 přes 20 do 50 m3</t>
  </si>
  <si>
    <t>8</t>
  </si>
  <si>
    <t>https://podminky.urs.cz/item/CS_URS_2024_01/132251102</t>
  </si>
  <si>
    <t>16*0,8*1,8 "bourání oc. potrubí"</t>
  </si>
  <si>
    <t>5</t>
  </si>
  <si>
    <t>174151101</t>
  </si>
  <si>
    <t>Zásyp sypaninou z jakékoliv horniny strojně s uložením výkopku ve vrstvách se zhutněním jam, šachet, rýh nebo kolem objektů v těchto vykopávkách</t>
  </si>
  <si>
    <t>10</t>
  </si>
  <si>
    <t>https://podminky.urs.cz/item/CS_URS_2024_01/174151101</t>
  </si>
  <si>
    <t>162351103</t>
  </si>
  <si>
    <t xml:space="preserve">Vodorovné přemístění výkopku nebo sypaniny po suchu na obvyklém dopravním prostředku, bez naložení výkopku, avšak se složením bez rozhrnutí z horniny třídy těžitelnosti I skupiny 1 až 3 na vzdálenost přes 50 do 500 m </t>
  </si>
  <si>
    <t>-836819985</t>
  </si>
  <si>
    <t>https://podminky.urs.cz/item/CS_URS_2024_01/162351103</t>
  </si>
  <si>
    <t>"odvoz na mezideponii a zpět" 23,040*2</t>
  </si>
  <si>
    <t>7</t>
  </si>
  <si>
    <t>167151101</t>
  </si>
  <si>
    <t>Nakládání, skládání a překládání neulehlého výkopku nebo sypaniny strojně nakládání, množství do 100 m3, z horniny třídy těžitelnosti I, skupiny 1 až 3</t>
  </si>
  <si>
    <t>-2147099016</t>
  </si>
  <si>
    <t>https://podminky.urs.cz/item/CS_URS_2024_01/167151101</t>
  </si>
  <si>
    <t>171251201</t>
  </si>
  <si>
    <t>Uložení sypaniny na skládky nebo meziskládky bez hutnění s upravením uložené sypaniny do předepsaného tvaru</t>
  </si>
  <si>
    <t>522233084</t>
  </si>
  <si>
    <t>https://podminky.urs.cz/item/CS_URS_2024_01/171251201</t>
  </si>
  <si>
    <t>9</t>
  </si>
  <si>
    <t>174151102</t>
  </si>
  <si>
    <t>Zásyp sypaninou z jakékoliv horniny strojně s uložením výkopku ve vrstvách se zhutněním v prostorách s omezeným pohybem stroje s urovnáním povrchu zásypu</t>
  </si>
  <si>
    <t>https://podminky.urs.cz/item/CS_URS_2024_01/174151102</t>
  </si>
  <si>
    <t>"zásyp nakoupenou zeminou"</t>
  </si>
  <si>
    <t>"bouraný příkop" 75*1,8*0,4</t>
  </si>
  <si>
    <t>"bourané jímky" 2*2,8*2,5+6*3,2*3+2,9*2,1*2,5</t>
  </si>
  <si>
    <t>M</t>
  </si>
  <si>
    <t>10364100</t>
  </si>
  <si>
    <t>zemina pro terénní úpravy - tříděná</t>
  </si>
  <si>
    <t>t</t>
  </si>
  <si>
    <t>923623198</t>
  </si>
  <si>
    <t>Poznámka k položce:_x000d_
zemina vhodná pro násyp hrází viz. TZ.</t>
  </si>
  <si>
    <t>140,8*1,8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</si>
  <si>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</si>
  <si>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</si>
  <si>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</si>
  <si>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-1479309510</t>
  </si>
  <si>
    <t>https://podminky.urs.cz/item/CS_URS_2024_01/162751117</t>
  </si>
  <si>
    <t>140,8 "nákup zeminy"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</si>
  <si>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</si>
  <si>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</si>
  <si>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-1946206577</t>
  </si>
  <si>
    <t>https://podminky.urs.cz/item/CS_URS_2024_01/162751119</t>
  </si>
  <si>
    <t xml:space="preserve">140,8*12 </t>
  </si>
  <si>
    <t>D3</t>
  </si>
  <si>
    <t>Ostatní práce</t>
  </si>
  <si>
    <t>13</t>
  </si>
  <si>
    <t>998321011</t>
  </si>
  <si>
    <t>Přesun hmot pro objekty hráze přehradní zemní a kamenité dopravní vzdálenost do 500 m</t>
  </si>
  <si>
    <t>1682545520</t>
  </si>
  <si>
    <t>https://podminky.urs.cz/item/CS_URS_2024_01/998321011</t>
  </si>
  <si>
    <t>997</t>
  </si>
  <si>
    <t>Přesun sutě</t>
  </si>
  <si>
    <t>14</t>
  </si>
  <si>
    <t>997002611</t>
  </si>
  <si>
    <t>Nakládání suti a vybouraných hmot na dopravní prostředek pro vodorovné přemístění</t>
  </si>
  <si>
    <t>-766562205</t>
  </si>
  <si>
    <t>https://podminky.urs.cz/item/CS_URS_2024_01/997002611</t>
  </si>
  <si>
    <t>15</t>
  </si>
  <si>
    <t>997013501</t>
  </si>
  <si>
    <t>Odvoz suti a vybouraných hmot na skládku nebo meziskládku se složením, na vzdálenost do 1 km</t>
  </si>
  <si>
    <t>2004902615</t>
  </si>
  <si>
    <t>https://podminky.urs.cz/item/CS_URS_2024_01/997013501</t>
  </si>
  <si>
    <t>16</t>
  </si>
  <si>
    <t>997013509</t>
  </si>
  <si>
    <t>Odvoz suti a vybouraných hmot na skládku nebo meziskládku se složením, na vzdálenost Příplatek k ceně za každý další započatý 1 km přes 1 km</t>
  </si>
  <si>
    <t>975274169</t>
  </si>
  <si>
    <t>https://podminky.urs.cz/item/CS_URS_2024_01/997013509</t>
  </si>
  <si>
    <t>148,807*12</t>
  </si>
  <si>
    <t>17</t>
  </si>
  <si>
    <t>997013862</t>
  </si>
  <si>
    <t>Poplatek za uložení stavebního odpadu na recyklační skládce (skládkovné) z armovaného betonu zatříděného do Katalogu odpadů pod kódem 17 01 01</t>
  </si>
  <si>
    <t>-1842460781</t>
  </si>
  <si>
    <t>https://podminky.urs.cz/item/CS_URS_2024_01/997013862</t>
  </si>
  <si>
    <t>IO_02 - úprava hráze</t>
  </si>
  <si>
    <t>D2 - Vodorovné konstrukce</t>
  </si>
  <si>
    <t>PSV - Práce a dodávky PSV</t>
  </si>
  <si>
    <t xml:space="preserve">    711 - Izolace proti vodě, vlhkosti a plynům</t>
  </si>
  <si>
    <t>121151123</t>
  </si>
  <si>
    <t>Sejmutí ornice strojně při souvislé ploše přes 500 m2, tl. vrstvy do 200 mm</t>
  </si>
  <si>
    <t>m2</t>
  </si>
  <si>
    <t>https://podminky.urs.cz/item/CS_URS_2024_01/121151123</t>
  </si>
  <si>
    <t>"vypočteno funkcí na měření ploch a výpočtů objemů CIVIL 3D" 770</t>
  </si>
  <si>
    <t>122351104</t>
  </si>
  <si>
    <t>Odkopávky a prokopávky nezapažené strojně v hornině třídy těžitelnosti II skupiny 4 přes 100 do 500 m3</t>
  </si>
  <si>
    <t>https://podminky.urs.cz/item/CS_URS_2024_01/122351104</t>
  </si>
  <si>
    <t>"vypočteno funkcí na měření ploch a výpočtů objemů CIVIL 3D" 611,5</t>
  </si>
  <si>
    <t>171103201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</si>
  <si>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</si>
  <si>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259116500</t>
  </si>
  <si>
    <t>https://podminky.urs.cz/item/CS_URS_2024_01/171103201</t>
  </si>
  <si>
    <t>"vypočteno funkcí na měření ploch a výpočtů objemů CIVIL 3D" 461</t>
  </si>
  <si>
    <t>-2072146022</t>
  </si>
  <si>
    <t>Poznámka k položce:_x000d_
 zemina pro násyp hráze, požadavky na zeminu dle TZ</t>
  </si>
  <si>
    <t>461*0,5*1,8 "50 % potřeby"</t>
  </si>
  <si>
    <t>182151111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</si>
  <si>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</si>
  <si>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https://podminky.urs.cz/item/CS_URS_2024_01/182151111</t>
  </si>
  <si>
    <t>"vypočteno funkcí na měření ploch a výpočtů objemů CIVIL 3D" 1235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</si>
  <si>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</si>
  <si>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1344302213</t>
  </si>
  <si>
    <t>461*0,5 "zemina pro násyp hráze, zpět z mezideponie na staveniště"</t>
  </si>
  <si>
    <t>611,5 "zemina z odkopávky na mezideponii"</t>
  </si>
  <si>
    <t>167151111</t>
  </si>
  <si>
    <t>Nakládání, skládání a překládání neulehlého výkopku nebo sypaniny strojně nakládání, množství přes 100 m3, z hornin třídy těžitelnosti I, skupiny 1 až 3</t>
  </si>
  <si>
    <t>-1971997613</t>
  </si>
  <si>
    <t>https://podminky.urs.cz/item/CS_URS_2024_01/167151111</t>
  </si>
  <si>
    <t>230,5 "zemina pro násyp hráze, zpět z mezideponie na staveniště"</t>
  </si>
  <si>
    <t>458-53 "přebytečná a nevhodná zemina na skládku nebo k využití"</t>
  </si>
  <si>
    <t>611,5+77 "odkopávky a sejmutá ornice"</t>
  </si>
  <si>
    <t>-448317558</t>
  </si>
  <si>
    <t>1114984490</t>
  </si>
  <si>
    <t>405*3 "80 resp. 20 %"</t>
  </si>
  <si>
    <t>Pol23</t>
  </si>
  <si>
    <t>Poplatek za předání zeminy a kamení (kód odpadu 17 05 04) na skládku včetně zákonných poplatků podle §105, 106 a přílohy č.9 zákona č. 541/2020 Sb.</t>
  </si>
  <si>
    <t>-82912287</t>
  </si>
  <si>
    <t>Poznámka k položce:_x000d_
podle výsledku kontrolního rozboru zeminy bude využita vhodná položka</t>
  </si>
  <si>
    <t>405*0.8*1.8 "80 %"</t>
  </si>
  <si>
    <t>Pol24</t>
  </si>
  <si>
    <t>Poplatek za předání zeminy a kamení (kód odpadu 17 05 04) do recyklačního zařízení</t>
  </si>
  <si>
    <t>-457275432</t>
  </si>
  <si>
    <t>405*0.2*1.8 "20 %"</t>
  </si>
  <si>
    <t>182351133</t>
  </si>
  <si>
    <t>Rozprostření a urovnání ornice ve svahu sklonu přes 1:5 strojně při souvislé ploše přes 500 m2, tl. vrstvy do 200 mm</t>
  </si>
  <si>
    <t>18</t>
  </si>
  <si>
    <t>https://podminky.urs.cz/item/CS_URS_2024_01/182351133</t>
  </si>
  <si>
    <t>"vypočteno funkcí na měření ploch a výpočtů objemů CIVIL 3D" 946</t>
  </si>
  <si>
    <t>1036410R</t>
  </si>
  <si>
    <t>zemina pro terénní úpravy - tříděná, s vyšším obsahem písku</t>
  </si>
  <si>
    <t>-610624768</t>
  </si>
  <si>
    <t>"zemina pro drenážní filtr hráze"</t>
  </si>
  <si>
    <t>946*0,2*1,1*1,8 "ZTR. 10%"</t>
  </si>
  <si>
    <t>22</t>
  </si>
  <si>
    <t>646,5 "ohumusování koruny hráze"</t>
  </si>
  <si>
    <t>181411121</t>
  </si>
  <si>
    <t>Založení trávníku na půdě předem připravené plochy do 1000 m2 výsevem včetně utažení lučního v rovině nebo na svahu do 1:5</t>
  </si>
  <si>
    <t>24</t>
  </si>
  <si>
    <t>https://podminky.urs.cz/item/CS_URS_2024_01/181411121</t>
  </si>
  <si>
    <t>00572474</t>
  </si>
  <si>
    <t>osivo směs travní krajinná-svahová</t>
  </si>
  <si>
    <t>kg</t>
  </si>
  <si>
    <t>1841638547</t>
  </si>
  <si>
    <t>646,5*0,03</t>
  </si>
  <si>
    <t>10364101</t>
  </si>
  <si>
    <t>zemina pro terénní úpravy - ornice</t>
  </si>
  <si>
    <t>-522505765</t>
  </si>
  <si>
    <t>646,5*0,1*1,8*1,1 "ornice pro ohumusování koruny hráze, ZTR. 10%"</t>
  </si>
  <si>
    <t>19</t>
  </si>
  <si>
    <t>1440696841</t>
  </si>
  <si>
    <t>(414,9+374,616+128,007)/1,8 "nákup zeminy"</t>
  </si>
  <si>
    <t>20</t>
  </si>
  <si>
    <t>1693582576</t>
  </si>
  <si>
    <t xml:space="preserve">128,7/1,8*8 </t>
  </si>
  <si>
    <t xml:space="preserve">(414,9+374,616)/1,8*12 </t>
  </si>
  <si>
    <t>D2</t>
  </si>
  <si>
    <t>Vodorovné konstrukce</t>
  </si>
  <si>
    <t>564231011</t>
  </si>
  <si>
    <t>Podklad nebo podsyp ze štěrkopísku ŠP s rozprostřením, vlhčením a zhutněním plochy jednotlivě do 100 m2, po zhutnění tl. 100 mm</t>
  </si>
  <si>
    <t>30</t>
  </si>
  <si>
    <t>https://podminky.urs.cz/item/CS_URS_2024_01/564231011</t>
  </si>
  <si>
    <t>463212121</t>
  </si>
  <si>
    <t>Rovnanina z lomového kamene upraveného, tříděného jakékoliv tloušťky rovnaniny s vyplněním spár a dutin těženým kamenivem</t>
  </si>
  <si>
    <t>32</t>
  </si>
  <si>
    <t>https://podminky.urs.cz/item/CS_URS_2024_01/463212121</t>
  </si>
  <si>
    <t>Poznámka k položce:_x000d_
opevnění návodního líce hráze</t>
  </si>
  <si>
    <t>946*0.2*1.1 "ZTR. 10%"</t>
  </si>
  <si>
    <t>23</t>
  </si>
  <si>
    <t>463212191</t>
  </si>
  <si>
    <t>Rovnanina z lomového kamene upraveného, tříděného Příplatek k cenám za vypracování líce</t>
  </si>
  <si>
    <t>34</t>
  </si>
  <si>
    <t>https://podminky.urs.cz/item/CS_URS_2024_01/463212191</t>
  </si>
  <si>
    <t>457971121</t>
  </si>
  <si>
    <t>Zřízení vrstvy z geotextilie s přesahem bez připevnění k podkladu, s potřebným dočasným zatěžováním včetně zakotvení okraje o sklonu přes 10° do 35°, šířky geotextilie do 3 m</t>
  </si>
  <si>
    <t>38</t>
  </si>
  <si>
    <t>https://podminky.urs.cz/item/CS_URS_2024_01/457971121</t>
  </si>
  <si>
    <t>"vypočteno funkcí na měření ploch a výpočtů objemů CIVIL 3D" 1232</t>
  </si>
  <si>
    <t>25</t>
  </si>
  <si>
    <t>69311060</t>
  </si>
  <si>
    <t>geotextilie netkaná separační, ochranná, filtrační, drenážní PP 200g/m2</t>
  </si>
  <si>
    <t>63446127</t>
  </si>
  <si>
    <t>1232*1,15 "ZTR. 15%"</t>
  </si>
  <si>
    <t>26</t>
  </si>
  <si>
    <t>44</t>
  </si>
  <si>
    <t>PSV</t>
  </si>
  <si>
    <t>Práce a dodávky PSV</t>
  </si>
  <si>
    <t>711</t>
  </si>
  <si>
    <t>Izolace proti vodě, vlhkosti a plynům</t>
  </si>
  <si>
    <t>27</t>
  </si>
  <si>
    <t>711151101</t>
  </si>
  <si>
    <t>Provedení izolace proti zemní vlhkosti bentonitovou rohoží na ploše vodorovné V</t>
  </si>
  <si>
    <t>-99901437</t>
  </si>
  <si>
    <t>https://podminky.urs.cz/item/CS_URS_2024_01/711151101</t>
  </si>
  <si>
    <t>"vypočteno funkcí na měření ploch a výpočtů objemů CIVIL 3D" 272</t>
  </si>
  <si>
    <t>28</t>
  </si>
  <si>
    <t>5628451R</t>
  </si>
  <si>
    <t>rohož bentonitová 3 kg/m2, koef. filtrace kf max 5*10-11 m/s - pevnost v tahu geokompozitu min. 8 kN/m</t>
  </si>
  <si>
    <t>1811352181</t>
  </si>
  <si>
    <t>272,000*1,15 "ZTR. 15%"</t>
  </si>
  <si>
    <t>29</t>
  </si>
  <si>
    <t>998711101</t>
  </si>
  <si>
    <t>Přesun hmot pro izolace proti vodě, vlhkosti a plynům stanovený z hmotnosti přesunovaného materiálu vodorovná dopravní vzdálenost do 50 m základní v objektech výšky do 6 m</t>
  </si>
  <si>
    <t>626596966</t>
  </si>
  <si>
    <t>https://podminky.urs.cz/item/CS_URS_2024_01/998711101</t>
  </si>
  <si>
    <t>IO_03 - úprava dna</t>
  </si>
  <si>
    <t>115101201</t>
  </si>
  <si>
    <t>Čerpání vody na dopravní výšku do 10 m s uvažovaným průměrným přítokem do 500 l/min</t>
  </si>
  <si>
    <t>hod</t>
  </si>
  <si>
    <t>-432568422</t>
  </si>
  <si>
    <t>https://podminky.urs.cz/item/CS_URS_2024_01/115101201</t>
  </si>
  <si>
    <t>115101301</t>
  </si>
  <si>
    <t>Pohotovost záložní čerpací soupravy pro dopravní výšku do 10 m s uvažovaným průměrným přítokem do 500 l/min</t>
  </si>
  <si>
    <t>den</t>
  </si>
  <si>
    <t>1417822159</t>
  </si>
  <si>
    <t>https://podminky.urs.cz/item/CS_URS_2024_01/115101301</t>
  </si>
  <si>
    <t>122703602</t>
  </si>
  <si>
    <t>Odstranění nánosů z vypuštěných vodních nádrží nebo rybníků s uložením do hromad na vzdálenost do 20 m ve výkopišti při únosnosti dna přes 40 kPa do 60 kPa</t>
  </si>
  <si>
    <t>https://podminky.urs.cz/item/CS_URS_2024_01/122703602</t>
  </si>
  <si>
    <t>"vypočteno funkcí na měření ploch a výpočtů objemů CIVIL 3D" 395</t>
  </si>
  <si>
    <t>1877456353</t>
  </si>
  <si>
    <t>1052995230</t>
  </si>
  <si>
    <t>395,000*3</t>
  </si>
  <si>
    <t>Pol22</t>
  </si>
  <si>
    <t>Poplatek za předání sedimentu (kód odpadu 17 05 04 01) na skládku včetně zákonných poplatků podle §105, 106 a přílohy č.9 zákona č. 541/2020 Sb.</t>
  </si>
  <si>
    <t>395*1,5</t>
  </si>
  <si>
    <t>113151111</t>
  </si>
  <si>
    <t>Rozebírání zpevněných ploch s přemístěním na skládku na vzdálenost do 20 m nebo s naložením na dopravní prostředek ze silničních panelů</t>
  </si>
  <si>
    <t>https://podminky.urs.cz/item/CS_URS_2024_01/113151111</t>
  </si>
  <si>
    <t>2200*0,5 "50 % výměry"</t>
  </si>
  <si>
    <t>113107237</t>
  </si>
  <si>
    <t>Odstranění podkladů nebo krytů strojně plochy jednotlivě přes 200 m2 s přemístěním hmot na skládku na vzdálenost do 20 m nebo s naložením na dopravní prostředek z betonu vyztuženého sítěmi, o tl. vrstvy přes 150 do 300 mm</t>
  </si>
  <si>
    <t>-2005259885</t>
  </si>
  <si>
    <t>https://podminky.urs.cz/item/CS_URS_2024_01/113107237</t>
  </si>
  <si>
    <t>122151104</t>
  </si>
  <si>
    <t>Odkopávky a prokopávky nezapažené strojně v hornině třídy těžitelnosti I skupiny 1 a 2 přes 100 do 500 m3</t>
  </si>
  <si>
    <t>https://podminky.urs.cz/item/CS_URS_2024_01/122151104</t>
  </si>
  <si>
    <t>"vypočteno funkcí na měření ploch a výpočtů objemů CIVIL 3D" 591</t>
  </si>
  <si>
    <t>162351103.1</t>
  </si>
  <si>
    <t>-1457608893</t>
  </si>
  <si>
    <t>https://podminky.urs.cz/item/CS_URS_2024_01/162351103.1</t>
  </si>
  <si>
    <t>591*2 "odkopávky dna na mezideponii a zpět"</t>
  </si>
  <si>
    <t>1511330910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</si>
  <si>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</si>
  <si>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</si>
  <si>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https://podminky.urs.cz/item/CS_URS_2024_01/171151103</t>
  </si>
  <si>
    <t>-479733315</t>
  </si>
  <si>
    <t>"deficit IO 03 z přebytku objektu IO 02" 53</t>
  </si>
  <si>
    <t>-1230319758</t>
  </si>
  <si>
    <t>182251101</t>
  </si>
  <si>
    <t>Svahování trvalých svahů do projektovaných profilů strojně s potřebným přemístěním výkopku při svahování násypů v jakékoliv hornině</t>
  </si>
  <si>
    <t>https://podminky.urs.cz/item/CS_URS_2024_01/182251101</t>
  </si>
  <si>
    <t>Poznámka k položce:_x000d_
úprava břehů</t>
  </si>
  <si>
    <t>"vypočteno funkcí na měření ploch a výpočtů objemů CIVIL 3D" 2080</t>
  </si>
  <si>
    <t>181951112</t>
  </si>
  <si>
    <t>Úprava pláně vyrovnáním výškových rozdílů strojně v hornině třídy těžitelnosti I, skupiny 1 až 3 se zhutněním</t>
  </si>
  <si>
    <t>https://podminky.urs.cz/item/CS_URS_2024_01/181951112</t>
  </si>
  <si>
    <t>Poznámka k položce:_x000d_
úprava dna</t>
  </si>
  <si>
    <t>"vypočteno funkcí na měření ploch a výpočtů objemů CIVIL 3D" 1296</t>
  </si>
  <si>
    <t>182351123</t>
  </si>
  <si>
    <t>Rozprostření a urovnání ornice ve svahu sklonu přes 1:5 strojně při souvislé ploše přes 100 do 500 m2, tl. vrstvy do 200 mm</t>
  </si>
  <si>
    <t>https://podminky.urs.cz/item/CS_URS_2024_01/182351123</t>
  </si>
  <si>
    <t>"vypočteno funkcí na měření ploch a výpočtů objemů CIVIL 3D" 70</t>
  </si>
  <si>
    <t>181411122</t>
  </si>
  <si>
    <t>Založení trávníku na půdě předem připravené plochy do 1000 m2 výsevem včetně utažení lučního na svahu přes 1:5 do 1:2</t>
  </si>
  <si>
    <t>https://podminky.urs.cz/item/CS_URS_2024_01/181411122</t>
  </si>
  <si>
    <t>-228924381</t>
  </si>
  <si>
    <t>70*0,03</t>
  </si>
  <si>
    <t>1413245520</t>
  </si>
  <si>
    <t>70*0,1*1,1*1,8 "ZTR. 10%"</t>
  </si>
  <si>
    <t>-523694406</t>
  </si>
  <si>
    <t>13,860/1,8 "nákup zeminy"</t>
  </si>
  <si>
    <t>-763580826</t>
  </si>
  <si>
    <t xml:space="preserve">7,7*8 </t>
  </si>
  <si>
    <t>457571211</t>
  </si>
  <si>
    <t>Filtrační vrstvy jakékoliv tloušťky a sklonu z hrubého těženého kameniva bez zhutnění, frakce 16-32 mm</t>
  </si>
  <si>
    <t>https://podminky.urs.cz/item/CS_URS_2024_01/457571211</t>
  </si>
  <si>
    <t>Poznámka k položce:_x000d_
pláž_x000d_
frakce 8-16 mm</t>
  </si>
  <si>
    <t>"vypočteno funkcí na měření ploch a výpočtů objemů CIVIL 3D" 520*0,1</t>
  </si>
  <si>
    <t>564730011</t>
  </si>
  <si>
    <t>Podklad nebo kryt z kameniva hrubého drceného vel. 8-16 mm s rozprostřením a zhutněním plochy přes 100 m2, po zhutnění tl. 100 mm</t>
  </si>
  <si>
    <t>-2123758524</t>
  </si>
  <si>
    <t>https://podminky.urs.cz/item/CS_URS_2024_01/564730011</t>
  </si>
  <si>
    <t>326215112</t>
  </si>
  <si>
    <t>Zdivo hradících konstrukcí z lomového kamene štípaného nebo ručně vybíraného na maltu včetně spárování z nepravidelných kamenů objemu 1 kusu kamene do 0,02 m3</t>
  </si>
  <si>
    <t>42</t>
  </si>
  <si>
    <t>https://podminky.urs.cz/item/CS_URS_2024_01/326215112</t>
  </si>
  <si>
    <t>51*0,45*0,25 "kamenná obruba pláže"</t>
  </si>
  <si>
    <t>2*520 "vypočteno funkcí na měření ploch a výpočtů objemů CIVIL 3D"</t>
  </si>
  <si>
    <t>457979121</t>
  </si>
  <si>
    <t>Zřízení vrstvy z geotextilie s přesahem Příplatek k cenám za připevnění geotextilie k podkladu ocelovými skobami z betonářské oceli o sklonu přes 10° do 35°, při počtu skob na 10 m2 plochy do 4 ks</t>
  </si>
  <si>
    <t>46</t>
  </si>
  <si>
    <t>https://podminky.urs.cz/item/CS_URS_2024_01/457979121</t>
  </si>
  <si>
    <t>31</t>
  </si>
  <si>
    <t>69311168</t>
  </si>
  <si>
    <t>geotextilie PP s ÚV stabilizací 150g/m2</t>
  </si>
  <si>
    <t>-358580573</t>
  </si>
  <si>
    <t>1040*1,15 "ZTR. 15%"</t>
  </si>
  <si>
    <t>50</t>
  </si>
  <si>
    <t>33</t>
  </si>
  <si>
    <t>997221571</t>
  </si>
  <si>
    <t>Vodorovná doprava vybouraných hmot bez naložení, ale se složením a s hrubým urovnáním na vzdálenost do 1 km</t>
  </si>
  <si>
    <t>-582778650</t>
  </si>
  <si>
    <t>https://podminky.urs.cz/item/CS_URS_2024_01/997221571</t>
  </si>
  <si>
    <t>997221579</t>
  </si>
  <si>
    <t>Vodorovná doprava vybouraných hmot bez naložení, ale se složením a s hrubým urovnáním na vzdálenost Příplatek k ceně za každý další započatý 1 km přes 1 km</t>
  </si>
  <si>
    <t>54</t>
  </si>
  <si>
    <t>https://podminky.urs.cz/item/CS_URS_2024_01/997221579</t>
  </si>
  <si>
    <t>1083,5*12</t>
  </si>
  <si>
    <t>35</t>
  </si>
  <si>
    <t>997221862</t>
  </si>
  <si>
    <t>142855655</t>
  </si>
  <si>
    <t>https://podminky.urs.cz/item/CS_URS_2024_01/997221862</t>
  </si>
  <si>
    <t>IO_04 - funkční objekty</t>
  </si>
  <si>
    <t>D2 - 002: Základy</t>
  </si>
  <si>
    <t>D3 - 003: Svislé konstrukce</t>
  </si>
  <si>
    <t>D4 - 004: Vodorovné konstrukce</t>
  </si>
  <si>
    <t>D5 - 008: Trubní vedení</t>
  </si>
  <si>
    <t>D6 - 009: Ostatní konstrukce a práce</t>
  </si>
  <si>
    <t xml:space="preserve">    998 - Přesun hmot</t>
  </si>
  <si>
    <t>-934774063</t>
  </si>
  <si>
    <t>-631440755</t>
  </si>
  <si>
    <t>121151113</t>
  </si>
  <si>
    <t>Sejmutí ornice strojně při souvislé ploše přes 100 do 500 m2, tl. vrstvy do 200 mm</t>
  </si>
  <si>
    <t>-180855566</t>
  </si>
  <si>
    <t>https://podminky.urs.cz/item/CS_URS_2024_01/121151113</t>
  </si>
  <si>
    <t>83,8*1,5</t>
  </si>
  <si>
    <t>132251104</t>
  </si>
  <si>
    <t>Hloubení nezapažených rýh šířky do 800 mm strojně s urovnáním dna do předepsaného profilu a spádu v hornině třídy těžitelnosti I skupiny 3 přes 100 m3</t>
  </si>
  <si>
    <t>62354884</t>
  </si>
  <si>
    <t>https://podminky.urs.cz/item/CS_URS_2024_01/132251104</t>
  </si>
  <si>
    <t>83,8*1,1*2,32 "odtokové potrubí"</t>
  </si>
  <si>
    <t>83,8*1,1*0,1 "drenážní potrubí"</t>
  </si>
  <si>
    <t>151101201</t>
  </si>
  <si>
    <t>Zřízení pažení stěn výkopu bez rozepření nebo vzepření příložné, hloubky do 4 m</t>
  </si>
  <si>
    <t>1235460298</t>
  </si>
  <si>
    <t>https://podminky.urs.cz/item/CS_URS_2024_01/151101201</t>
  </si>
  <si>
    <t>2*83,8*2,25</t>
  </si>
  <si>
    <t>151101211</t>
  </si>
  <si>
    <t>Odstranění pažení stěn výkopu bez rozepření nebo vzepření s uložením pažin na vzdálenost do 3 m od okraje výkopu příložné, hloubky do 4 m</t>
  </si>
  <si>
    <t>https://podminky.urs.cz/item/CS_URS_2024_01/151101211</t>
  </si>
  <si>
    <t>131251102</t>
  </si>
  <si>
    <t>Hloubení nezapažených jam a zářezů strojně s urovnáním dna do předepsaného profilu a spádu v hornině třídy těžitelnosti I skupiny 3 přes 20 do 50 m3</t>
  </si>
  <si>
    <t>https://podminky.urs.cz/item/CS_URS_2024_01/131251102</t>
  </si>
  <si>
    <t>1,5*1,5*2,1 "požerák"</t>
  </si>
  <si>
    <t>2*3*1,9*2,25 "kontrolní šachty"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</si>
  <si>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</si>
  <si>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</si>
  <si>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https://podminky.urs.cz/item/CS_URS_2024_01/175151101</t>
  </si>
  <si>
    <t>Poznámka k položce:_x000d_
odtokové potrubí</t>
  </si>
  <si>
    <t>58331200</t>
  </si>
  <si>
    <t>štěrkopísek netříděný</t>
  </si>
  <si>
    <t>1779527258</t>
  </si>
  <si>
    <t>30,9*2</t>
  </si>
  <si>
    <t>213,9-(3,3+10,5)-(6,4+30,9)-45,4 "odtokové potrubí"</t>
  </si>
  <si>
    <t>-932142776</t>
  </si>
  <si>
    <t>1 "jílování základu požeráku studničním jílem"</t>
  </si>
  <si>
    <t>55,1-3,3-6,4 "zásyp rýhy potrubí v prostoru hráze"</t>
  </si>
  <si>
    <t>1085935845</t>
  </si>
  <si>
    <t>45.4*1.8*1.1</t>
  </si>
  <si>
    <t>studniční jíl</t>
  </si>
  <si>
    <t>1309415070</t>
  </si>
  <si>
    <t>14152491</t>
  </si>
  <si>
    <t>1 "nákup studničního jílu"</t>
  </si>
  <si>
    <t>89,892/1,8 "nákup zeminy"</t>
  </si>
  <si>
    <t>-615035625</t>
  </si>
  <si>
    <t>1*12</t>
  </si>
  <si>
    <t>-496485326</t>
  </si>
  <si>
    <t>49,94*3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</si>
  <si>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</si>
  <si>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</si>
  <si>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https://podminky.urs.cz/item/CS_URS_2024_01/175151201</t>
  </si>
  <si>
    <t>30,4-(0,6+0,8)-2*3,14*0,62*0,62*2,25-0,6*0,7*0,95 "kontrolní šachty a požerák"</t>
  </si>
  <si>
    <t xml:space="preserve">223.1+30.4  "zeminy z výkopu rýh a jam na mezideponii"</t>
  </si>
  <si>
    <t>162.8+23.2 "zeminy k zásypu rýh a jam, zpět na staveniště"</t>
  </si>
  <si>
    <t>167103101</t>
  </si>
  <si>
    <t>Nakládání neulehlého výkopku z hromad zeminy schopné zúrodnění</t>
  </si>
  <si>
    <t>https://podminky.urs.cz/item/CS_URS_2024_01/167103101</t>
  </si>
  <si>
    <t>117.4+23.2 "zemina k zásypu rýh a jam, zpět na staveniště"</t>
  </si>
  <si>
    <t xml:space="preserve"> 223.1+30.4-162.8-23.2+49.9 "přebytečné a nevhodná zemina na skládku "</t>
  </si>
  <si>
    <t>-1059219343</t>
  </si>
  <si>
    <t>-237461940</t>
  </si>
  <si>
    <t>117,4*3</t>
  </si>
  <si>
    <t>Poplatek za předání zeminy a kamení (kód odpadu 17 05 04) na skládku včetně zákonných poplatků podle §105, 106 a přílohy č.9 zákona č. 541/2020 Sb., podrobnosti jsou uvedeny v kap.B.8.7 tech. zprávy</t>
  </si>
  <si>
    <t>1585982948</t>
  </si>
  <si>
    <t>117.4*0.8*1.8 "80 %"</t>
  </si>
  <si>
    <t>Poplatek za předání zeminy a kamení (kód odpadu 17 05 04) do recyklačního zařízení, podrobnosti jsou uvedeny v kap. B.8.7 technické zprávy</t>
  </si>
  <si>
    <t>363339645</t>
  </si>
  <si>
    <t>117.4*0.2*1.8 "20 %"</t>
  </si>
  <si>
    <t>002: Základy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</si>
  <si>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</si>
  <si>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</si>
  <si>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https://podminky.urs.cz/item/CS_URS_2024_01/212751104</t>
  </si>
  <si>
    <t>003: Svislé konstrukce</t>
  </si>
  <si>
    <t>321213113</t>
  </si>
  <si>
    <t>Zdivo nadzákladové z lomového kamene vodních staveb přehrad, jezů a plavebních komor, spodní stavby vodních elektráren, odběrných věží a výpustných zařízení, opěrných zdí, šachet, šachtic a ostatních konstrukcí výplňové z lomového kamene tříděného na maltu cementovou MC 15</t>
  </si>
  <si>
    <t>https://podminky.urs.cz/item/CS_URS_2024_01/321213113</t>
  </si>
  <si>
    <t>Poznámka k položce:_x000d_
výpust 2</t>
  </si>
  <si>
    <t>(1,3*1,2+2*1,5*0,9)*0,25</t>
  </si>
  <si>
    <t>321311115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</si>
  <si>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25/30</t>
  </si>
  <si>
    <t>https://podminky.urs.cz/item/CS_URS_2024_01/321311115</t>
  </si>
  <si>
    <t>0,6*0,5*0,7 "požerák"</t>
  </si>
  <si>
    <t>2*1*0,6*1 "lávka</t>
  </si>
  <si>
    <t>0,6*0,8*1,2 "výust V1"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</si>
  <si>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</si>
  <si>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</si>
  <si>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https://podminky.urs.cz/item/CS_URS_2024_01/321351010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</si>
  <si>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</si>
  <si>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</si>
  <si>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https://podminky.urs.cz/item/CS_URS_2024_01/321352010</t>
  </si>
  <si>
    <t>D4</t>
  </si>
  <si>
    <t>004: Vodorovné konstrukce</t>
  </si>
  <si>
    <t>452312131</t>
  </si>
  <si>
    <t>Podkladní a zajišťovací konstrukce z betonu prostého v otevřeném výkopu bez zvýšených nároků na prostředí sedlové lože pod potrubí z betonu tř. C 12/15</t>
  </si>
  <si>
    <t>https://podminky.urs.cz/item/CS_URS_2024_01/452312131</t>
  </si>
  <si>
    <t>Poznámka k položce:_x000d_
lože obetonování potrubí</t>
  </si>
  <si>
    <t>19,9*1,1*0,15</t>
  </si>
  <si>
    <t>452368211</t>
  </si>
  <si>
    <t>Výztuž podkladních desek, bloků nebo pražců v otevřeném výkopu ze svařovaných sítí typu Kari</t>
  </si>
  <si>
    <t>https://podminky.urs.cz/item/CS_URS_2024_01/452368211</t>
  </si>
  <si>
    <t>19,9*1,1*4,44/1000</t>
  </si>
  <si>
    <t>451573111</t>
  </si>
  <si>
    <t>Lože pod potrubí, stoky a drobné objekty v otevřeném výkopu z písku a štěrkopísku do 63 mm</t>
  </si>
  <si>
    <t>36</t>
  </si>
  <si>
    <t>https://podminky.urs.cz/item/CS_URS_2024_01/451573111</t>
  </si>
  <si>
    <t>63,9*1,1*0,15 "odtokové potrubí"</t>
  </si>
  <si>
    <t>451541111</t>
  </si>
  <si>
    <t>Lože pod potrubí, stoky a drobné objekty v otevřeném výkopu ze štěrkodrtě 0-63 mm</t>
  </si>
  <si>
    <t>https://podminky.urs.cz/item/CS_URS_2024_01/451541111</t>
  </si>
  <si>
    <t>2*1,5*1,5*0,1 "kontrolní šachty"</t>
  </si>
  <si>
    <t>1*1*0,1 "požerák"</t>
  </si>
  <si>
    <t>452311161</t>
  </si>
  <si>
    <t>Podkladní a zajišťovací konstrukce z betonu prostého v otevřeném výkopu bez zvýšených nároků na prostředí desky pod potrubí, stoky a drobné objekty z betonu tř. C 25/30</t>
  </si>
  <si>
    <t>40</t>
  </si>
  <si>
    <t>https://podminky.urs.cz/item/CS_URS_2024_01/452311161</t>
  </si>
  <si>
    <t>2*1,5*1,5*0,15 "kontrolní šachty"</t>
  </si>
  <si>
    <t>1*1*0,15 "požerák"</t>
  </si>
  <si>
    <t>899623151</t>
  </si>
  <si>
    <t>Obetonování potrubí nebo zdiva stok betonem prostým v otevřeném výkopu, betonem tř. C 16/20</t>
  </si>
  <si>
    <t>https://podminky.urs.cz/item/CS_URS_2024_01/899623151</t>
  </si>
  <si>
    <t>19,9*0,32 "odtokové potrubí"</t>
  </si>
  <si>
    <t>465513127</t>
  </si>
  <si>
    <t>Dlažba z lomového kamene lomařsky upraveného na cementovou maltu, s vyspárováním cementovou maltou, tl. kamene 200 mm</t>
  </si>
  <si>
    <t>https://podminky.urs.cz/item/CS_URS_2024_01/465513127</t>
  </si>
  <si>
    <t>1,75*1,3*1,46 "výust V1"</t>
  </si>
  <si>
    <t>1,5*0,8 "výust V2"</t>
  </si>
  <si>
    <t>D5</t>
  </si>
  <si>
    <t>008: Trubní vedení</t>
  </si>
  <si>
    <t>37</t>
  </si>
  <si>
    <t>871360310</t>
  </si>
  <si>
    <t>Montáž kanalizačního potrubí z polypropylenu PP hladkého plnostěnného SN 10 DN 250</t>
  </si>
  <si>
    <t>https://podminky.urs.cz/item/CS_URS_2024_01/871360310</t>
  </si>
  <si>
    <t>28614150</t>
  </si>
  <si>
    <t>trubka kanalizační PP korugovaná DN 250x6000mm s hrdlem SN10</t>
  </si>
  <si>
    <t>-441131720</t>
  </si>
  <si>
    <t>39</t>
  </si>
  <si>
    <t>877360310</t>
  </si>
  <si>
    <t>Montáž tvarovek na kanalizačním plastovém potrubí z PP nebo PVC-U hladkého plnostěnného kolen, víček nebo hrdlových uzávěrů DN 250</t>
  </si>
  <si>
    <t>kus</t>
  </si>
  <si>
    <t>https://podminky.urs.cz/item/CS_URS_2024_01/877360310</t>
  </si>
  <si>
    <t>28614742</t>
  </si>
  <si>
    <t>objímka dvojitá 250mm pro potrubí kanalizační žebrované PP</t>
  </si>
  <si>
    <t>CS ÚRS 2023 02</t>
  </si>
  <si>
    <t>867767442</t>
  </si>
  <si>
    <t>41</t>
  </si>
  <si>
    <t>894414111</t>
  </si>
  <si>
    <t>Osazení betonových nebo železobetonových dílců pro šachty skruží základových (dno)</t>
  </si>
  <si>
    <t>-850774900</t>
  </si>
  <si>
    <t>https://podminky.urs.cz/item/CS_URS_2024_01/894414111</t>
  </si>
  <si>
    <t>59224064</t>
  </si>
  <si>
    <t>dno betonové šachtové DN 1000 100x50x15cm výtok 25cm</t>
  </si>
  <si>
    <t>-1190188291</t>
  </si>
  <si>
    <t>43</t>
  </si>
  <si>
    <t>894410213</t>
  </si>
  <si>
    <t>Osazení betonových dílců šachet kanalizačních skruž rovná DN 1000, výšky 1000 mm</t>
  </si>
  <si>
    <t>60</t>
  </si>
  <si>
    <t>https://podminky.urs.cz/item/CS_URS_2024_01/894410213</t>
  </si>
  <si>
    <t>59224162</t>
  </si>
  <si>
    <t>skruž betonová kanalizační se stupadly 100x100x12cm</t>
  </si>
  <si>
    <t>422758283</t>
  </si>
  <si>
    <t>45</t>
  </si>
  <si>
    <t>59224161</t>
  </si>
  <si>
    <t>skruž betonová kanalizační se stupadly 100x50x12cm</t>
  </si>
  <si>
    <t>2066364469</t>
  </si>
  <si>
    <t>894410232</t>
  </si>
  <si>
    <t>Osazení betonových dílců šachet kanalizačních skruž přechodová (konus) DN 1000</t>
  </si>
  <si>
    <t>64</t>
  </si>
  <si>
    <t>https://podminky.urs.cz/item/CS_URS_2024_01/894410232</t>
  </si>
  <si>
    <t>47</t>
  </si>
  <si>
    <t>59224056</t>
  </si>
  <si>
    <t>konus betonové šachty DN 1000 kanalizační 100x62,5x67cm kapsové stupadlo</t>
  </si>
  <si>
    <t>242108160</t>
  </si>
  <si>
    <t>48</t>
  </si>
  <si>
    <t>452112112</t>
  </si>
  <si>
    <t>Osazení betonových dílců prstenců nebo rámů pod poklopy a mříže, výšky do 100 mm</t>
  </si>
  <si>
    <t>625529117</t>
  </si>
  <si>
    <t>https://podminky.urs.cz/item/CS_URS_2024_01/452112112</t>
  </si>
  <si>
    <t>49</t>
  </si>
  <si>
    <t>59224188</t>
  </si>
  <si>
    <t>prstenec šachtový vyrovnávací betonový 625x120x120mm</t>
  </si>
  <si>
    <t>-749515337</t>
  </si>
  <si>
    <t>59224187</t>
  </si>
  <si>
    <t>prstenec šachtový vyrovnávací betonový 625x120x100mm</t>
  </si>
  <si>
    <t>-1959432119</t>
  </si>
  <si>
    <t>51</t>
  </si>
  <si>
    <t>899103112</t>
  </si>
  <si>
    <t>Osazení poklopů litinových, ocelových nebo železobetonových včetně rámů pro třídu zatížení B125, C250</t>
  </si>
  <si>
    <t>72</t>
  </si>
  <si>
    <t>https://podminky.urs.cz/item/CS_URS_2024_01/899103112</t>
  </si>
  <si>
    <t>52</t>
  </si>
  <si>
    <t>55241002</t>
  </si>
  <si>
    <t>poklop kanalizační betonový, litinový rám 125mm, B 125 bez odvětrání</t>
  </si>
  <si>
    <t>-1935609939</t>
  </si>
  <si>
    <t>53</t>
  </si>
  <si>
    <t>58591030</t>
  </si>
  <si>
    <t>malta jednosložková s upraveným náběhem tuhnutí pro tvarovky z čediče</t>
  </si>
  <si>
    <t>-1700223976</t>
  </si>
  <si>
    <t>D6</t>
  </si>
  <si>
    <t>009: Ostatní konstrukce a práce</t>
  </si>
  <si>
    <t>934956124</t>
  </si>
  <si>
    <t>Přepadová a ochranná zařízení nádrží dřevěná hradítka (dluže požeráku) š.150 mm, bez nátěru, s potřebným kováním z dubového dřeva, tl. 50 mm</t>
  </si>
  <si>
    <t>78</t>
  </si>
  <si>
    <t>https://podminky.urs.cz/item/CS_URS_2024_01/934956124</t>
  </si>
  <si>
    <t xml:space="preserve"> 2.73*0.55</t>
  </si>
  <si>
    <t>55</t>
  </si>
  <si>
    <t>936501111</t>
  </si>
  <si>
    <t>Limnigrafická lať osazená v jakémkoliv sklonu</t>
  </si>
  <si>
    <t>80</t>
  </si>
  <si>
    <t>https://podminky.urs.cz/item/CS_URS_2024_01/936501111</t>
  </si>
  <si>
    <t>56</t>
  </si>
  <si>
    <t>113105113</t>
  </si>
  <si>
    <t>Rozebrání dlažeb z lomového kamene s přemístěním hmot na skládku na vzdálenost do 3 m nebo s naložením na dopravní prostředek, kladených do cementové malty se spárami zalitými cementovou maltou</t>
  </si>
  <si>
    <t>82</t>
  </si>
  <si>
    <t>https://podminky.urs.cz/item/CS_URS_2024_01/113105113</t>
  </si>
  <si>
    <t>57</t>
  </si>
  <si>
    <t>71115911R</t>
  </si>
  <si>
    <t xml:space="preserve">Pačokování hráze bentonitovou kaší </t>
  </si>
  <si>
    <t>-1736338753</t>
  </si>
  <si>
    <t>2,7*1,5 "návodní strana hráze v místě požeráku"</t>
  </si>
  <si>
    <t>58</t>
  </si>
  <si>
    <t>5628450R</t>
  </si>
  <si>
    <t>Bentonit pro pačokování spáry výkopu výpustného potrubí a pro obsyp napojení rohoží na objekty</t>
  </si>
  <si>
    <t>744392228</t>
  </si>
  <si>
    <t>4,05*3</t>
  </si>
  <si>
    <t>59</t>
  </si>
  <si>
    <t>93495611R</t>
  </si>
  <si>
    <t>D+M ŽB prefabrikátová kce požeráku z betonu C35/45 XF3, vč. výztuže, pozink vodícího profilu U50, pozink. poklopu, kotevních destiček, spoj. prvků</t>
  </si>
  <si>
    <t>ks</t>
  </si>
  <si>
    <t>88</t>
  </si>
  <si>
    <t>93495311R</t>
  </si>
  <si>
    <t>Přepadová a ochranná zařízení nádrží obsluhovací lávka z kompozitu na přepadech rybníků, s ochranným zábradlím, délky přes 10 m</t>
  </si>
  <si>
    <t>90</t>
  </si>
  <si>
    <t>998</t>
  </si>
  <si>
    <t>Přesun hmot</t>
  </si>
  <si>
    <t>61</t>
  </si>
  <si>
    <t>1774324836</t>
  </si>
  <si>
    <t>62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</si>
  <si>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</si>
  <si>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</si>
  <si>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-1780996111</t>
  </si>
  <si>
    <t>https://podminky.urs.cz/item/CS_URS_2024_01/998276101</t>
  </si>
  <si>
    <t>IO_05 - úprava území</t>
  </si>
  <si>
    <t>D2 - Základy</t>
  </si>
  <si>
    <t>D3 - Vodorovné konstrukce</t>
  </si>
  <si>
    <t>D4 - Komunikace</t>
  </si>
  <si>
    <t>D5 - Ostatní práce</t>
  </si>
  <si>
    <t>D6 - Přístřešek a mobiliář</t>
  </si>
  <si>
    <t>D7 - Výsadby a kácení</t>
  </si>
  <si>
    <t>"vypočteno funkcí na měření ploch a výpočtů objemů CIVIL 3D" 3070</t>
  </si>
  <si>
    <t>131351103</t>
  </si>
  <si>
    <t>Hloubení nezapažených jam a zářezů strojně s urovnáním dna do předepsaného profilu a spádu v hornině třídy těžitelnosti II skupiny 4 přes 50 do 100 m3</t>
  </si>
  <si>
    <t>https://podminky.urs.cz/item/CS_URS_2024_01/131351103</t>
  </si>
  <si>
    <t>6,4 "základy mobiliáře a objektů"</t>
  </si>
  <si>
    <t xml:space="preserve">39*1*1*0,8+261*0,3*0,3*0,2 "výsadbové jamky" </t>
  </si>
  <si>
    <t>132351103</t>
  </si>
  <si>
    <t>Hloubení nezapažených rýh šířky do 800 mm strojně s urovnáním dna do předepsaného profilu a spádu v hornině třídy těžitelnosti II skupiny 4 přes 50 do 100 m3</t>
  </si>
  <si>
    <t>https://podminky.urs.cz/item/CS_URS_2024_01/132351103</t>
  </si>
  <si>
    <t>266*0,3*0,5 "drenážní potrubí pešina A"</t>
  </si>
  <si>
    <t>45*0,3*0,5 "drenážní potrubí pešina B"</t>
  </si>
  <si>
    <t>25*0,3*0,5 "drenážní potrubí přístřešek"</t>
  </si>
  <si>
    <t>162306111</t>
  </si>
  <si>
    <t>Vodorovné přemístění výkopku bez naložení, avšak se složením zemin schopných zúrodnění, na vzdálenost přes 100 do 500 m</t>
  </si>
  <si>
    <t>https://podminky.urs.cz/item/CS_URS_2024_01/162306111</t>
  </si>
  <si>
    <t>42.3+50.4+490,6 "zemina z výkopu rýh, jam a z odkopávek na mezideponii"</t>
  </si>
  <si>
    <t>375,7 "zemina k násypům zpět na staveniště"</t>
  </si>
  <si>
    <t>307-101.5 "sejmutá ornice"</t>
  </si>
  <si>
    <t>Nakládání, skládání a překládání neulehlého výkopku nebo sypaniny strojně nakládání, množství přes 100 m3, z hornin třídy těžitelnosti I, skupiny 1 až 3</t>
  </si>
  <si>
    <t>https://podminky.urs.cz/item/CS_URS_2023_02/167151111</t>
  </si>
  <si>
    <t>360+15,7 "zemina k násypům zpět na staveniště"</t>
  </si>
  <si>
    <t>42.3+50.4+490,6-375,7+307-101.5 "přebytečná a nevhodná zemina na skládku"</t>
  </si>
  <si>
    <t>-67600972</t>
  </si>
  <si>
    <t>1749455772</t>
  </si>
  <si>
    <t>413,1*3</t>
  </si>
  <si>
    <t>86598164</t>
  </si>
  <si>
    <t>413,1*0.8*1.8 "80 %"</t>
  </si>
  <si>
    <t>-1721218597</t>
  </si>
  <si>
    <t>413,1*0.2*1.8 "20 %"</t>
  </si>
  <si>
    <t>122351105</t>
  </si>
  <si>
    <t>Odkopávky a prokopávky nezapažené strojně v hornině třídy těžitelnosti II skupiny 4 přes 500 do 1 000 m3</t>
  </si>
  <si>
    <t>https://podminky.urs.cz/item/CS_URS_2024_01/122351105</t>
  </si>
  <si>
    <t>"vypočteno funkcí na měření ploch a výpočtů objemů CIVIL 3D"</t>
  </si>
  <si>
    <t>"TU1" 313,7</t>
  </si>
  <si>
    <t>"pěšina A" 164,3</t>
  </si>
  <si>
    <t>"pěšina B" 12,6</t>
  </si>
  <si>
    <t>https://podminky.urs.cz/item/CS_URS_2023_02/171151103</t>
  </si>
  <si>
    <t>"pěšina A" 15,7</t>
  </si>
  <si>
    <t>"vypočteno funkcí na měření ploch a výpočtů objemů CIVIL 3D" 360 "TÚ 2"</t>
  </si>
  <si>
    <t>181951114</t>
  </si>
  <si>
    <t>Úprava pláně vyrovnáním výškových rozdílů strojně v hornině třídy těžitelnosti II, skupiny 4 a 5 se zhutněním</t>
  </si>
  <si>
    <t>https://podminky.urs.cz/item/CS_URS_2024_01/181951114</t>
  </si>
  <si>
    <t>"vypočteno funkcí na měření ploch a výpočtů objemů CIVIL 3D" 1192</t>
  </si>
  <si>
    <t>-1641065248</t>
  </si>
  <si>
    <t>"vypočteno funkcí na měření ploch a výpočtů objemů CIVIL 3D" 880</t>
  </si>
  <si>
    <t>181351113</t>
  </si>
  <si>
    <t>Rozprostření a urovnání ornice v rovině nebo ve svahu sklonu do 1:5 strojně při souvislé ploše přes 500 m2, tl. vrstvy do 200 mm</t>
  </si>
  <si>
    <t>https://podminky.urs.cz/item/CS_URS_2024_01/181351113</t>
  </si>
  <si>
    <t>Poznámka k položce:_x000d_
Nákup vhodné zeminy pro ohumusovní svahů a ploch</t>
  </si>
  <si>
    <t>1050823183</t>
  </si>
  <si>
    <t>(880+1150)*0,1*0,5*1,8 "50 % potřeby"</t>
  </si>
  <si>
    <t>162751117.1</t>
  </si>
  <si>
    <t>2094790695</t>
  </si>
  <si>
    <t>https://podminky.urs.cz/item/CS_URS_2024_01/162751117.1</t>
  </si>
  <si>
    <t>(880+1150)*0,1*0,5 "nákup zeminy"</t>
  </si>
  <si>
    <t>162751119.1</t>
  </si>
  <si>
    <t>421122095</t>
  </si>
  <si>
    <t>https://podminky.urs.cz/item/CS_URS_2024_01/162751119.1</t>
  </si>
  <si>
    <t>101,5*8 "dovoz ornice"</t>
  </si>
  <si>
    <t>Základy</t>
  </si>
  <si>
    <t>275321511</t>
  </si>
  <si>
    <t>Základy z betonu železového (bez výztuže) patky z betonu bez zvláštních nároků na prostředí tř. C 25/30</t>
  </si>
  <si>
    <t>1990334084</t>
  </si>
  <si>
    <t>https://podminky.urs.cz/item/CS_URS_2023_02/275321511</t>
  </si>
  <si>
    <t>2,15*2*0,7 "přístřešek"</t>
  </si>
  <si>
    <t>4*2*0,7*0,4*0,7 "lavičky typové"</t>
  </si>
  <si>
    <t>272361821</t>
  </si>
  <si>
    <t>Výztuž základů kleneb z betonářské oceli 10 505 (R) nebo BSt 500</t>
  </si>
  <si>
    <t>394567711</t>
  </si>
  <si>
    <t>https://podminky.urs.cz/item/CS_URS_2023_02/272361821</t>
  </si>
  <si>
    <t>273351121</t>
  </si>
  <si>
    <t>Bednění základů desek zřízení</t>
  </si>
  <si>
    <t>2063716291</t>
  </si>
  <si>
    <t>https://podminky.urs.cz/item/CS_URS_2023_02/273351121</t>
  </si>
  <si>
    <t>(2,15+2)*2*0,7 "přístřešek"</t>
  </si>
  <si>
    <t>4*2*(0,7+0,4)*2*0,7 "lavičky typové"</t>
  </si>
  <si>
    <t>273351122</t>
  </si>
  <si>
    <t>Bednění základů desek odstranění</t>
  </si>
  <si>
    <t>-1095003874</t>
  </si>
  <si>
    <t>https://podminky.urs.cz/item/CS_URS_2023_02/273351122</t>
  </si>
  <si>
    <t>212751101</t>
  </si>
  <si>
    <t>Trativody z drenážních a melioračních trubek pro meliorace, dočasné nebo odlehčovací drenáže se zřízením štěrkového lože pod trubky a s jejich obsypem v otevřeném výkopu trubka flexibilní PVC-U SN 4 celoperforovaná 360° DN 50</t>
  </si>
  <si>
    <t>-555967111</t>
  </si>
  <si>
    <t>https://podminky.urs.cz/item/CS_URS_2024_01/212751101</t>
  </si>
  <si>
    <t>"drenážní potrubí pěšina A" 266</t>
  </si>
  <si>
    <t>"drenážní potrubí pěšina B" 45</t>
  </si>
  <si>
    <t>"drenážní potrubí přístřešek" 25</t>
  </si>
  <si>
    <t>457971111</t>
  </si>
  <si>
    <t>Zřízení vrstvy z geotextilie s přesahem bez připevnění k podkladu, s potřebným dočasným zatěžováním včetně zakotvení okraje o sklonu do 10°, šířky geotextilie do 3 m</t>
  </si>
  <si>
    <t>https://podminky.urs.cz/item/CS_URS_2024_01/457971111</t>
  </si>
  <si>
    <t>"pěšina A" 266*2,7+85,6*2</t>
  </si>
  <si>
    <t>"pěšina B" 45*2,7</t>
  </si>
  <si>
    <t>"zpevněné plochy" 178 "vypočteno funkcí na měření ploch a výpočtů objemů CIVIL 3D"</t>
  </si>
  <si>
    <t>69311068</t>
  </si>
  <si>
    <t>geotextilie netkaná separační, ochranná, filtrační, drenážní PP 300g/m2</t>
  </si>
  <si>
    <t>1837183827</t>
  </si>
  <si>
    <t>1188,9*1,15 "ZTR.15%"</t>
  </si>
  <si>
    <t>Komunikace</t>
  </si>
  <si>
    <t>564851111</t>
  </si>
  <si>
    <t>Podklad ze štěrkodrti ŠD s rozprostřením a zhutněním plochy přes 100 m2, po zhutnění tl. 150 mm</t>
  </si>
  <si>
    <t>-16553553</t>
  </si>
  <si>
    <t>https://podminky.urs.cz/item/CS_URS_2024_01/564851111</t>
  </si>
  <si>
    <t>"pěšina A" 366,4*1,65</t>
  </si>
  <si>
    <t>"pěšina B" 30,6*1,65</t>
  </si>
  <si>
    <t>"zpevněné plochy" 178</t>
  </si>
  <si>
    <t>56485111R</t>
  </si>
  <si>
    <t>Kryt z kaleného stěrku drceného fr.32/63, tl. 90mm základní kostra z DK 32/63 90mm + kalící malta v množství 30÷35 kg/m2</t>
  </si>
  <si>
    <t>1727300557</t>
  </si>
  <si>
    <t>569231111</t>
  </si>
  <si>
    <t>Zpevnění krajnic nebo komunikací pro pěší s rozprostřením a zhutněním, po zhutnění štěrkopískem nebo kamenivem těženým tl. 100 mm</t>
  </si>
  <si>
    <t>1704996698</t>
  </si>
  <si>
    <t>https://podminky.urs.cz/item/CS_URS_2024_01/569231111</t>
  </si>
  <si>
    <t>397*2*0,25</t>
  </si>
  <si>
    <t>460881512</t>
  </si>
  <si>
    <t>Kryt vozovek a chodníků kladení dlažby (materiál ve specifikaci) včetně spárování, do lože z kameniva těženého z kostek kamenných drobných</t>
  </si>
  <si>
    <t>964844107</t>
  </si>
  <si>
    <t>https://podminky.urs.cz/item/CS_URS_2024_01/460881512</t>
  </si>
  <si>
    <t>"vypočteno funkcí na měření ploch a výpočtů objemů CIVIL 3D" 77</t>
  </si>
  <si>
    <t>58381007</t>
  </si>
  <si>
    <t>kostka štípaná dlažební žula drobná 8/10</t>
  </si>
  <si>
    <t>1327601248</t>
  </si>
  <si>
    <t>77*1,10 "ZTR. 10%"</t>
  </si>
  <si>
    <t>916241113</t>
  </si>
  <si>
    <t>Osazení obrubníku kamenného se zřízením lože, s vyplněním a zatřením spár cementovou maltou ležatého s boční opěrou z betonu prostého, do lože z betonu prostého</t>
  </si>
  <si>
    <t>-66254170</t>
  </si>
  <si>
    <t>https://podminky.urs.cz/item/CS_URS_2024_01/916241113</t>
  </si>
  <si>
    <t>"vypočteno funkcí na měření ploch a výpočtů objemů CIVIL 3D" 37</t>
  </si>
  <si>
    <t>5838037R</t>
  </si>
  <si>
    <t>obrubník kamenný žulový přímý 1000x120x250mm</t>
  </si>
  <si>
    <t>-634162941</t>
  </si>
  <si>
    <t>37*1,10 "ZTR. 10%"</t>
  </si>
  <si>
    <t>-1863763590</t>
  </si>
  <si>
    <t>Přístřešek a mobiliář</t>
  </si>
  <si>
    <t>Pol73</t>
  </si>
  <si>
    <t>Sedáky a opěradla atyp lavičky z WPC profilu lavičkového, barva přírodního dřeva, 1500x56x32 mm - dodávka a montáž</t>
  </si>
  <si>
    <t>1351490492</t>
  </si>
  <si>
    <t>Pol74</t>
  </si>
  <si>
    <t>Ocelová pozink atyp lavička šestiúhelníková - výroba zinkování a montáž komplet dle PD</t>
  </si>
  <si>
    <t>Pol75</t>
  </si>
  <si>
    <t>D+M typová lavička BT nohy, WPC sedáky a opěradlo+ plast délka 1.7 m</t>
  </si>
  <si>
    <t>Pol77</t>
  </si>
  <si>
    <t>D+M ohniště s podstavcem z cortenové oceli Ø120cm</t>
  </si>
  <si>
    <t>Pol78</t>
  </si>
  <si>
    <t>Ocelová pozink konstrukce přístřešku - výroba, zinkování a montáž</t>
  </si>
  <si>
    <t>712331111</t>
  </si>
  <si>
    <t>Provedení povlakové krytiny střech plochých do 10° pásy na sucho podkladní samolepící asfaltový pás</t>
  </si>
  <si>
    <t>-1572813336</t>
  </si>
  <si>
    <t>https://podminky.urs.cz/item/CS_URS_2024_01/712331111</t>
  </si>
  <si>
    <t>62866281</t>
  </si>
  <si>
    <t>pás asfaltový samolepicí modifikovaný SBS s vložkou ze skleněné tkaniny se spalitelnou fólií nebo jemnozrnným minerálním posypem nebo textilií na horním povrchu tl 3,0mm</t>
  </si>
  <si>
    <t>114076984</t>
  </si>
  <si>
    <t>13,9*1,1655 'Přepočtené koeficientem množství</t>
  </si>
  <si>
    <t>762341128</t>
  </si>
  <si>
    <t>Bednění střech střech rovných sklonu do 60° s vyřezáním otvorů z cementotřískových desek šroubovaných na krokve na pero a drážku, tloušťky desky 26 mm</t>
  </si>
  <si>
    <t>1676033833</t>
  </si>
  <si>
    <t>https://podminky.urs.cz/item/CS_URS_2024_01/762341128</t>
  </si>
  <si>
    <t>13,9*1,2 "ZTR.20%"</t>
  </si>
  <si>
    <t>765151001</t>
  </si>
  <si>
    <t>Montáž krytiny bitumenové ze šindelů na bednění, sklonu do 20°</t>
  </si>
  <si>
    <t>-1838806457</t>
  </si>
  <si>
    <t>https://podminky.urs.cz/item/CS_URS_2024_01/765151001</t>
  </si>
  <si>
    <t>62822004</t>
  </si>
  <si>
    <t>šindel asfaltový na skelné vložce samolepivé tvar hexagonál</t>
  </si>
  <si>
    <t>1558734467</t>
  </si>
  <si>
    <t>Poznámka k položce:_x000d_
barva antracit</t>
  </si>
  <si>
    <t>13,9*1,03 'Přepočtené koeficientem množství</t>
  </si>
  <si>
    <t>D7</t>
  </si>
  <si>
    <t>Výsadby a kácení</t>
  </si>
  <si>
    <t>111212361</t>
  </si>
  <si>
    <t>Odstranění nevhodných dřevin průměru kmene do 100 mm výšky přes 1 m s odstraněním pařezu přes 500 m2 v rovině nebo na svahu do 1:5</t>
  </si>
  <si>
    <t>https://podminky.urs.cz/item/CS_URS_2024_01/111212361</t>
  </si>
  <si>
    <t>"vypočteno funkcí na měření ploch a výpočtů objemů CIVIL 3D" 7220</t>
  </si>
  <si>
    <t>111212315</t>
  </si>
  <si>
    <t>Odstranění nevhodných dřevin průměru kmene do 100 mm výšky přes 1 m bez odstranění pařezu přes 100 do 500 m2 v rovině nebo na svahu do 1:5</t>
  </si>
  <si>
    <t>-1642648944</t>
  </si>
  <si>
    <t>https://podminky.urs.cz/item/CS_URS_2024_01/111212315</t>
  </si>
  <si>
    <t>"vypočteno funkcí na měření ploch a výpočtů objemů CIVIL 3D" 455</t>
  </si>
  <si>
    <t>11121231R</t>
  </si>
  <si>
    <t>Úklid klestu do hromad</t>
  </si>
  <si>
    <t>-339319668</t>
  </si>
  <si>
    <t>11121231R1</t>
  </si>
  <si>
    <t>Odstranění klestu štěpkováním</t>
  </si>
  <si>
    <t>1373123604</t>
  </si>
  <si>
    <t>181151311</t>
  </si>
  <si>
    <t>Plošná úprava terénu v zemině skupiny 1 až 4 s urovnáním povrchu bez doplnění ornice souvislé plochy přes 500 m2 při nerovnostech terénu přes 50 do 100 mm v rovině nebo na svahu do 1:5</t>
  </si>
  <si>
    <t>-693568418</t>
  </si>
  <si>
    <t>https://podminky.urs.cz/item/CS_URS_2024_01/181151311</t>
  </si>
  <si>
    <t>181451121</t>
  </si>
  <si>
    <t>Založení trávníku na půdě předem připravené plochy přes 1000 m2 výsevem včetně utažení lučního v rovině nebo na svahu do 1:5</t>
  </si>
  <si>
    <t>-893243027</t>
  </si>
  <si>
    <t>https://podminky.urs.cz/item/CS_URS_2024_01/181451121</t>
  </si>
  <si>
    <t>-993845548</t>
  </si>
  <si>
    <t>18580311R</t>
  </si>
  <si>
    <t>Dosev a úprava narušeného trávníku vč. rozrušení povrchu smykováním</t>
  </si>
  <si>
    <t>1464903006</t>
  </si>
  <si>
    <t>1607955327</t>
  </si>
  <si>
    <t>(1150+880)*0,03+3435*0,015</t>
  </si>
  <si>
    <t>184102114</t>
  </si>
  <si>
    <t>Výsadba dřeviny s balem do předem vyhloubené jamky se zalitím v rovině nebo na svahu do 1:5, při průměru balu přes 400 do 500 mm</t>
  </si>
  <si>
    <t>84</t>
  </si>
  <si>
    <t>https://podminky.urs.cz/item/CS_URS_2024_01/184102114</t>
  </si>
  <si>
    <t>183101314</t>
  </si>
  <si>
    <t>Hloubení jamek pro vysazování rostlin v zemině skupiny 1 až 4 s výměnou půdy z 100% v rovině nebo na svahu do 1:5, objemu přes 0,05 do 0,125 m3</t>
  </si>
  <si>
    <t>1415969939</t>
  </si>
  <si>
    <t>https://podminky.urs.cz/item/CS_URS_2024_01/183101314</t>
  </si>
  <si>
    <t>1449560662</t>
  </si>
  <si>
    <t>Poznámka k položce:_x000d_
výměna zeminy při výsadbě</t>
  </si>
  <si>
    <t>"stromy" 39*1*1*0,8*1,8</t>
  </si>
  <si>
    <t>"keře" 261*0,3*0,3*0,2*1,8</t>
  </si>
  <si>
    <t>2078140109</t>
  </si>
  <si>
    <t>64,616/1,8</t>
  </si>
  <si>
    <t>-354794970</t>
  </si>
  <si>
    <t>64,616*8</t>
  </si>
  <si>
    <t>184215132</t>
  </si>
  <si>
    <t>Ukotvení dřeviny kůly v rovině nebo na svahu do 1:5 třemi kůly, délky přes 1 do 2 m</t>
  </si>
  <si>
    <t>https://podminky.urs.cz/item/CS_URS_2024_01/184215132</t>
  </si>
  <si>
    <t>Pol89</t>
  </si>
  <si>
    <t>kůl vyvazovací dřevěný impregnovaný D 8cm dl 2m</t>
  </si>
  <si>
    <t>448814170</t>
  </si>
  <si>
    <t>184911421</t>
  </si>
  <si>
    <t>Mulčování vysazených rostlin mulčovací kůrou, tl. do 100 mm v rovině nebo na svahu do 1:5</t>
  </si>
  <si>
    <t>94</t>
  </si>
  <si>
    <t>https://podminky.urs.cz/item/CS_URS_2024_01/184911421</t>
  </si>
  <si>
    <t>Poznámka k položce:_x000d_
pro mulčování bude využita štěpka</t>
  </si>
  <si>
    <t>184808221</t>
  </si>
  <si>
    <t>Ochrana sazenic stromů proti okusu ovázáním rákosem</t>
  </si>
  <si>
    <t>96</t>
  </si>
  <si>
    <t>63</t>
  </si>
  <si>
    <t>185851121</t>
  </si>
  <si>
    <t>Dovoz vody pro zálivku rostlin na vzdálenost do 1000 m</t>
  </si>
  <si>
    <t>2111382974</t>
  </si>
  <si>
    <t>https://podminky.urs.cz/item/CS_URS_2024_01/185851121</t>
  </si>
  <si>
    <t>7,8 "stromy" +3,9 "keře"</t>
  </si>
  <si>
    <t>0265036R</t>
  </si>
  <si>
    <t>dub letní /Quercus robur/ 150-180cm</t>
  </si>
  <si>
    <t>-633959327</t>
  </si>
  <si>
    <t>65</t>
  </si>
  <si>
    <t>0265038R</t>
  </si>
  <si>
    <t>jeřáb ptačí /Sorbus aucuparia/ OK 10-12 cm s balem</t>
  </si>
  <si>
    <t>-243975032</t>
  </si>
  <si>
    <t>66</t>
  </si>
  <si>
    <t>0265043R</t>
  </si>
  <si>
    <t>bříza bělokorá /Betula pendula/ OK 10-12 cm s balem</t>
  </si>
  <si>
    <t>-1710718813</t>
  </si>
  <si>
    <t>67</t>
  </si>
  <si>
    <t>0265030R</t>
  </si>
  <si>
    <t>javor mléč /Acer platanoides/ OK 10-12 cm s balem</t>
  </si>
  <si>
    <t>1394181778</t>
  </si>
  <si>
    <t>68</t>
  </si>
  <si>
    <t>184004512</t>
  </si>
  <si>
    <t>Výsadba sazenic bez vykopání jamek a bez donesení hlíny stromů nebo keřů s kořenovým balem v rašelinocelulozových kelímcích do jamky o průměru 250 mm, hl. 250 mm, o průměru kelímku přes 110 do 150 mm</t>
  </si>
  <si>
    <t>100518527</t>
  </si>
  <si>
    <t>https://podminky.urs.cz/item/CS_URS_2024_01/184004512</t>
  </si>
  <si>
    <t>69</t>
  </si>
  <si>
    <t>183111312</t>
  </si>
  <si>
    <t>Hloubení jamek pro vysazování rostlin v zemině skupiny 1 až 4 s výměnou půdy z 100% v rovině nebo na svahu do 1:5, objemu přes 0,002 do 0,005 m3</t>
  </si>
  <si>
    <t>1173329811</t>
  </si>
  <si>
    <t>https://podminky.urs.cz/item/CS_URS_2024_01/183111312</t>
  </si>
  <si>
    <t>70</t>
  </si>
  <si>
    <t>1005307847</t>
  </si>
  <si>
    <t>71</t>
  </si>
  <si>
    <t>184808211</t>
  </si>
  <si>
    <t>Ochrana sazenic keřů proti okusu zvěří nátěrem</t>
  </si>
  <si>
    <t>114</t>
  </si>
  <si>
    <t>0265202R</t>
  </si>
  <si>
    <t>růže šípková /Rosa canina kontejner v. 50+ cm</t>
  </si>
  <si>
    <t>-1712655893</t>
  </si>
  <si>
    <t>73</t>
  </si>
  <si>
    <t>026520R</t>
  </si>
  <si>
    <t>meruzalka alpská / Ribes alpinus kontejner v. 50+ cm</t>
  </si>
  <si>
    <t>-1801871189</t>
  </si>
  <si>
    <t>ON VRN - ostatní a vedlejší rozpočtové náklady</t>
  </si>
  <si>
    <t>D1 - Ostatní a vedlejší rozpočtové náklady</t>
  </si>
  <si>
    <t xml:space="preserve">    D2 - Staveništní komunikace</t>
  </si>
  <si>
    <t>VRN - Vedlejší rozpočtové náklady</t>
  </si>
  <si>
    <t>Ostatní a vedlejší rozpočtové náklady</t>
  </si>
  <si>
    <t>Staveništní komunikace</t>
  </si>
  <si>
    <t>181351103</t>
  </si>
  <si>
    <t>Rozprostření a urovnání ornice v rovině nebo ve svahu sklonu do 1:5 strojně při souvislé ploše přes 100 do 500 m2, tl. vrstvy do 200 mm</t>
  </si>
  <si>
    <t>https://podminky.urs.cz/item/CS_URS_2024_01/181351103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</si>
  <si>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</si>
  <si>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</si>
  <si>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https://podminky.urs.cz/item/CS_URS_2024_01/113106241</t>
  </si>
  <si>
    <t>"vypočteno funkcí na měření ploch a výpočtů objemů CIVIL 3D" 360</t>
  </si>
  <si>
    <t>564771111</t>
  </si>
  <si>
    <t>Podklad nebo kryt z kameniva hrubého drceného vel. 32-63 mm s rozprostřením a zhutněním plochy přes 100 m2, po zhutnění tl. 250 mm</t>
  </si>
  <si>
    <t>https://podminky.urs.cz/item/CS_URS_2024_01/564771111</t>
  </si>
  <si>
    <t>584121111</t>
  </si>
  <si>
    <t>Osazení silničních dílců ze železového betonu s podkladem z kameniva těženého do tl. 40 mm jakéhokoliv druhu a velikosti, na plochu jednotlivě přes 50 do 200 m2</t>
  </si>
  <si>
    <t>https://podminky.urs.cz/item/CS_URS_2024_01/584121111</t>
  </si>
  <si>
    <t>59381003</t>
  </si>
  <si>
    <t>panel silniční 3,00x1,50x0,15m</t>
  </si>
  <si>
    <t>-89433439</t>
  </si>
  <si>
    <t xml:space="preserve">Poznámka k položce:_x000d_
zapůjčení silničního panelu zhotovitele včetně dopravy na a ze staveniště </t>
  </si>
  <si>
    <t xml:space="preserve"> 80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</si>
  <si>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</si>
  <si>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</si>
  <si>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https://podminky.urs.cz/item/CS_URS_2024_01/113107162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</si>
  <si>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</si>
  <si>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</si>
  <si>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https://podminky.urs.cz/item/CS_URS_2024_01/162451106</t>
  </si>
  <si>
    <t>643665642</t>
  </si>
  <si>
    <t>998225111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</si>
  <si>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</si>
  <si>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</si>
  <si>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VRN</t>
  </si>
  <si>
    <t>Vedlejší rozpočtové náklady</t>
  </si>
  <si>
    <t>01100200R</t>
  </si>
  <si>
    <t>Geometrický plán hráze a nádrže</t>
  </si>
  <si>
    <t>1024</t>
  </si>
  <si>
    <t>-676643803</t>
  </si>
  <si>
    <t>https://podminky.urs.cz/item/CS_URS_2024_01/01100200R</t>
  </si>
  <si>
    <t>012303000</t>
  </si>
  <si>
    <t>Zaměření skutečného provedení stavby</t>
  </si>
  <si>
    <t>soub</t>
  </si>
  <si>
    <t>-245331047</t>
  </si>
  <si>
    <t>https://podminky.urs.cz/item/CS_URS_2024_01/012303000</t>
  </si>
  <si>
    <t>02100200R</t>
  </si>
  <si>
    <t>Záchranný transfer zvlášť chráněných druhů prostřednictvím odborně způsobilé osoby</t>
  </si>
  <si>
    <t>2130131994</t>
  </si>
  <si>
    <t>https://podminky.urs.cz/item/CS_URS_2024_01/02100200R</t>
  </si>
  <si>
    <t>03110300R</t>
  </si>
  <si>
    <t>Zařízení staveniště</t>
  </si>
  <si>
    <t>1621936372</t>
  </si>
  <si>
    <t>034303000</t>
  </si>
  <si>
    <t>Dopravní značení na staveništi</t>
  </si>
  <si>
    <t>558686838</t>
  </si>
  <si>
    <t>https://podminky.urs.cz/item/CS_URS_2024_01/034303000</t>
  </si>
  <si>
    <t>04250300R</t>
  </si>
  <si>
    <t>Povodňový a havarijní plán stavby podle vyhl. 450/05 Sb. a TNV 752931 schváleným Povodím Ohře a vodoprávním úřadem v Sokolově - před zahájením stavby</t>
  </si>
  <si>
    <t>-725107284</t>
  </si>
  <si>
    <t>https://podminky.urs.cz/item/CS_URS_2024_01/04250300R</t>
  </si>
  <si>
    <t>04250300R1</t>
  </si>
  <si>
    <t>Provozní a manipulační řád vodního díla podle vyhl.č. 195/02 Sb. a norem TNV 752910 a TNV 752920 - schváleným Povodím Ohře - po dokončení stavby před kolaudací</t>
  </si>
  <si>
    <t>867437629</t>
  </si>
  <si>
    <t>04313400R</t>
  </si>
  <si>
    <t>Analýza zeminy podle tabulky 5.1, 5.2 a 5.3 přílohy č.5 vyhlášky č. 273/2021 Sb.</t>
  </si>
  <si>
    <t>1854784430</t>
  </si>
  <si>
    <t>https://podminky.urs.cz/item/CS_URS_2024_01/04313400R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</si>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</sst>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8" fillId="3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9951123" TargetMode="External" /><Relationship Id="rId2" Type="http://schemas.openxmlformats.org/officeDocument/2006/relationships/hyperlink" Target="https://podminky.urs.cz/item/CS_URS_2024_01/85042181R" TargetMode="External" /><Relationship Id="rId3" Type="http://schemas.openxmlformats.org/officeDocument/2006/relationships/hyperlink" Target="https://podminky.urs.cz/item/CS_URS_2024_01/966008212" TargetMode="External" /><Relationship Id="rId4" Type="http://schemas.openxmlformats.org/officeDocument/2006/relationships/hyperlink" Target="https://podminky.urs.cz/item/CS_URS_2024_01/132251102" TargetMode="External" /><Relationship Id="rId5" Type="http://schemas.openxmlformats.org/officeDocument/2006/relationships/hyperlink" Target="https://podminky.urs.cz/item/CS_URS_2024_01/174151101" TargetMode="External" /><Relationship Id="rId6" Type="http://schemas.openxmlformats.org/officeDocument/2006/relationships/hyperlink" Target="https://podminky.urs.cz/item/CS_URS_2024_01/162351103" TargetMode="External" /><Relationship Id="rId7" Type="http://schemas.openxmlformats.org/officeDocument/2006/relationships/hyperlink" Target="https://podminky.urs.cz/item/CS_URS_2024_01/16715110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174151102" TargetMode="External" /><Relationship Id="rId10" Type="http://schemas.openxmlformats.org/officeDocument/2006/relationships/hyperlink" Target="https://podminky.urs.cz/item/CS_URS_2024_01/162751117" TargetMode="External" /><Relationship Id="rId11" Type="http://schemas.openxmlformats.org/officeDocument/2006/relationships/hyperlink" Target="https://podminky.urs.cz/item/CS_URS_2024_01/162751119" TargetMode="External" /><Relationship Id="rId12" Type="http://schemas.openxmlformats.org/officeDocument/2006/relationships/hyperlink" Target="https://podminky.urs.cz/item/CS_URS_2024_01/998321011" TargetMode="External" /><Relationship Id="rId13" Type="http://schemas.openxmlformats.org/officeDocument/2006/relationships/hyperlink" Target="https://podminky.urs.cz/item/CS_URS_2024_01/997002611" TargetMode="External" /><Relationship Id="rId14" Type="http://schemas.openxmlformats.org/officeDocument/2006/relationships/hyperlink" Target="https://podminky.urs.cz/item/CS_URS_2024_01/997013501" TargetMode="External" /><Relationship Id="rId15" Type="http://schemas.openxmlformats.org/officeDocument/2006/relationships/hyperlink" Target="https://podminky.urs.cz/item/CS_URS_2024_01/997013509" TargetMode="External" /><Relationship Id="rId16" Type="http://schemas.openxmlformats.org/officeDocument/2006/relationships/hyperlink" Target="https://podminky.urs.cz/item/CS_URS_2024_01/997013862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23" TargetMode="External" /><Relationship Id="rId2" Type="http://schemas.openxmlformats.org/officeDocument/2006/relationships/hyperlink" Target="https://podminky.urs.cz/item/CS_URS_2024_01/122351104" TargetMode="External" /><Relationship Id="rId3" Type="http://schemas.openxmlformats.org/officeDocument/2006/relationships/hyperlink" Target="https://podminky.urs.cz/item/CS_URS_2024_01/171103201" TargetMode="External" /><Relationship Id="rId4" Type="http://schemas.openxmlformats.org/officeDocument/2006/relationships/hyperlink" Target="https://podminky.urs.cz/item/CS_URS_2024_01/182151111" TargetMode="External" /><Relationship Id="rId5" Type="http://schemas.openxmlformats.org/officeDocument/2006/relationships/hyperlink" Target="https://podminky.urs.cz/item/CS_URS_2024_01/162351103" TargetMode="External" /><Relationship Id="rId6" Type="http://schemas.openxmlformats.org/officeDocument/2006/relationships/hyperlink" Target="https://podminky.urs.cz/item/CS_URS_2024_01/167151111" TargetMode="External" /><Relationship Id="rId7" Type="http://schemas.openxmlformats.org/officeDocument/2006/relationships/hyperlink" Target="https://podminky.urs.cz/item/CS_URS_2024_01/171251201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2751119" TargetMode="External" /><Relationship Id="rId10" Type="http://schemas.openxmlformats.org/officeDocument/2006/relationships/hyperlink" Target="https://podminky.urs.cz/item/CS_URS_2024_01/182351133" TargetMode="External" /><Relationship Id="rId11" Type="http://schemas.openxmlformats.org/officeDocument/2006/relationships/hyperlink" Target="https://podminky.urs.cz/item/CS_URS_2024_01/182351133" TargetMode="External" /><Relationship Id="rId12" Type="http://schemas.openxmlformats.org/officeDocument/2006/relationships/hyperlink" Target="https://podminky.urs.cz/item/CS_URS_2024_01/181411121" TargetMode="External" /><Relationship Id="rId13" Type="http://schemas.openxmlformats.org/officeDocument/2006/relationships/hyperlink" Target="https://podminky.urs.cz/item/CS_URS_2024_01/162751117" TargetMode="External" /><Relationship Id="rId14" Type="http://schemas.openxmlformats.org/officeDocument/2006/relationships/hyperlink" Target="https://podminky.urs.cz/item/CS_URS_2024_01/162751119" TargetMode="External" /><Relationship Id="rId15" Type="http://schemas.openxmlformats.org/officeDocument/2006/relationships/hyperlink" Target="https://podminky.urs.cz/item/CS_URS_2024_01/564231011" TargetMode="External" /><Relationship Id="rId16" Type="http://schemas.openxmlformats.org/officeDocument/2006/relationships/hyperlink" Target="https://podminky.urs.cz/item/CS_URS_2024_01/463212121" TargetMode="External" /><Relationship Id="rId17" Type="http://schemas.openxmlformats.org/officeDocument/2006/relationships/hyperlink" Target="https://podminky.urs.cz/item/CS_URS_2024_01/463212191" TargetMode="External" /><Relationship Id="rId18" Type="http://schemas.openxmlformats.org/officeDocument/2006/relationships/hyperlink" Target="https://podminky.urs.cz/item/CS_URS_2024_01/457971121" TargetMode="External" /><Relationship Id="rId19" Type="http://schemas.openxmlformats.org/officeDocument/2006/relationships/hyperlink" Target="https://podminky.urs.cz/item/CS_URS_2024_01/998321011" TargetMode="External" /><Relationship Id="rId20" Type="http://schemas.openxmlformats.org/officeDocument/2006/relationships/hyperlink" Target="https://podminky.urs.cz/item/CS_URS_2024_01/711151101" TargetMode="External" /><Relationship Id="rId21" Type="http://schemas.openxmlformats.org/officeDocument/2006/relationships/hyperlink" Target="https://podminky.urs.cz/item/CS_URS_2024_01/998711101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5101201" TargetMode="External" /><Relationship Id="rId2" Type="http://schemas.openxmlformats.org/officeDocument/2006/relationships/hyperlink" Target="https://podminky.urs.cz/item/CS_URS_2024_01/115101301" TargetMode="External" /><Relationship Id="rId3" Type="http://schemas.openxmlformats.org/officeDocument/2006/relationships/hyperlink" Target="https://podminky.urs.cz/item/CS_URS_2024_01/122703602" TargetMode="External" /><Relationship Id="rId4" Type="http://schemas.openxmlformats.org/officeDocument/2006/relationships/hyperlink" Target="https://podminky.urs.cz/item/CS_URS_2024_01/167151111" TargetMode="External" /><Relationship Id="rId5" Type="http://schemas.openxmlformats.org/officeDocument/2006/relationships/hyperlink" Target="https://podminky.urs.cz/item/CS_URS_2024_01/162351103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162751117" TargetMode="External" /><Relationship Id="rId8" Type="http://schemas.openxmlformats.org/officeDocument/2006/relationships/hyperlink" Target="https://podminky.urs.cz/item/CS_URS_2024_01/162751119" TargetMode="External" /><Relationship Id="rId9" Type="http://schemas.openxmlformats.org/officeDocument/2006/relationships/hyperlink" Target="https://podminky.urs.cz/item/CS_URS_2024_01/113151111" TargetMode="External" /><Relationship Id="rId10" Type="http://schemas.openxmlformats.org/officeDocument/2006/relationships/hyperlink" Target="https://podminky.urs.cz/item/CS_URS_2024_01/113107237" TargetMode="External" /><Relationship Id="rId11" Type="http://schemas.openxmlformats.org/officeDocument/2006/relationships/hyperlink" Target="https://podminky.urs.cz/item/CS_URS_2024_01/122151104" TargetMode="External" /><Relationship Id="rId12" Type="http://schemas.openxmlformats.org/officeDocument/2006/relationships/hyperlink" Target="https://podminky.urs.cz/item/CS_URS_2024_01/162351103.1" TargetMode="External" /><Relationship Id="rId13" Type="http://schemas.openxmlformats.org/officeDocument/2006/relationships/hyperlink" Target="https://podminky.urs.cz/item/CS_URS_2024_01/167151111" TargetMode="External" /><Relationship Id="rId14" Type="http://schemas.openxmlformats.org/officeDocument/2006/relationships/hyperlink" Target="https://podminky.urs.cz/item/CS_URS_2024_01/171151103" TargetMode="External" /><Relationship Id="rId15" Type="http://schemas.openxmlformats.org/officeDocument/2006/relationships/hyperlink" Target="https://podminky.urs.cz/item/CS_URS_2024_01/167151111" TargetMode="External" /><Relationship Id="rId16" Type="http://schemas.openxmlformats.org/officeDocument/2006/relationships/hyperlink" Target="https://podminky.urs.cz/item/CS_URS_2024_01/162351103" TargetMode="External" /><Relationship Id="rId17" Type="http://schemas.openxmlformats.org/officeDocument/2006/relationships/hyperlink" Target="https://podminky.urs.cz/item/CS_URS_2024_01/182251101" TargetMode="External" /><Relationship Id="rId18" Type="http://schemas.openxmlformats.org/officeDocument/2006/relationships/hyperlink" Target="https://podminky.urs.cz/item/CS_URS_2024_01/181951112" TargetMode="External" /><Relationship Id="rId19" Type="http://schemas.openxmlformats.org/officeDocument/2006/relationships/hyperlink" Target="https://podminky.urs.cz/item/CS_URS_2024_01/182351123" TargetMode="External" /><Relationship Id="rId20" Type="http://schemas.openxmlformats.org/officeDocument/2006/relationships/hyperlink" Target="https://podminky.urs.cz/item/CS_URS_2024_01/181411122" TargetMode="External" /><Relationship Id="rId21" Type="http://schemas.openxmlformats.org/officeDocument/2006/relationships/hyperlink" Target="https://podminky.urs.cz/item/CS_URS_2024_01/162751117" TargetMode="External" /><Relationship Id="rId22" Type="http://schemas.openxmlformats.org/officeDocument/2006/relationships/hyperlink" Target="https://podminky.urs.cz/item/CS_URS_2024_01/162751119" TargetMode="External" /><Relationship Id="rId23" Type="http://schemas.openxmlformats.org/officeDocument/2006/relationships/hyperlink" Target="https://podminky.urs.cz/item/CS_URS_2024_01/457571211" TargetMode="External" /><Relationship Id="rId24" Type="http://schemas.openxmlformats.org/officeDocument/2006/relationships/hyperlink" Target="https://podminky.urs.cz/item/CS_URS_2024_01/564730011" TargetMode="External" /><Relationship Id="rId25" Type="http://schemas.openxmlformats.org/officeDocument/2006/relationships/hyperlink" Target="https://podminky.urs.cz/item/CS_URS_2024_01/326215112" TargetMode="External" /><Relationship Id="rId26" Type="http://schemas.openxmlformats.org/officeDocument/2006/relationships/hyperlink" Target="https://podminky.urs.cz/item/CS_URS_2024_01/457971121" TargetMode="External" /><Relationship Id="rId27" Type="http://schemas.openxmlformats.org/officeDocument/2006/relationships/hyperlink" Target="https://podminky.urs.cz/item/CS_URS_2024_01/457979121" TargetMode="External" /><Relationship Id="rId28" Type="http://schemas.openxmlformats.org/officeDocument/2006/relationships/hyperlink" Target="https://podminky.urs.cz/item/CS_URS_2024_01/998321011" TargetMode="External" /><Relationship Id="rId29" Type="http://schemas.openxmlformats.org/officeDocument/2006/relationships/hyperlink" Target="https://podminky.urs.cz/item/CS_URS_2024_01/997221571" TargetMode="External" /><Relationship Id="rId30" Type="http://schemas.openxmlformats.org/officeDocument/2006/relationships/hyperlink" Target="https://podminky.urs.cz/item/CS_URS_2024_01/997221579" TargetMode="External" /><Relationship Id="rId31" Type="http://schemas.openxmlformats.org/officeDocument/2006/relationships/hyperlink" Target="https://podminky.urs.cz/item/CS_URS_2024_01/997221862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5101201" TargetMode="External" /><Relationship Id="rId2" Type="http://schemas.openxmlformats.org/officeDocument/2006/relationships/hyperlink" Target="https://podminky.urs.cz/item/CS_URS_2024_01/115101301" TargetMode="External" /><Relationship Id="rId3" Type="http://schemas.openxmlformats.org/officeDocument/2006/relationships/hyperlink" Target="https://podminky.urs.cz/item/CS_URS_2024_01/121151113" TargetMode="External" /><Relationship Id="rId4" Type="http://schemas.openxmlformats.org/officeDocument/2006/relationships/hyperlink" Target="https://podminky.urs.cz/item/CS_URS_2024_01/132251104" TargetMode="External" /><Relationship Id="rId5" Type="http://schemas.openxmlformats.org/officeDocument/2006/relationships/hyperlink" Target="https://podminky.urs.cz/item/CS_URS_2024_01/151101201" TargetMode="External" /><Relationship Id="rId6" Type="http://schemas.openxmlformats.org/officeDocument/2006/relationships/hyperlink" Target="https://podminky.urs.cz/item/CS_URS_2024_01/151101211" TargetMode="External" /><Relationship Id="rId7" Type="http://schemas.openxmlformats.org/officeDocument/2006/relationships/hyperlink" Target="https://podminky.urs.cz/item/CS_URS_2024_01/131251102" TargetMode="External" /><Relationship Id="rId8" Type="http://schemas.openxmlformats.org/officeDocument/2006/relationships/hyperlink" Target="https://podminky.urs.cz/item/CS_URS_2024_01/175151101" TargetMode="External" /><Relationship Id="rId9" Type="http://schemas.openxmlformats.org/officeDocument/2006/relationships/hyperlink" Target="https://podminky.urs.cz/item/CS_URS_2024_01/174151101" TargetMode="External" /><Relationship Id="rId10" Type="http://schemas.openxmlformats.org/officeDocument/2006/relationships/hyperlink" Target="https://podminky.urs.cz/item/CS_URS_2024_01/171103201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1/162751119" TargetMode="External" /><Relationship Id="rId13" Type="http://schemas.openxmlformats.org/officeDocument/2006/relationships/hyperlink" Target="https://podminky.urs.cz/item/CS_URS_2024_01/162751119" TargetMode="External" /><Relationship Id="rId14" Type="http://schemas.openxmlformats.org/officeDocument/2006/relationships/hyperlink" Target="https://podminky.urs.cz/item/CS_URS_2024_01/175151201" TargetMode="External" /><Relationship Id="rId15" Type="http://schemas.openxmlformats.org/officeDocument/2006/relationships/hyperlink" Target="https://podminky.urs.cz/item/CS_URS_2024_01/162351103" TargetMode="External" /><Relationship Id="rId16" Type="http://schemas.openxmlformats.org/officeDocument/2006/relationships/hyperlink" Target="https://podminky.urs.cz/item/CS_URS_2024_01/171251201" TargetMode="External" /><Relationship Id="rId17" Type="http://schemas.openxmlformats.org/officeDocument/2006/relationships/hyperlink" Target="https://podminky.urs.cz/item/CS_URS_2024_01/167103101" TargetMode="External" /><Relationship Id="rId18" Type="http://schemas.openxmlformats.org/officeDocument/2006/relationships/hyperlink" Target="https://podminky.urs.cz/item/CS_URS_2024_01/162751117" TargetMode="External" /><Relationship Id="rId19" Type="http://schemas.openxmlformats.org/officeDocument/2006/relationships/hyperlink" Target="https://podminky.urs.cz/item/CS_URS_2024_01/162751119" TargetMode="External" /><Relationship Id="rId20" Type="http://schemas.openxmlformats.org/officeDocument/2006/relationships/hyperlink" Target="https://podminky.urs.cz/item/CS_URS_2024_01/212751104" TargetMode="External" /><Relationship Id="rId21" Type="http://schemas.openxmlformats.org/officeDocument/2006/relationships/hyperlink" Target="https://podminky.urs.cz/item/CS_URS_2024_01/321213113" TargetMode="External" /><Relationship Id="rId22" Type="http://schemas.openxmlformats.org/officeDocument/2006/relationships/hyperlink" Target="https://podminky.urs.cz/item/CS_URS_2024_01/321311115" TargetMode="External" /><Relationship Id="rId23" Type="http://schemas.openxmlformats.org/officeDocument/2006/relationships/hyperlink" Target="https://podminky.urs.cz/item/CS_URS_2024_01/321351010" TargetMode="External" /><Relationship Id="rId24" Type="http://schemas.openxmlformats.org/officeDocument/2006/relationships/hyperlink" Target="https://podminky.urs.cz/item/CS_URS_2024_01/321352010" TargetMode="External" /><Relationship Id="rId25" Type="http://schemas.openxmlformats.org/officeDocument/2006/relationships/hyperlink" Target="https://podminky.urs.cz/item/CS_URS_2024_01/452312131" TargetMode="External" /><Relationship Id="rId26" Type="http://schemas.openxmlformats.org/officeDocument/2006/relationships/hyperlink" Target="https://podminky.urs.cz/item/CS_URS_2024_01/452368211" TargetMode="External" /><Relationship Id="rId27" Type="http://schemas.openxmlformats.org/officeDocument/2006/relationships/hyperlink" Target="https://podminky.urs.cz/item/CS_URS_2024_01/451573111" TargetMode="External" /><Relationship Id="rId28" Type="http://schemas.openxmlformats.org/officeDocument/2006/relationships/hyperlink" Target="https://podminky.urs.cz/item/CS_URS_2024_01/451541111" TargetMode="External" /><Relationship Id="rId29" Type="http://schemas.openxmlformats.org/officeDocument/2006/relationships/hyperlink" Target="https://podminky.urs.cz/item/CS_URS_2024_01/452311161" TargetMode="External" /><Relationship Id="rId30" Type="http://schemas.openxmlformats.org/officeDocument/2006/relationships/hyperlink" Target="https://podminky.urs.cz/item/CS_URS_2024_01/899623151" TargetMode="External" /><Relationship Id="rId31" Type="http://schemas.openxmlformats.org/officeDocument/2006/relationships/hyperlink" Target="https://podminky.urs.cz/item/CS_URS_2024_01/465513127" TargetMode="External" /><Relationship Id="rId32" Type="http://schemas.openxmlformats.org/officeDocument/2006/relationships/hyperlink" Target="https://podminky.urs.cz/item/CS_URS_2024_01/871360310" TargetMode="External" /><Relationship Id="rId33" Type="http://schemas.openxmlformats.org/officeDocument/2006/relationships/hyperlink" Target="https://podminky.urs.cz/item/CS_URS_2024_01/877360310" TargetMode="External" /><Relationship Id="rId34" Type="http://schemas.openxmlformats.org/officeDocument/2006/relationships/hyperlink" Target="https://podminky.urs.cz/item/CS_URS_2024_01/894414111" TargetMode="External" /><Relationship Id="rId35" Type="http://schemas.openxmlformats.org/officeDocument/2006/relationships/hyperlink" Target="https://podminky.urs.cz/item/CS_URS_2024_01/894410213" TargetMode="External" /><Relationship Id="rId36" Type="http://schemas.openxmlformats.org/officeDocument/2006/relationships/hyperlink" Target="https://podminky.urs.cz/item/CS_URS_2024_01/894410232" TargetMode="External" /><Relationship Id="rId37" Type="http://schemas.openxmlformats.org/officeDocument/2006/relationships/hyperlink" Target="https://podminky.urs.cz/item/CS_URS_2024_01/452112112" TargetMode="External" /><Relationship Id="rId38" Type="http://schemas.openxmlformats.org/officeDocument/2006/relationships/hyperlink" Target="https://podminky.urs.cz/item/CS_URS_2024_01/899103112" TargetMode="External" /><Relationship Id="rId39" Type="http://schemas.openxmlformats.org/officeDocument/2006/relationships/hyperlink" Target="https://podminky.urs.cz/item/CS_URS_2024_01/934956124" TargetMode="External" /><Relationship Id="rId40" Type="http://schemas.openxmlformats.org/officeDocument/2006/relationships/hyperlink" Target="https://podminky.urs.cz/item/CS_URS_2024_01/936501111" TargetMode="External" /><Relationship Id="rId41" Type="http://schemas.openxmlformats.org/officeDocument/2006/relationships/hyperlink" Target="https://podminky.urs.cz/item/CS_URS_2024_01/113105113" TargetMode="External" /><Relationship Id="rId42" Type="http://schemas.openxmlformats.org/officeDocument/2006/relationships/hyperlink" Target="https://podminky.urs.cz/item/CS_URS_2024_01/998321011" TargetMode="External" /><Relationship Id="rId43" Type="http://schemas.openxmlformats.org/officeDocument/2006/relationships/hyperlink" Target="https://podminky.urs.cz/item/CS_URS_2024_01/998276101" TargetMode="External" /><Relationship Id="rId4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13" TargetMode="External" /><Relationship Id="rId2" Type="http://schemas.openxmlformats.org/officeDocument/2006/relationships/hyperlink" Target="https://podminky.urs.cz/item/CS_URS_2024_01/131351103" TargetMode="External" /><Relationship Id="rId3" Type="http://schemas.openxmlformats.org/officeDocument/2006/relationships/hyperlink" Target="https://podminky.urs.cz/item/CS_URS_2024_01/132351103" TargetMode="External" /><Relationship Id="rId4" Type="http://schemas.openxmlformats.org/officeDocument/2006/relationships/hyperlink" Target="https://podminky.urs.cz/item/CS_URS_2024_01/162306111" TargetMode="External" /><Relationship Id="rId5" Type="http://schemas.openxmlformats.org/officeDocument/2006/relationships/hyperlink" Target="https://podminky.urs.cz/item/CS_URS_2024_01/171251201" TargetMode="External" /><Relationship Id="rId6" Type="http://schemas.openxmlformats.org/officeDocument/2006/relationships/hyperlink" Target="https://podminky.urs.cz/item/CS_URS_2023_02/167151111" TargetMode="External" /><Relationship Id="rId7" Type="http://schemas.openxmlformats.org/officeDocument/2006/relationships/hyperlink" Target="https://podminky.urs.cz/item/CS_URS_2024_01/162751117" TargetMode="External" /><Relationship Id="rId8" Type="http://schemas.openxmlformats.org/officeDocument/2006/relationships/hyperlink" Target="https://podminky.urs.cz/item/CS_URS_2024_01/162751119" TargetMode="External" /><Relationship Id="rId9" Type="http://schemas.openxmlformats.org/officeDocument/2006/relationships/hyperlink" Target="https://podminky.urs.cz/item/CS_URS_2024_01/122351105" TargetMode="External" /><Relationship Id="rId10" Type="http://schemas.openxmlformats.org/officeDocument/2006/relationships/hyperlink" Target="https://podminky.urs.cz/item/CS_URS_2023_02/171151103" TargetMode="External" /><Relationship Id="rId11" Type="http://schemas.openxmlformats.org/officeDocument/2006/relationships/hyperlink" Target="https://podminky.urs.cz/item/CS_URS_2024_01/181951114" TargetMode="External" /><Relationship Id="rId12" Type="http://schemas.openxmlformats.org/officeDocument/2006/relationships/hyperlink" Target="https://podminky.urs.cz/item/CS_URS_2024_01/182251101" TargetMode="External" /><Relationship Id="rId13" Type="http://schemas.openxmlformats.org/officeDocument/2006/relationships/hyperlink" Target="https://podminky.urs.cz/item/CS_URS_2024_01/181351113" TargetMode="External" /><Relationship Id="rId14" Type="http://schemas.openxmlformats.org/officeDocument/2006/relationships/hyperlink" Target="https://podminky.urs.cz/item/CS_URS_2024_01/182351123" TargetMode="External" /><Relationship Id="rId15" Type="http://schemas.openxmlformats.org/officeDocument/2006/relationships/hyperlink" Target="https://podminky.urs.cz/item/CS_URS_2024_01/162751117.1" TargetMode="External" /><Relationship Id="rId16" Type="http://schemas.openxmlformats.org/officeDocument/2006/relationships/hyperlink" Target="https://podminky.urs.cz/item/CS_URS_2024_01/162751119.1" TargetMode="External" /><Relationship Id="rId17" Type="http://schemas.openxmlformats.org/officeDocument/2006/relationships/hyperlink" Target="https://podminky.urs.cz/item/CS_URS_2023_02/275321511" TargetMode="External" /><Relationship Id="rId18" Type="http://schemas.openxmlformats.org/officeDocument/2006/relationships/hyperlink" Target="https://podminky.urs.cz/item/CS_URS_2023_02/272361821" TargetMode="External" /><Relationship Id="rId19" Type="http://schemas.openxmlformats.org/officeDocument/2006/relationships/hyperlink" Target="https://podminky.urs.cz/item/CS_URS_2023_02/273351121" TargetMode="External" /><Relationship Id="rId20" Type="http://schemas.openxmlformats.org/officeDocument/2006/relationships/hyperlink" Target="https://podminky.urs.cz/item/CS_URS_2023_02/273351122" TargetMode="External" /><Relationship Id="rId21" Type="http://schemas.openxmlformats.org/officeDocument/2006/relationships/hyperlink" Target="https://podminky.urs.cz/item/CS_URS_2024_01/212751101" TargetMode="External" /><Relationship Id="rId22" Type="http://schemas.openxmlformats.org/officeDocument/2006/relationships/hyperlink" Target="https://podminky.urs.cz/item/CS_URS_2024_01/457971111" TargetMode="External" /><Relationship Id="rId23" Type="http://schemas.openxmlformats.org/officeDocument/2006/relationships/hyperlink" Target="https://podminky.urs.cz/item/CS_URS_2024_01/564851111" TargetMode="External" /><Relationship Id="rId24" Type="http://schemas.openxmlformats.org/officeDocument/2006/relationships/hyperlink" Target="https://podminky.urs.cz/item/CS_URS_2024_01/569231111" TargetMode="External" /><Relationship Id="rId25" Type="http://schemas.openxmlformats.org/officeDocument/2006/relationships/hyperlink" Target="https://podminky.urs.cz/item/CS_URS_2024_01/460881512" TargetMode="External" /><Relationship Id="rId26" Type="http://schemas.openxmlformats.org/officeDocument/2006/relationships/hyperlink" Target="https://podminky.urs.cz/item/CS_URS_2024_01/916241113" TargetMode="External" /><Relationship Id="rId27" Type="http://schemas.openxmlformats.org/officeDocument/2006/relationships/hyperlink" Target="https://podminky.urs.cz/item/CS_URS_2024_01/998321011" TargetMode="External" /><Relationship Id="rId28" Type="http://schemas.openxmlformats.org/officeDocument/2006/relationships/hyperlink" Target="https://podminky.urs.cz/item/CS_URS_2024_01/712331111" TargetMode="External" /><Relationship Id="rId29" Type="http://schemas.openxmlformats.org/officeDocument/2006/relationships/hyperlink" Target="https://podminky.urs.cz/item/CS_URS_2024_01/762341128" TargetMode="External" /><Relationship Id="rId30" Type="http://schemas.openxmlformats.org/officeDocument/2006/relationships/hyperlink" Target="https://podminky.urs.cz/item/CS_URS_2024_01/765151001" TargetMode="External" /><Relationship Id="rId31" Type="http://schemas.openxmlformats.org/officeDocument/2006/relationships/hyperlink" Target="https://podminky.urs.cz/item/CS_URS_2024_01/111212361" TargetMode="External" /><Relationship Id="rId32" Type="http://schemas.openxmlformats.org/officeDocument/2006/relationships/hyperlink" Target="https://podminky.urs.cz/item/CS_URS_2024_01/111212315" TargetMode="External" /><Relationship Id="rId33" Type="http://schemas.openxmlformats.org/officeDocument/2006/relationships/hyperlink" Target="https://podminky.urs.cz/item/CS_URS_2024_01/181151311" TargetMode="External" /><Relationship Id="rId34" Type="http://schemas.openxmlformats.org/officeDocument/2006/relationships/hyperlink" Target="https://podminky.urs.cz/item/CS_URS_2024_01/181451121" TargetMode="External" /><Relationship Id="rId35" Type="http://schemas.openxmlformats.org/officeDocument/2006/relationships/hyperlink" Target="https://podminky.urs.cz/item/CS_URS_2024_01/181411121" TargetMode="External" /><Relationship Id="rId36" Type="http://schemas.openxmlformats.org/officeDocument/2006/relationships/hyperlink" Target="https://podminky.urs.cz/item/CS_URS_2024_01/184102114" TargetMode="External" /><Relationship Id="rId37" Type="http://schemas.openxmlformats.org/officeDocument/2006/relationships/hyperlink" Target="https://podminky.urs.cz/item/CS_URS_2024_01/183101314" TargetMode="External" /><Relationship Id="rId38" Type="http://schemas.openxmlformats.org/officeDocument/2006/relationships/hyperlink" Target="https://podminky.urs.cz/item/CS_URS_2024_01/162751117" TargetMode="External" /><Relationship Id="rId39" Type="http://schemas.openxmlformats.org/officeDocument/2006/relationships/hyperlink" Target="https://podminky.urs.cz/item/CS_URS_2024_01/162751119" TargetMode="External" /><Relationship Id="rId40" Type="http://schemas.openxmlformats.org/officeDocument/2006/relationships/hyperlink" Target="https://podminky.urs.cz/item/CS_URS_2024_01/184215132" TargetMode="External" /><Relationship Id="rId41" Type="http://schemas.openxmlformats.org/officeDocument/2006/relationships/hyperlink" Target="https://podminky.urs.cz/item/CS_URS_2024_01/184911421" TargetMode="External" /><Relationship Id="rId42" Type="http://schemas.openxmlformats.org/officeDocument/2006/relationships/hyperlink" Target="https://podminky.urs.cz/item/CS_URS_2024_01/185851121" TargetMode="External" /><Relationship Id="rId43" Type="http://schemas.openxmlformats.org/officeDocument/2006/relationships/hyperlink" Target="https://podminky.urs.cz/item/CS_URS_2024_01/184004512" TargetMode="External" /><Relationship Id="rId44" Type="http://schemas.openxmlformats.org/officeDocument/2006/relationships/hyperlink" Target="https://podminky.urs.cz/item/CS_URS_2024_01/183111312" TargetMode="External" /><Relationship Id="rId45" Type="http://schemas.openxmlformats.org/officeDocument/2006/relationships/hyperlink" Target="https://podminky.urs.cz/item/CS_URS_2024_01/184911421" TargetMode="External" /><Relationship Id="rId4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13" TargetMode="External" /><Relationship Id="rId2" Type="http://schemas.openxmlformats.org/officeDocument/2006/relationships/hyperlink" Target="https://podminky.urs.cz/item/CS_URS_2024_01/181351103" TargetMode="External" /><Relationship Id="rId3" Type="http://schemas.openxmlformats.org/officeDocument/2006/relationships/hyperlink" Target="https://podminky.urs.cz/item/CS_URS_2024_01/113106241" TargetMode="External" /><Relationship Id="rId4" Type="http://schemas.openxmlformats.org/officeDocument/2006/relationships/hyperlink" Target="https://podminky.urs.cz/item/CS_URS_2024_01/564771111" TargetMode="External" /><Relationship Id="rId5" Type="http://schemas.openxmlformats.org/officeDocument/2006/relationships/hyperlink" Target="https://podminky.urs.cz/item/CS_URS_2024_01/584121111" TargetMode="External" /><Relationship Id="rId6" Type="http://schemas.openxmlformats.org/officeDocument/2006/relationships/hyperlink" Target="https://podminky.urs.cz/item/CS_URS_2024_01/113107162" TargetMode="External" /><Relationship Id="rId7" Type="http://schemas.openxmlformats.org/officeDocument/2006/relationships/hyperlink" Target="https://podminky.urs.cz/item/CS_URS_2024_01/167151101" TargetMode="External" /><Relationship Id="rId8" Type="http://schemas.openxmlformats.org/officeDocument/2006/relationships/hyperlink" Target="https://podminky.urs.cz/item/CS_URS_2024_01/162451106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81451121" TargetMode="External" /><Relationship Id="rId11" Type="http://schemas.openxmlformats.org/officeDocument/2006/relationships/hyperlink" Target="https://podminky.urs.cz/item/CS_URS_2024_01/998225111" TargetMode="External" /><Relationship Id="rId12" Type="http://schemas.openxmlformats.org/officeDocument/2006/relationships/hyperlink" Target="https://podminky.urs.cz/item/CS_URS_2024_01/01100200R" TargetMode="External" /><Relationship Id="rId13" Type="http://schemas.openxmlformats.org/officeDocument/2006/relationships/hyperlink" Target="https://podminky.urs.cz/item/CS_URS_2024_01/012303000" TargetMode="External" /><Relationship Id="rId14" Type="http://schemas.openxmlformats.org/officeDocument/2006/relationships/hyperlink" Target="https://podminky.urs.cz/item/CS_URS_2024_01/02100200R" TargetMode="External" /><Relationship Id="rId15" Type="http://schemas.openxmlformats.org/officeDocument/2006/relationships/hyperlink" Target="https://podminky.urs.cz/item/CS_URS_2024_01/034303000" TargetMode="External" /><Relationship Id="rId16" Type="http://schemas.openxmlformats.org/officeDocument/2006/relationships/hyperlink" Target="https://podminky.urs.cz/item/CS_URS_2024_01/04250300R" TargetMode="External" /><Relationship Id="rId17" Type="http://schemas.openxmlformats.org/officeDocument/2006/relationships/hyperlink" Target="https://podminky.urs.cz/item/CS_URS_2024_01/04313400R" TargetMode="External" /><Relationship Id="rId1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27</v>
      </c>
      <c r="AR10" s="23"/>
      <c r="BE10" s="32"/>
      <c r="BS10" s="20" t="s">
        <v>7</v>
      </c>
    </row>
    <row r="11" s="1" customFormat="1" ht="18.48" customHeight="1">
      <c r="B11" s="23"/>
      <c r="E11" s="28" t="s">
        <v>28</v>
      </c>
      <c r="AK11" s="33" t="s">
        <v>29</v>
      </c>
      <c r="AN11" s="28" t="s">
        <v>30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31</v>
      </c>
      <c r="AK13" s="33" t="s">
        <v>26</v>
      </c>
      <c r="AN13" s="35" t="s">
        <v>32</v>
      </c>
      <c r="AR13" s="23"/>
      <c r="BE13" s="32"/>
      <c r="BS13" s="20" t="s">
        <v>7</v>
      </c>
    </row>
    <row r="14">
      <c r="B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N14" s="35" t="s">
        <v>32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33</v>
      </c>
      <c r="AK16" s="33" t="s">
        <v>26</v>
      </c>
      <c r="AN16" s="28" t="s">
        <v>34</v>
      </c>
      <c r="AR16" s="23"/>
      <c r="BE16" s="32"/>
      <c r="BS16" s="20" t="s">
        <v>4</v>
      </c>
    </row>
    <row r="17" s="1" customFormat="1" ht="18.48" customHeight="1">
      <c r="B17" s="23"/>
      <c r="E17" s="28" t="s">
        <v>35</v>
      </c>
      <c r="AK17" s="33" t="s">
        <v>29</v>
      </c>
      <c r="AN17" s="28" t="s">
        <v>36</v>
      </c>
      <c r="AR17" s="23"/>
      <c r="BE17" s="32"/>
      <c r="BS17" s="20" t="s">
        <v>4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37</v>
      </c>
      <c r="AK19" s="33" t="s">
        <v>26</v>
      </c>
      <c r="AN19" s="28" t="s">
        <v>34</v>
      </c>
      <c r="AR19" s="23"/>
      <c r="BE19" s="32"/>
      <c r="BS19" s="20" t="s">
        <v>7</v>
      </c>
    </row>
    <row r="20" s="1" customFormat="1" ht="18.48" customHeight="1">
      <c r="B20" s="23"/>
      <c r="E20" s="28" t="s">
        <v>35</v>
      </c>
      <c r="AK20" s="33" t="s">
        <v>29</v>
      </c>
      <c r="AN20" s="28" t="s">
        <v>36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38</v>
      </c>
      <c r="AR22" s="23"/>
      <c r="BE22" s="32"/>
    </row>
    <row r="23" s="1" customFormat="1" ht="47.25" customHeight="1">
      <c r="B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44</v>
      </c>
      <c r="E29" s="3"/>
      <c r="F29" s="33" t="s">
        <v>45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46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47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48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49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50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51</v>
      </c>
      <c r="U35" s="51"/>
      <c r="V35" s="51"/>
      <c r="W35" s="51"/>
      <c r="X35" s="53" t="s">
        <v>52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06_06_2025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Vodní nádrž U potoka, k.ú. Habartov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Habartov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6. 6. 2024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město Habartov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33</v>
      </c>
      <c r="AJ49" s="39"/>
      <c r="AK49" s="39"/>
      <c r="AL49" s="39"/>
      <c r="AM49" s="66" t="str">
        <f>IF(E17="","",E17)</f>
        <v>Ing. Petr Ontko</v>
      </c>
      <c r="AN49" s="4"/>
      <c r="AO49" s="4"/>
      <c r="AP49" s="4"/>
      <c r="AQ49" s="39"/>
      <c r="AR49" s="40"/>
      <c r="AS49" s="67" t="s">
        <v>54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31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37</v>
      </c>
      <c r="AJ50" s="39"/>
      <c r="AK50" s="39"/>
      <c r="AL50" s="39"/>
      <c r="AM50" s="66" t="str">
        <f>IF(E20="","",E20)</f>
        <v>Ing. Petr Ontko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55</v>
      </c>
      <c r="D52" s="76"/>
      <c r="E52" s="76"/>
      <c r="F52" s="76"/>
      <c r="G52" s="76"/>
      <c r="H52" s="77"/>
      <c r="I52" s="78" t="s">
        <v>56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57</v>
      </c>
      <c r="AH52" s="76"/>
      <c r="AI52" s="76"/>
      <c r="AJ52" s="76"/>
      <c r="AK52" s="76"/>
      <c r="AL52" s="76"/>
      <c r="AM52" s="76"/>
      <c r="AN52" s="78" t="s">
        <v>58</v>
      </c>
      <c r="AO52" s="76"/>
      <c r="AP52" s="76"/>
      <c r="AQ52" s="80" t="s">
        <v>59</v>
      </c>
      <c r="AR52" s="40"/>
      <c r="AS52" s="81" t="s">
        <v>60</v>
      </c>
      <c r="AT52" s="82" t="s">
        <v>61</v>
      </c>
      <c r="AU52" s="82" t="s">
        <v>62</v>
      </c>
      <c r="AV52" s="82" t="s">
        <v>63</v>
      </c>
      <c r="AW52" s="82" t="s">
        <v>64</v>
      </c>
      <c r="AX52" s="82" t="s">
        <v>65</v>
      </c>
      <c r="AY52" s="82" t="s">
        <v>66</v>
      </c>
      <c r="AZ52" s="82" t="s">
        <v>67</v>
      </c>
      <c r="BA52" s="82" t="s">
        <v>68</v>
      </c>
      <c r="BB52" s="82" t="s">
        <v>69</v>
      </c>
      <c r="BC52" s="82" t="s">
        <v>70</v>
      </c>
      <c r="BD52" s="83" t="s">
        <v>71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72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ROUND(SUM(AG55:AG60),2)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ROUND(SUM(AS55:AS60),2)</f>
        <v>0</v>
      </c>
      <c r="AT54" s="94">
        <f>ROUND(SUM(AV54:AW54),2)</f>
        <v>0</v>
      </c>
      <c r="AU54" s="95">
        <f>ROUND(SUM(AU55:AU60),5)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ROUND(SUM(AZ55:AZ60),2)</f>
        <v>0</v>
      </c>
      <c r="BA54" s="94">
        <f>ROUND(SUM(BA55:BA60),2)</f>
        <v>0</v>
      </c>
      <c r="BB54" s="94">
        <f>ROUND(SUM(BB55:BB60),2)</f>
        <v>0</v>
      </c>
      <c r="BC54" s="94">
        <f>ROUND(SUM(BC55:BC60),2)</f>
        <v>0</v>
      </c>
      <c r="BD54" s="96">
        <f>ROUND(SUM(BD55:BD60),2)</f>
        <v>0</v>
      </c>
      <c r="BE54" s="6"/>
      <c r="BS54" s="97" t="s">
        <v>73</v>
      </c>
      <c r="BT54" s="97" t="s">
        <v>74</v>
      </c>
      <c r="BU54" s="98" t="s">
        <v>75</v>
      </c>
      <c r="BV54" s="97" t="s">
        <v>76</v>
      </c>
      <c r="BW54" s="97" t="s">
        <v>5</v>
      </c>
      <c r="BX54" s="97" t="s">
        <v>77</v>
      </c>
      <c r="CL54" s="97" t="s">
        <v>3</v>
      </c>
    </row>
    <row r="55" s="7" customFormat="1" ht="16.5" customHeight="1">
      <c r="A55" s="99" t="s">
        <v>78</v>
      </c>
      <c r="B55" s="100"/>
      <c r="C55" s="101"/>
      <c r="D55" s="102" t="s">
        <v>79</v>
      </c>
      <c r="E55" s="102"/>
      <c r="F55" s="102"/>
      <c r="G55" s="102"/>
      <c r="H55" s="102"/>
      <c r="I55" s="103"/>
      <c r="J55" s="102" t="s">
        <v>80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'IO_01 - přípravné práce'!J30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81</v>
      </c>
      <c r="AR55" s="100"/>
      <c r="AS55" s="106">
        <v>0</v>
      </c>
      <c r="AT55" s="107">
        <f>ROUND(SUM(AV55:AW55),2)</f>
        <v>0</v>
      </c>
      <c r="AU55" s="108">
        <f>'IO_01 - přípravné práce'!P82</f>
        <v>0</v>
      </c>
      <c r="AV55" s="107">
        <f>'IO_01 - přípravné práce'!J33</f>
        <v>0</v>
      </c>
      <c r="AW55" s="107">
        <f>'IO_01 - přípravné práce'!J34</f>
        <v>0</v>
      </c>
      <c r="AX55" s="107">
        <f>'IO_01 - přípravné práce'!J35</f>
        <v>0</v>
      </c>
      <c r="AY55" s="107">
        <f>'IO_01 - přípravné práce'!J36</f>
        <v>0</v>
      </c>
      <c r="AZ55" s="107">
        <f>'IO_01 - přípravné práce'!F33</f>
        <v>0</v>
      </c>
      <c r="BA55" s="107">
        <f>'IO_01 - přípravné práce'!F34</f>
        <v>0</v>
      </c>
      <c r="BB55" s="107">
        <f>'IO_01 - přípravné práce'!F35</f>
        <v>0</v>
      </c>
      <c r="BC55" s="107">
        <f>'IO_01 - přípravné práce'!F36</f>
        <v>0</v>
      </c>
      <c r="BD55" s="109">
        <f>'IO_01 - přípravné práce'!F37</f>
        <v>0</v>
      </c>
      <c r="BE55" s="7"/>
      <c r="BT55" s="110" t="s">
        <v>82</v>
      </c>
      <c r="BV55" s="110" t="s">
        <v>76</v>
      </c>
      <c r="BW55" s="110" t="s">
        <v>83</v>
      </c>
      <c r="BX55" s="110" t="s">
        <v>5</v>
      </c>
      <c r="CL55" s="110" t="s">
        <v>3</v>
      </c>
      <c r="CM55" s="110" t="s">
        <v>84</v>
      </c>
    </row>
    <row r="56" s="7" customFormat="1" ht="16.5" customHeight="1">
      <c r="A56" s="99" t="s">
        <v>78</v>
      </c>
      <c r="B56" s="100"/>
      <c r="C56" s="101"/>
      <c r="D56" s="102" t="s">
        <v>85</v>
      </c>
      <c r="E56" s="102"/>
      <c r="F56" s="102"/>
      <c r="G56" s="102"/>
      <c r="H56" s="102"/>
      <c r="I56" s="103"/>
      <c r="J56" s="102" t="s">
        <v>86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'IO_02 - úprava hráze'!J30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81</v>
      </c>
      <c r="AR56" s="100"/>
      <c r="AS56" s="106">
        <v>0</v>
      </c>
      <c r="AT56" s="107">
        <f>ROUND(SUM(AV56:AW56),2)</f>
        <v>0</v>
      </c>
      <c r="AU56" s="108">
        <f>'IO_02 - úprava hráze'!P84</f>
        <v>0</v>
      </c>
      <c r="AV56" s="107">
        <f>'IO_02 - úprava hráze'!J33</f>
        <v>0</v>
      </c>
      <c r="AW56" s="107">
        <f>'IO_02 - úprava hráze'!J34</f>
        <v>0</v>
      </c>
      <c r="AX56" s="107">
        <f>'IO_02 - úprava hráze'!J35</f>
        <v>0</v>
      </c>
      <c r="AY56" s="107">
        <f>'IO_02 - úprava hráze'!J36</f>
        <v>0</v>
      </c>
      <c r="AZ56" s="107">
        <f>'IO_02 - úprava hráze'!F33</f>
        <v>0</v>
      </c>
      <c r="BA56" s="107">
        <f>'IO_02 - úprava hráze'!F34</f>
        <v>0</v>
      </c>
      <c r="BB56" s="107">
        <f>'IO_02 - úprava hráze'!F35</f>
        <v>0</v>
      </c>
      <c r="BC56" s="107">
        <f>'IO_02 - úprava hráze'!F36</f>
        <v>0</v>
      </c>
      <c r="BD56" s="109">
        <f>'IO_02 - úprava hráze'!F37</f>
        <v>0</v>
      </c>
      <c r="BE56" s="7"/>
      <c r="BT56" s="110" t="s">
        <v>82</v>
      </c>
      <c r="BV56" s="110" t="s">
        <v>76</v>
      </c>
      <c r="BW56" s="110" t="s">
        <v>87</v>
      </c>
      <c r="BX56" s="110" t="s">
        <v>5</v>
      </c>
      <c r="CL56" s="110" t="s">
        <v>3</v>
      </c>
      <c r="CM56" s="110" t="s">
        <v>84</v>
      </c>
    </row>
    <row r="57" s="7" customFormat="1" ht="16.5" customHeight="1">
      <c r="A57" s="99" t="s">
        <v>78</v>
      </c>
      <c r="B57" s="100"/>
      <c r="C57" s="101"/>
      <c r="D57" s="102" t="s">
        <v>88</v>
      </c>
      <c r="E57" s="102"/>
      <c r="F57" s="102"/>
      <c r="G57" s="102"/>
      <c r="H57" s="102"/>
      <c r="I57" s="103"/>
      <c r="J57" s="102" t="s">
        <v>89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'IO_03 - úprava dna'!J30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81</v>
      </c>
      <c r="AR57" s="100"/>
      <c r="AS57" s="106">
        <v>0</v>
      </c>
      <c r="AT57" s="107">
        <f>ROUND(SUM(AV57:AW57),2)</f>
        <v>0</v>
      </c>
      <c r="AU57" s="108">
        <f>'IO_03 - úprava dna'!P83</f>
        <v>0</v>
      </c>
      <c r="AV57" s="107">
        <f>'IO_03 - úprava dna'!J33</f>
        <v>0</v>
      </c>
      <c r="AW57" s="107">
        <f>'IO_03 - úprava dna'!J34</f>
        <v>0</v>
      </c>
      <c r="AX57" s="107">
        <f>'IO_03 - úprava dna'!J35</f>
        <v>0</v>
      </c>
      <c r="AY57" s="107">
        <f>'IO_03 - úprava dna'!J36</f>
        <v>0</v>
      </c>
      <c r="AZ57" s="107">
        <f>'IO_03 - úprava dna'!F33</f>
        <v>0</v>
      </c>
      <c r="BA57" s="107">
        <f>'IO_03 - úprava dna'!F34</f>
        <v>0</v>
      </c>
      <c r="BB57" s="107">
        <f>'IO_03 - úprava dna'!F35</f>
        <v>0</v>
      </c>
      <c r="BC57" s="107">
        <f>'IO_03 - úprava dna'!F36</f>
        <v>0</v>
      </c>
      <c r="BD57" s="109">
        <f>'IO_03 - úprava dna'!F37</f>
        <v>0</v>
      </c>
      <c r="BE57" s="7"/>
      <c r="BT57" s="110" t="s">
        <v>82</v>
      </c>
      <c r="BV57" s="110" t="s">
        <v>76</v>
      </c>
      <c r="BW57" s="110" t="s">
        <v>90</v>
      </c>
      <c r="BX57" s="110" t="s">
        <v>5</v>
      </c>
      <c r="CL57" s="110" t="s">
        <v>3</v>
      </c>
      <c r="CM57" s="110" t="s">
        <v>84</v>
      </c>
    </row>
    <row r="58" s="7" customFormat="1" ht="16.5" customHeight="1">
      <c r="A58" s="99" t="s">
        <v>78</v>
      </c>
      <c r="B58" s="100"/>
      <c r="C58" s="101"/>
      <c r="D58" s="102" t="s">
        <v>91</v>
      </c>
      <c r="E58" s="102"/>
      <c r="F58" s="102"/>
      <c r="G58" s="102"/>
      <c r="H58" s="102"/>
      <c r="I58" s="103"/>
      <c r="J58" s="102" t="s">
        <v>92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'IO_04 - funkční objekty'!J30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81</v>
      </c>
      <c r="AR58" s="100"/>
      <c r="AS58" s="106">
        <v>0</v>
      </c>
      <c r="AT58" s="107">
        <f>ROUND(SUM(AV58:AW58),2)</f>
        <v>0</v>
      </c>
      <c r="AU58" s="108">
        <f>'IO_04 - funkční objekty'!P86</f>
        <v>0</v>
      </c>
      <c r="AV58" s="107">
        <f>'IO_04 - funkční objekty'!J33</f>
        <v>0</v>
      </c>
      <c r="AW58" s="107">
        <f>'IO_04 - funkční objekty'!J34</f>
        <v>0</v>
      </c>
      <c r="AX58" s="107">
        <f>'IO_04 - funkční objekty'!J35</f>
        <v>0</v>
      </c>
      <c r="AY58" s="107">
        <f>'IO_04 - funkční objekty'!J36</f>
        <v>0</v>
      </c>
      <c r="AZ58" s="107">
        <f>'IO_04 - funkční objekty'!F33</f>
        <v>0</v>
      </c>
      <c r="BA58" s="107">
        <f>'IO_04 - funkční objekty'!F34</f>
        <v>0</v>
      </c>
      <c r="BB58" s="107">
        <f>'IO_04 - funkční objekty'!F35</f>
        <v>0</v>
      </c>
      <c r="BC58" s="107">
        <f>'IO_04 - funkční objekty'!F36</f>
        <v>0</v>
      </c>
      <c r="BD58" s="109">
        <f>'IO_04 - funkční objekty'!F37</f>
        <v>0</v>
      </c>
      <c r="BE58" s="7"/>
      <c r="BT58" s="110" t="s">
        <v>82</v>
      </c>
      <c r="BV58" s="110" t="s">
        <v>76</v>
      </c>
      <c r="BW58" s="110" t="s">
        <v>93</v>
      </c>
      <c r="BX58" s="110" t="s">
        <v>5</v>
      </c>
      <c r="CL58" s="110" t="s">
        <v>3</v>
      </c>
      <c r="CM58" s="110" t="s">
        <v>84</v>
      </c>
    </row>
    <row r="59" s="7" customFormat="1" ht="16.5" customHeight="1">
      <c r="A59" s="99" t="s">
        <v>78</v>
      </c>
      <c r="B59" s="100"/>
      <c r="C59" s="101"/>
      <c r="D59" s="102" t="s">
        <v>94</v>
      </c>
      <c r="E59" s="102"/>
      <c r="F59" s="102"/>
      <c r="G59" s="102"/>
      <c r="H59" s="102"/>
      <c r="I59" s="103"/>
      <c r="J59" s="102" t="s">
        <v>95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'IO_05 - úprava území'!J30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81</v>
      </c>
      <c r="AR59" s="100"/>
      <c r="AS59" s="106">
        <v>0</v>
      </c>
      <c r="AT59" s="107">
        <f>ROUND(SUM(AV59:AW59),2)</f>
        <v>0</v>
      </c>
      <c r="AU59" s="108">
        <f>'IO_05 - úprava území'!P86</f>
        <v>0</v>
      </c>
      <c r="AV59" s="107">
        <f>'IO_05 - úprava území'!J33</f>
        <v>0</v>
      </c>
      <c r="AW59" s="107">
        <f>'IO_05 - úprava území'!J34</f>
        <v>0</v>
      </c>
      <c r="AX59" s="107">
        <f>'IO_05 - úprava území'!J35</f>
        <v>0</v>
      </c>
      <c r="AY59" s="107">
        <f>'IO_05 - úprava území'!J36</f>
        <v>0</v>
      </c>
      <c r="AZ59" s="107">
        <f>'IO_05 - úprava území'!F33</f>
        <v>0</v>
      </c>
      <c r="BA59" s="107">
        <f>'IO_05 - úprava území'!F34</f>
        <v>0</v>
      </c>
      <c r="BB59" s="107">
        <f>'IO_05 - úprava území'!F35</f>
        <v>0</v>
      </c>
      <c r="BC59" s="107">
        <f>'IO_05 - úprava území'!F36</f>
        <v>0</v>
      </c>
      <c r="BD59" s="109">
        <f>'IO_05 - úprava území'!F37</f>
        <v>0</v>
      </c>
      <c r="BE59" s="7"/>
      <c r="BT59" s="110" t="s">
        <v>82</v>
      </c>
      <c r="BV59" s="110" t="s">
        <v>76</v>
      </c>
      <c r="BW59" s="110" t="s">
        <v>96</v>
      </c>
      <c r="BX59" s="110" t="s">
        <v>5</v>
      </c>
      <c r="CL59" s="110" t="s">
        <v>3</v>
      </c>
      <c r="CM59" s="110" t="s">
        <v>84</v>
      </c>
    </row>
    <row r="60" s="7" customFormat="1" ht="24.75" customHeight="1">
      <c r="A60" s="99" t="s">
        <v>78</v>
      </c>
      <c r="B60" s="100"/>
      <c r="C60" s="101"/>
      <c r="D60" s="102" t="s">
        <v>97</v>
      </c>
      <c r="E60" s="102"/>
      <c r="F60" s="102"/>
      <c r="G60" s="102"/>
      <c r="H60" s="102"/>
      <c r="I60" s="103"/>
      <c r="J60" s="102" t="s">
        <v>98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'ON VRN - ostatní a vedlej...'!J30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81</v>
      </c>
      <c r="AR60" s="100"/>
      <c r="AS60" s="111">
        <v>0</v>
      </c>
      <c r="AT60" s="112">
        <f>ROUND(SUM(AV60:AW60),2)</f>
        <v>0</v>
      </c>
      <c r="AU60" s="113">
        <f>'ON VRN - ostatní a vedlej...'!P82</f>
        <v>0</v>
      </c>
      <c r="AV60" s="112">
        <f>'ON VRN - ostatní a vedlej...'!J33</f>
        <v>0</v>
      </c>
      <c r="AW60" s="112">
        <f>'ON VRN - ostatní a vedlej...'!J34</f>
        <v>0</v>
      </c>
      <c r="AX60" s="112">
        <f>'ON VRN - ostatní a vedlej...'!J35</f>
        <v>0</v>
      </c>
      <c r="AY60" s="112">
        <f>'ON VRN - ostatní a vedlej...'!J36</f>
        <v>0</v>
      </c>
      <c r="AZ60" s="112">
        <f>'ON VRN - ostatní a vedlej...'!F33</f>
        <v>0</v>
      </c>
      <c r="BA60" s="112">
        <f>'ON VRN - ostatní a vedlej...'!F34</f>
        <v>0</v>
      </c>
      <c r="BB60" s="112">
        <f>'ON VRN - ostatní a vedlej...'!F35</f>
        <v>0</v>
      </c>
      <c r="BC60" s="112">
        <f>'ON VRN - ostatní a vedlej...'!F36</f>
        <v>0</v>
      </c>
      <c r="BD60" s="114">
        <f>'ON VRN - ostatní a vedlej...'!F37</f>
        <v>0</v>
      </c>
      <c r="BE60" s="7"/>
      <c r="BT60" s="110" t="s">
        <v>82</v>
      </c>
      <c r="BV60" s="110" t="s">
        <v>76</v>
      </c>
      <c r="BW60" s="110" t="s">
        <v>99</v>
      </c>
      <c r="BX60" s="110" t="s">
        <v>5</v>
      </c>
      <c r="CL60" s="110" t="s">
        <v>3</v>
      </c>
      <c r="CM60" s="110" t="s">
        <v>84</v>
      </c>
    </row>
    <row r="61" s="2" customFormat="1" ht="30" customHeigh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40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IO_01 - přípravné práce'!C2" display="/"/>
    <hyperlink ref="A56" location="'IO_02 - úprava hráze'!C2" display="/"/>
    <hyperlink ref="A57" location="'IO_03 - úprava dna'!C2" display="/"/>
    <hyperlink ref="A58" location="'IO_04 - funkční objekty'!C2" display="/"/>
    <hyperlink ref="A59" location="'IO_05 - úprava území'!C2" display="/"/>
    <hyperlink ref="A60" location="'ON VRN - ostatní a vedle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102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ROUND((SUM(BE82:BE136)),  2)</f>
        <v>0</v>
      </c>
      <c r="G33" s="39"/>
      <c r="H33" s="39"/>
      <c r="I33" s="124">
        <v>0.20999999999999999</v>
      </c>
      <c r="J33" s="123">
        <f>ROUND(((SUM(BE82:BE136))*I33),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ROUND((SUM(BF82:BF136)),  2)</f>
        <v>0</v>
      </c>
      <c r="G34" s="39"/>
      <c r="H34" s="39"/>
      <c r="I34" s="124">
        <v>0.12</v>
      </c>
      <c r="J34" s="123">
        <f>ROUND(((SUM(BF82:BF136))*I34),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ROUND((SUM(BG82:BG136)),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ROUND((SUM(BH82:BH136)),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ROUND((SUM(BI82:BI136)),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IO_01 - přípravné práce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108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109</v>
      </c>
      <c r="E61" s="136"/>
      <c r="F61" s="136"/>
      <c r="G61" s="136"/>
      <c r="H61" s="136"/>
      <c r="I61" s="136"/>
      <c r="J61" s="137">
        <f>J124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38"/>
      <c r="C62" s="10"/>
      <c r="D62" s="139" t="s">
        <v>110</v>
      </c>
      <c r="E62" s="140"/>
      <c r="F62" s="140"/>
      <c r="G62" s="140"/>
      <c r="H62" s="140"/>
      <c r="I62" s="140"/>
      <c r="J62" s="141">
        <f>J127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111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39"/>
      <c r="D72" s="39"/>
      <c r="E72" s="116" t="str">
        <f>E7</f>
        <v>Vodní nádrž U potoka, k.ú. Habartov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101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IO_01 - přípravné práce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 xml:space="preserve"> </v>
      </c>
      <c r="G76" s="39"/>
      <c r="H76" s="39"/>
      <c r="I76" s="33" t="s">
        <v>23</v>
      </c>
      <c r="J76" s="65" t="str">
        <f>IF(J12="","",J12)</f>
        <v>6. 6. 2024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město Habartov</v>
      </c>
      <c r="G78" s="39"/>
      <c r="H78" s="39"/>
      <c r="I78" s="33" t="s">
        <v>33</v>
      </c>
      <c r="J78" s="37" t="str">
        <f>E21</f>
        <v>Ing. Petr Ontko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31</v>
      </c>
      <c r="D79" s="39"/>
      <c r="E79" s="39"/>
      <c r="F79" s="28" t="str">
        <f>IF(E18="","",E18)</f>
        <v>Vyplň údaj</v>
      </c>
      <c r="G79" s="39"/>
      <c r="H79" s="39"/>
      <c r="I79" s="33" t="s">
        <v>37</v>
      </c>
      <c r="J79" s="37" t="str">
        <f>E24</f>
        <v>Ing. Petr Ontko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112</v>
      </c>
      <c r="D81" s="145" t="s">
        <v>59</v>
      </c>
      <c r="E81" s="145" t="s">
        <v>55</v>
      </c>
      <c r="F81" s="145" t="s">
        <v>56</v>
      </c>
      <c r="G81" s="145" t="s">
        <v>113</v>
      </c>
      <c r="H81" s="145" t="s">
        <v>114</v>
      </c>
      <c r="I81" s="145" t="s">
        <v>115</v>
      </c>
      <c r="J81" s="145" t="s">
        <v>106</v>
      </c>
      <c r="K81" s="146" t="s">
        <v>116</v>
      </c>
      <c r="L81" s="147"/>
      <c r="M81" s="81" t="s">
        <v>3</v>
      </c>
      <c r="N81" s="82" t="s">
        <v>44</v>
      </c>
      <c r="O81" s="82" t="s">
        <v>117</v>
      </c>
      <c r="P81" s="82" t="s">
        <v>118</v>
      </c>
      <c r="Q81" s="82" t="s">
        <v>119</v>
      </c>
      <c r="R81" s="82" t="s">
        <v>120</v>
      </c>
      <c r="S81" s="82" t="s">
        <v>121</v>
      </c>
      <c r="T81" s="83" t="s">
        <v>122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123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P83+P124</f>
        <v>0</v>
      </c>
      <c r="Q82" s="85"/>
      <c r="R82" s="149">
        <f>R83+R124</f>
        <v>253.44</v>
      </c>
      <c r="S82" s="85"/>
      <c r="T82" s="150">
        <f>T83+T124</f>
        <v>148.80649999999997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73</v>
      </c>
      <c r="AU82" s="20" t="s">
        <v>107</v>
      </c>
      <c r="BK82" s="151">
        <f>BK83+BK124</f>
        <v>0</v>
      </c>
    </row>
    <row r="83" s="12" customFormat="1" ht="25.92" customHeight="1">
      <c r="A83" s="12"/>
      <c r="B83" s="152"/>
      <c r="C83" s="12"/>
      <c r="D83" s="153" t="s">
        <v>73</v>
      </c>
      <c r="E83" s="154" t="s">
        <v>124</v>
      </c>
      <c r="F83" s="154" t="s">
        <v>125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SUM(P84:P123)</f>
        <v>0</v>
      </c>
      <c r="Q83" s="158"/>
      <c r="R83" s="159">
        <f>SUM(R84:R123)</f>
        <v>253.44</v>
      </c>
      <c r="S83" s="158"/>
      <c r="T83" s="160">
        <f>SUM(T84:T123)</f>
        <v>148.80649999999997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82</v>
      </c>
      <c r="AT83" s="161" t="s">
        <v>73</v>
      </c>
      <c r="AU83" s="161" t="s">
        <v>74</v>
      </c>
      <c r="AY83" s="153" t="s">
        <v>126</v>
      </c>
      <c r="BK83" s="162">
        <f>SUM(BK84:BK123)</f>
        <v>0</v>
      </c>
    </row>
    <row r="84" s="2" customFormat="1" ht="55.5" customHeight="1">
      <c r="A84" s="39"/>
      <c r="B84" s="163"/>
      <c r="C84" s="164" t="s">
        <v>82</v>
      </c>
      <c r="D84" s="164" t="s">
        <v>127</v>
      </c>
      <c r="E84" s="165" t="s">
        <v>128</v>
      </c>
      <c r="F84" s="166" t="s">
        <v>129</v>
      </c>
      <c r="G84" s="167" t="s">
        <v>130</v>
      </c>
      <c r="H84" s="168">
        <v>51.914999999999999</v>
      </c>
      <c r="I84" s="169"/>
      <c r="J84" s="170">
        <f>ROUND(I84*H84,2)</f>
        <v>0</v>
      </c>
      <c r="K84" s="166" t="s">
        <v>131</v>
      </c>
      <c r="L84" s="40"/>
      <c r="M84" s="171" t="s">
        <v>3</v>
      </c>
      <c r="N84" s="172" t="s">
        <v>45</v>
      </c>
      <c r="O84" s="73"/>
      <c r="P84" s="173">
        <f>O84*H84</f>
        <v>0</v>
      </c>
      <c r="Q84" s="173">
        <v>0</v>
      </c>
      <c r="R84" s="173">
        <f>Q84*H84</f>
        <v>0</v>
      </c>
      <c r="S84" s="173">
        <v>2.2999999999999998</v>
      </c>
      <c r="T84" s="174">
        <f>S84*H84</f>
        <v>119.40449999999999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175" t="s">
        <v>132</v>
      </c>
      <c r="AT84" s="175" t="s">
        <v>127</v>
      </c>
      <c r="AU84" s="175" t="s">
        <v>82</v>
      </c>
      <c r="AY84" s="20" t="s">
        <v>126</v>
      </c>
      <c r="BE84" s="176">
        <f>IF(N84="základní",J84,0)</f>
        <v>0</v>
      </c>
      <c r="BF84" s="176">
        <f>IF(N84="snížená",J84,0)</f>
        <v>0</v>
      </c>
      <c r="BG84" s="176">
        <f>IF(N84="zákl. přenesená",J84,0)</f>
        <v>0</v>
      </c>
      <c r="BH84" s="176">
        <f>IF(N84="sníž. přenesená",J84,0)</f>
        <v>0</v>
      </c>
      <c r="BI84" s="176">
        <f>IF(N84="nulová",J84,0)</f>
        <v>0</v>
      </c>
      <c r="BJ84" s="20" t="s">
        <v>82</v>
      </c>
      <c r="BK84" s="176">
        <f>ROUND(I84*H84,2)</f>
        <v>0</v>
      </c>
      <c r="BL84" s="20" t="s">
        <v>132</v>
      </c>
      <c r="BM84" s="175" t="s">
        <v>132</v>
      </c>
    </row>
    <row r="85" s="2" customFormat="1">
      <c r="A85" s="39"/>
      <c r="B85" s="40"/>
      <c r="C85" s="39"/>
      <c r="D85" s="177" t="s">
        <v>133</v>
      </c>
      <c r="E85" s="39"/>
      <c r="F85" s="178" t="s">
        <v>134</v>
      </c>
      <c r="G85" s="39"/>
      <c r="H85" s="39"/>
      <c r="I85" s="179"/>
      <c r="J85" s="39"/>
      <c r="K85" s="39"/>
      <c r="L85" s="40"/>
      <c r="M85" s="180"/>
      <c r="N85" s="181"/>
      <c r="O85" s="73"/>
      <c r="P85" s="73"/>
      <c r="Q85" s="73"/>
      <c r="R85" s="73"/>
      <c r="S85" s="73"/>
      <c r="T85" s="74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133</v>
      </c>
      <c r="AU85" s="20" t="s">
        <v>82</v>
      </c>
    </row>
    <row r="86" s="13" customFormat="1">
      <c r="A86" s="13"/>
      <c r="B86" s="182"/>
      <c r="C86" s="13"/>
      <c r="D86" s="183" t="s">
        <v>135</v>
      </c>
      <c r="E86" s="184" t="s">
        <v>3</v>
      </c>
      <c r="F86" s="185" t="s">
        <v>136</v>
      </c>
      <c r="G86" s="13"/>
      <c r="H86" s="184" t="s">
        <v>3</v>
      </c>
      <c r="I86" s="186"/>
      <c r="J86" s="13"/>
      <c r="K86" s="13"/>
      <c r="L86" s="182"/>
      <c r="M86" s="187"/>
      <c r="N86" s="188"/>
      <c r="O86" s="188"/>
      <c r="P86" s="188"/>
      <c r="Q86" s="188"/>
      <c r="R86" s="188"/>
      <c r="S86" s="188"/>
      <c r="T86" s="189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184" t="s">
        <v>135</v>
      </c>
      <c r="AU86" s="184" t="s">
        <v>82</v>
      </c>
      <c r="AV86" s="13" t="s">
        <v>82</v>
      </c>
      <c r="AW86" s="13" t="s">
        <v>137</v>
      </c>
      <c r="AX86" s="13" t="s">
        <v>74</v>
      </c>
      <c r="AY86" s="184" t="s">
        <v>126</v>
      </c>
    </row>
    <row r="87" s="14" customFormat="1">
      <c r="A87" s="14"/>
      <c r="B87" s="190"/>
      <c r="C87" s="14"/>
      <c r="D87" s="183" t="s">
        <v>135</v>
      </c>
      <c r="E87" s="191" t="s">
        <v>3</v>
      </c>
      <c r="F87" s="192" t="s">
        <v>138</v>
      </c>
      <c r="G87" s="14"/>
      <c r="H87" s="193">
        <v>36.469999999999992</v>
      </c>
      <c r="I87" s="194"/>
      <c r="J87" s="14"/>
      <c r="K87" s="14"/>
      <c r="L87" s="190"/>
      <c r="M87" s="195"/>
      <c r="N87" s="196"/>
      <c r="O87" s="196"/>
      <c r="P87" s="196"/>
      <c r="Q87" s="196"/>
      <c r="R87" s="196"/>
      <c r="S87" s="196"/>
      <c r="T87" s="197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191" t="s">
        <v>135</v>
      </c>
      <c r="AU87" s="191" t="s">
        <v>82</v>
      </c>
      <c r="AV87" s="14" t="s">
        <v>84</v>
      </c>
      <c r="AW87" s="14" t="s">
        <v>137</v>
      </c>
      <c r="AX87" s="14" t="s">
        <v>74</v>
      </c>
      <c r="AY87" s="191" t="s">
        <v>126</v>
      </c>
    </row>
    <row r="88" s="14" customFormat="1">
      <c r="A88" s="14"/>
      <c r="B88" s="190"/>
      <c r="C88" s="14"/>
      <c r="D88" s="183" t="s">
        <v>135</v>
      </c>
      <c r="E88" s="191" t="s">
        <v>3</v>
      </c>
      <c r="F88" s="192" t="s">
        <v>139</v>
      </c>
      <c r="G88" s="14"/>
      <c r="H88" s="193">
        <v>15.445000000000002</v>
      </c>
      <c r="I88" s="194"/>
      <c r="J88" s="14"/>
      <c r="K88" s="14"/>
      <c r="L88" s="190"/>
      <c r="M88" s="195"/>
      <c r="N88" s="196"/>
      <c r="O88" s="196"/>
      <c r="P88" s="196"/>
      <c r="Q88" s="196"/>
      <c r="R88" s="196"/>
      <c r="S88" s="196"/>
      <c r="T88" s="197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191" t="s">
        <v>135</v>
      </c>
      <c r="AU88" s="191" t="s">
        <v>82</v>
      </c>
      <c r="AV88" s="14" t="s">
        <v>84</v>
      </c>
      <c r="AW88" s="14" t="s">
        <v>137</v>
      </c>
      <c r="AX88" s="14" t="s">
        <v>74</v>
      </c>
      <c r="AY88" s="191" t="s">
        <v>126</v>
      </c>
    </row>
    <row r="89" s="15" customFormat="1">
      <c r="A89" s="15"/>
      <c r="B89" s="198"/>
      <c r="C89" s="15"/>
      <c r="D89" s="183" t="s">
        <v>135</v>
      </c>
      <c r="E89" s="199" t="s">
        <v>3</v>
      </c>
      <c r="F89" s="200" t="s">
        <v>140</v>
      </c>
      <c r="G89" s="15"/>
      <c r="H89" s="201">
        <v>51.914999999999992</v>
      </c>
      <c r="I89" s="202"/>
      <c r="J89" s="15"/>
      <c r="K89" s="15"/>
      <c r="L89" s="198"/>
      <c r="M89" s="203"/>
      <c r="N89" s="204"/>
      <c r="O89" s="204"/>
      <c r="P89" s="204"/>
      <c r="Q89" s="204"/>
      <c r="R89" s="204"/>
      <c r="S89" s="204"/>
      <c r="T89" s="20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199" t="s">
        <v>135</v>
      </c>
      <c r="AU89" s="199" t="s">
        <v>82</v>
      </c>
      <c r="AV89" s="15" t="s">
        <v>132</v>
      </c>
      <c r="AW89" s="15" t="s">
        <v>137</v>
      </c>
      <c r="AX89" s="15" t="s">
        <v>82</v>
      </c>
      <c r="AY89" s="199" t="s">
        <v>126</v>
      </c>
    </row>
    <row r="90" s="2" customFormat="1" ht="37.8" customHeight="1">
      <c r="A90" s="39"/>
      <c r="B90" s="163"/>
      <c r="C90" s="164" t="s">
        <v>84</v>
      </c>
      <c r="D90" s="164" t="s">
        <v>127</v>
      </c>
      <c r="E90" s="165" t="s">
        <v>141</v>
      </c>
      <c r="F90" s="166" t="s">
        <v>142</v>
      </c>
      <c r="G90" s="167" t="s">
        <v>143</v>
      </c>
      <c r="H90" s="168">
        <v>16</v>
      </c>
      <c r="I90" s="169"/>
      <c r="J90" s="170">
        <f>ROUND(I90*H90,2)</f>
        <v>0</v>
      </c>
      <c r="K90" s="166" t="s">
        <v>131</v>
      </c>
      <c r="L90" s="40"/>
      <c r="M90" s="171" t="s">
        <v>3</v>
      </c>
      <c r="N90" s="172" t="s">
        <v>45</v>
      </c>
      <c r="O90" s="73"/>
      <c r="P90" s="173">
        <f>O90*H90</f>
        <v>0</v>
      </c>
      <c r="Q90" s="173">
        <v>0</v>
      </c>
      <c r="R90" s="173">
        <f>Q90*H90</f>
        <v>0</v>
      </c>
      <c r="S90" s="173">
        <v>0.19700000000000001</v>
      </c>
      <c r="T90" s="174">
        <f>S90*H90</f>
        <v>3.1520000000000001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5" t="s">
        <v>132</v>
      </c>
      <c r="AT90" s="175" t="s">
        <v>127</v>
      </c>
      <c r="AU90" s="175" t="s">
        <v>82</v>
      </c>
      <c r="AY90" s="20" t="s">
        <v>126</v>
      </c>
      <c r="BE90" s="176">
        <f>IF(N90="základní",J90,0)</f>
        <v>0</v>
      </c>
      <c r="BF90" s="176">
        <f>IF(N90="snížená",J90,0)</f>
        <v>0</v>
      </c>
      <c r="BG90" s="176">
        <f>IF(N90="zákl. přenesená",J90,0)</f>
        <v>0</v>
      </c>
      <c r="BH90" s="176">
        <f>IF(N90="sníž. přenesená",J90,0)</f>
        <v>0</v>
      </c>
      <c r="BI90" s="176">
        <f>IF(N90="nulová",J90,0)</f>
        <v>0</v>
      </c>
      <c r="BJ90" s="20" t="s">
        <v>82</v>
      </c>
      <c r="BK90" s="176">
        <f>ROUND(I90*H90,2)</f>
        <v>0</v>
      </c>
      <c r="BL90" s="20" t="s">
        <v>132</v>
      </c>
      <c r="BM90" s="175" t="s">
        <v>144</v>
      </c>
    </row>
    <row r="91" s="2" customFormat="1">
      <c r="A91" s="39"/>
      <c r="B91" s="40"/>
      <c r="C91" s="39"/>
      <c r="D91" s="177" t="s">
        <v>133</v>
      </c>
      <c r="E91" s="39"/>
      <c r="F91" s="178" t="s">
        <v>145</v>
      </c>
      <c r="G91" s="39"/>
      <c r="H91" s="39"/>
      <c r="I91" s="179"/>
      <c r="J91" s="39"/>
      <c r="K91" s="39"/>
      <c r="L91" s="40"/>
      <c r="M91" s="180"/>
      <c r="N91" s="181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133</v>
      </c>
      <c r="AU91" s="20" t="s">
        <v>82</v>
      </c>
    </row>
    <row r="92" s="2" customFormat="1">
      <c r="A92" s="39"/>
      <c r="B92" s="40"/>
      <c r="C92" s="39"/>
      <c r="D92" s="183" t="s">
        <v>146</v>
      </c>
      <c r="E92" s="39"/>
      <c r="F92" s="206" t="s">
        <v>147</v>
      </c>
      <c r="G92" s="39"/>
      <c r="H92" s="39"/>
      <c r="I92" s="179"/>
      <c r="J92" s="39"/>
      <c r="K92" s="39"/>
      <c r="L92" s="40"/>
      <c r="M92" s="180"/>
      <c r="N92" s="181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146</v>
      </c>
      <c r="AU92" s="20" t="s">
        <v>82</v>
      </c>
    </row>
    <row r="93" s="14" customFormat="1">
      <c r="A93" s="14"/>
      <c r="B93" s="190"/>
      <c r="C93" s="14"/>
      <c r="D93" s="183" t="s">
        <v>135</v>
      </c>
      <c r="E93" s="191" t="s">
        <v>3</v>
      </c>
      <c r="F93" s="192" t="s">
        <v>148</v>
      </c>
      <c r="G93" s="14"/>
      <c r="H93" s="193">
        <v>16</v>
      </c>
      <c r="I93" s="194"/>
      <c r="J93" s="14"/>
      <c r="K93" s="14"/>
      <c r="L93" s="190"/>
      <c r="M93" s="195"/>
      <c r="N93" s="196"/>
      <c r="O93" s="196"/>
      <c r="P93" s="196"/>
      <c r="Q93" s="196"/>
      <c r="R93" s="196"/>
      <c r="S93" s="196"/>
      <c r="T93" s="19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1" t="s">
        <v>135</v>
      </c>
      <c r="AU93" s="191" t="s">
        <v>82</v>
      </c>
      <c r="AV93" s="14" t="s">
        <v>84</v>
      </c>
      <c r="AW93" s="14" t="s">
        <v>137</v>
      </c>
      <c r="AX93" s="14" t="s">
        <v>82</v>
      </c>
      <c r="AY93" s="191" t="s">
        <v>126</v>
      </c>
    </row>
    <row r="94" s="2" customFormat="1" ht="62.7" customHeight="1">
      <c r="A94" s="39"/>
      <c r="B94" s="163"/>
      <c r="C94" s="164" t="s">
        <v>149</v>
      </c>
      <c r="D94" s="164" t="s">
        <v>127</v>
      </c>
      <c r="E94" s="165" t="s">
        <v>150</v>
      </c>
      <c r="F94" s="166" t="s">
        <v>151</v>
      </c>
      <c r="G94" s="167" t="s">
        <v>143</v>
      </c>
      <c r="H94" s="168">
        <v>75</v>
      </c>
      <c r="I94" s="169"/>
      <c r="J94" s="170">
        <f>ROUND(I94*H94,2)</f>
        <v>0</v>
      </c>
      <c r="K94" s="166" t="s">
        <v>131</v>
      </c>
      <c r="L94" s="40"/>
      <c r="M94" s="171" t="s">
        <v>3</v>
      </c>
      <c r="N94" s="172" t="s">
        <v>45</v>
      </c>
      <c r="O94" s="73"/>
      <c r="P94" s="173">
        <f>O94*H94</f>
        <v>0</v>
      </c>
      <c r="Q94" s="173">
        <v>0</v>
      </c>
      <c r="R94" s="173">
        <f>Q94*H94</f>
        <v>0</v>
      </c>
      <c r="S94" s="173">
        <v>0.34999999999999998</v>
      </c>
      <c r="T94" s="174">
        <f>S94*H94</f>
        <v>26.25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5" t="s">
        <v>132</v>
      </c>
      <c r="AT94" s="175" t="s">
        <v>127</v>
      </c>
      <c r="AU94" s="175" t="s">
        <v>82</v>
      </c>
      <c r="AY94" s="20" t="s">
        <v>126</v>
      </c>
      <c r="BE94" s="176">
        <f>IF(N94="základní",J94,0)</f>
        <v>0</v>
      </c>
      <c r="BF94" s="176">
        <f>IF(N94="snížená",J94,0)</f>
        <v>0</v>
      </c>
      <c r="BG94" s="176">
        <f>IF(N94="zákl. přenesená",J94,0)</f>
        <v>0</v>
      </c>
      <c r="BH94" s="176">
        <f>IF(N94="sníž. přenesená",J94,0)</f>
        <v>0</v>
      </c>
      <c r="BI94" s="176">
        <f>IF(N94="nulová",J94,0)</f>
        <v>0</v>
      </c>
      <c r="BJ94" s="20" t="s">
        <v>82</v>
      </c>
      <c r="BK94" s="176">
        <f>ROUND(I94*H94,2)</f>
        <v>0</v>
      </c>
      <c r="BL94" s="20" t="s">
        <v>132</v>
      </c>
      <c r="BM94" s="175" t="s">
        <v>152</v>
      </c>
    </row>
    <row r="95" s="2" customFormat="1">
      <c r="A95" s="39"/>
      <c r="B95" s="40"/>
      <c r="C95" s="39"/>
      <c r="D95" s="177" t="s">
        <v>133</v>
      </c>
      <c r="E95" s="39"/>
      <c r="F95" s="178" t="s">
        <v>153</v>
      </c>
      <c r="G95" s="39"/>
      <c r="H95" s="39"/>
      <c r="I95" s="179"/>
      <c r="J95" s="39"/>
      <c r="K95" s="39"/>
      <c r="L95" s="40"/>
      <c r="M95" s="180"/>
      <c r="N95" s="181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133</v>
      </c>
      <c r="AU95" s="20" t="s">
        <v>82</v>
      </c>
    </row>
    <row r="96" s="14" customFormat="1">
      <c r="A96" s="14"/>
      <c r="B96" s="190"/>
      <c r="C96" s="14"/>
      <c r="D96" s="183" t="s">
        <v>135</v>
      </c>
      <c r="E96" s="191" t="s">
        <v>3</v>
      </c>
      <c r="F96" s="192" t="s">
        <v>154</v>
      </c>
      <c r="G96" s="14"/>
      <c r="H96" s="193">
        <v>75</v>
      </c>
      <c r="I96" s="194"/>
      <c r="J96" s="14"/>
      <c r="K96" s="14"/>
      <c r="L96" s="190"/>
      <c r="M96" s="195"/>
      <c r="N96" s="196"/>
      <c r="O96" s="196"/>
      <c r="P96" s="196"/>
      <c r="Q96" s="196"/>
      <c r="R96" s="196"/>
      <c r="S96" s="196"/>
      <c r="T96" s="19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191" t="s">
        <v>135</v>
      </c>
      <c r="AU96" s="191" t="s">
        <v>82</v>
      </c>
      <c r="AV96" s="14" t="s">
        <v>84</v>
      </c>
      <c r="AW96" s="14" t="s">
        <v>137</v>
      </c>
      <c r="AX96" s="14" t="s">
        <v>82</v>
      </c>
      <c r="AY96" s="191" t="s">
        <v>126</v>
      </c>
    </row>
    <row r="97" s="2" customFormat="1" ht="44.25" customHeight="1">
      <c r="A97" s="39"/>
      <c r="B97" s="163"/>
      <c r="C97" s="164" t="s">
        <v>132</v>
      </c>
      <c r="D97" s="164" t="s">
        <v>127</v>
      </c>
      <c r="E97" s="165" t="s">
        <v>155</v>
      </c>
      <c r="F97" s="166" t="s">
        <v>156</v>
      </c>
      <c r="G97" s="167" t="s">
        <v>130</v>
      </c>
      <c r="H97" s="168">
        <v>23.039999999999999</v>
      </c>
      <c r="I97" s="169"/>
      <c r="J97" s="170">
        <f>ROUND(I97*H97,2)</f>
        <v>0</v>
      </c>
      <c r="K97" s="166" t="s">
        <v>131</v>
      </c>
      <c r="L97" s="40"/>
      <c r="M97" s="171" t="s">
        <v>3</v>
      </c>
      <c r="N97" s="172" t="s">
        <v>45</v>
      </c>
      <c r="O97" s="73"/>
      <c r="P97" s="173">
        <f>O97*H97</f>
        <v>0</v>
      </c>
      <c r="Q97" s="173">
        <v>0</v>
      </c>
      <c r="R97" s="173">
        <f>Q97*H97</f>
        <v>0</v>
      </c>
      <c r="S97" s="173">
        <v>0</v>
      </c>
      <c r="T97" s="17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5" t="s">
        <v>132</v>
      </c>
      <c r="AT97" s="175" t="s">
        <v>127</v>
      </c>
      <c r="AU97" s="175" t="s">
        <v>82</v>
      </c>
      <c r="AY97" s="20" t="s">
        <v>126</v>
      </c>
      <c r="BE97" s="176">
        <f>IF(N97="základní",J97,0)</f>
        <v>0</v>
      </c>
      <c r="BF97" s="176">
        <f>IF(N97="snížená",J97,0)</f>
        <v>0</v>
      </c>
      <c r="BG97" s="176">
        <f>IF(N97="zákl. přenesená",J97,0)</f>
        <v>0</v>
      </c>
      <c r="BH97" s="176">
        <f>IF(N97="sníž. přenesená",J97,0)</f>
        <v>0</v>
      </c>
      <c r="BI97" s="176">
        <f>IF(N97="nulová",J97,0)</f>
        <v>0</v>
      </c>
      <c r="BJ97" s="20" t="s">
        <v>82</v>
      </c>
      <c r="BK97" s="176">
        <f>ROUND(I97*H97,2)</f>
        <v>0</v>
      </c>
      <c r="BL97" s="20" t="s">
        <v>132</v>
      </c>
      <c r="BM97" s="175" t="s">
        <v>157</v>
      </c>
    </row>
    <row r="98" s="2" customFormat="1">
      <c r="A98" s="39"/>
      <c r="B98" s="40"/>
      <c r="C98" s="39"/>
      <c r="D98" s="177" t="s">
        <v>133</v>
      </c>
      <c r="E98" s="39"/>
      <c r="F98" s="178" t="s">
        <v>158</v>
      </c>
      <c r="G98" s="39"/>
      <c r="H98" s="39"/>
      <c r="I98" s="179"/>
      <c r="J98" s="39"/>
      <c r="K98" s="39"/>
      <c r="L98" s="40"/>
      <c r="M98" s="180"/>
      <c r="N98" s="181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133</v>
      </c>
      <c r="AU98" s="20" t="s">
        <v>82</v>
      </c>
    </row>
    <row r="99" s="14" customFormat="1">
      <c r="A99" s="14"/>
      <c r="B99" s="190"/>
      <c r="C99" s="14"/>
      <c r="D99" s="183" t="s">
        <v>135</v>
      </c>
      <c r="E99" s="191" t="s">
        <v>3</v>
      </c>
      <c r="F99" s="192" t="s">
        <v>159</v>
      </c>
      <c r="G99" s="14"/>
      <c r="H99" s="193">
        <v>23.040000000000003</v>
      </c>
      <c r="I99" s="194"/>
      <c r="J99" s="14"/>
      <c r="K99" s="14"/>
      <c r="L99" s="190"/>
      <c r="M99" s="195"/>
      <c r="N99" s="196"/>
      <c r="O99" s="196"/>
      <c r="P99" s="196"/>
      <c r="Q99" s="196"/>
      <c r="R99" s="196"/>
      <c r="S99" s="196"/>
      <c r="T99" s="19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1" t="s">
        <v>135</v>
      </c>
      <c r="AU99" s="191" t="s">
        <v>82</v>
      </c>
      <c r="AV99" s="14" t="s">
        <v>84</v>
      </c>
      <c r="AW99" s="14" t="s">
        <v>137</v>
      </c>
      <c r="AX99" s="14" t="s">
        <v>82</v>
      </c>
      <c r="AY99" s="191" t="s">
        <v>126</v>
      </c>
    </row>
    <row r="100" s="2" customFormat="1" ht="44.25" customHeight="1">
      <c r="A100" s="39"/>
      <c r="B100" s="163"/>
      <c r="C100" s="164" t="s">
        <v>160</v>
      </c>
      <c r="D100" s="164" t="s">
        <v>127</v>
      </c>
      <c r="E100" s="165" t="s">
        <v>161</v>
      </c>
      <c r="F100" s="166" t="s">
        <v>162</v>
      </c>
      <c r="G100" s="167" t="s">
        <v>130</v>
      </c>
      <c r="H100" s="168">
        <v>23.039999999999999</v>
      </c>
      <c r="I100" s="169"/>
      <c r="J100" s="170">
        <f>ROUND(I100*H100,2)</f>
        <v>0</v>
      </c>
      <c r="K100" s="166" t="s">
        <v>131</v>
      </c>
      <c r="L100" s="40"/>
      <c r="M100" s="171" t="s">
        <v>3</v>
      </c>
      <c r="N100" s="172" t="s">
        <v>45</v>
      </c>
      <c r="O100" s="73"/>
      <c r="P100" s="173">
        <f>O100*H100</f>
        <v>0</v>
      </c>
      <c r="Q100" s="173">
        <v>0</v>
      </c>
      <c r="R100" s="173">
        <f>Q100*H100</f>
        <v>0</v>
      </c>
      <c r="S100" s="173">
        <v>0</v>
      </c>
      <c r="T100" s="17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5" t="s">
        <v>132</v>
      </c>
      <c r="AT100" s="175" t="s">
        <v>127</v>
      </c>
      <c r="AU100" s="175" t="s">
        <v>82</v>
      </c>
      <c r="AY100" s="20" t="s">
        <v>126</v>
      </c>
      <c r="BE100" s="176">
        <f>IF(N100="základní",J100,0)</f>
        <v>0</v>
      </c>
      <c r="BF100" s="176">
        <f>IF(N100="snížená",J100,0)</f>
        <v>0</v>
      </c>
      <c r="BG100" s="176">
        <f>IF(N100="zákl. přenesená",J100,0)</f>
        <v>0</v>
      </c>
      <c r="BH100" s="176">
        <f>IF(N100="sníž. přenesená",J100,0)</f>
        <v>0</v>
      </c>
      <c r="BI100" s="176">
        <f>IF(N100="nulová",J100,0)</f>
        <v>0</v>
      </c>
      <c r="BJ100" s="20" t="s">
        <v>82</v>
      </c>
      <c r="BK100" s="176">
        <f>ROUND(I100*H100,2)</f>
        <v>0</v>
      </c>
      <c r="BL100" s="20" t="s">
        <v>132</v>
      </c>
      <c r="BM100" s="175" t="s">
        <v>163</v>
      </c>
    </row>
    <row r="101" s="2" customFormat="1">
      <c r="A101" s="39"/>
      <c r="B101" s="40"/>
      <c r="C101" s="39"/>
      <c r="D101" s="177" t="s">
        <v>133</v>
      </c>
      <c r="E101" s="39"/>
      <c r="F101" s="178" t="s">
        <v>164</v>
      </c>
      <c r="G101" s="39"/>
      <c r="H101" s="39"/>
      <c r="I101" s="179"/>
      <c r="J101" s="39"/>
      <c r="K101" s="39"/>
      <c r="L101" s="40"/>
      <c r="M101" s="180"/>
      <c r="N101" s="18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133</v>
      </c>
      <c r="AU101" s="20" t="s">
        <v>82</v>
      </c>
    </row>
    <row r="102" s="2" customFormat="1" ht="62.7" customHeight="1">
      <c r="A102" s="39"/>
      <c r="B102" s="163"/>
      <c r="C102" s="164" t="s">
        <v>144</v>
      </c>
      <c r="D102" s="164" t="s">
        <v>127</v>
      </c>
      <c r="E102" s="165" t="s">
        <v>165</v>
      </c>
      <c r="F102" s="166" t="s">
        <v>166</v>
      </c>
      <c r="G102" s="167" t="s">
        <v>130</v>
      </c>
      <c r="H102" s="168">
        <v>46.079999999999998</v>
      </c>
      <c r="I102" s="169"/>
      <c r="J102" s="170">
        <f>ROUND(I102*H102,2)</f>
        <v>0</v>
      </c>
      <c r="K102" s="166" t="s">
        <v>131</v>
      </c>
      <c r="L102" s="40"/>
      <c r="M102" s="171" t="s">
        <v>3</v>
      </c>
      <c r="N102" s="172" t="s">
        <v>45</v>
      </c>
      <c r="O102" s="73"/>
      <c r="P102" s="173">
        <f>O102*H102</f>
        <v>0</v>
      </c>
      <c r="Q102" s="173">
        <v>0</v>
      </c>
      <c r="R102" s="173">
        <f>Q102*H102</f>
        <v>0</v>
      </c>
      <c r="S102" s="173">
        <v>0</v>
      </c>
      <c r="T102" s="17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5" t="s">
        <v>132</v>
      </c>
      <c r="AT102" s="175" t="s">
        <v>127</v>
      </c>
      <c r="AU102" s="175" t="s">
        <v>82</v>
      </c>
      <c r="AY102" s="20" t="s">
        <v>126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20" t="s">
        <v>82</v>
      </c>
      <c r="BK102" s="176">
        <f>ROUND(I102*H102,2)</f>
        <v>0</v>
      </c>
      <c r="BL102" s="20" t="s">
        <v>132</v>
      </c>
      <c r="BM102" s="175" t="s">
        <v>167</v>
      </c>
    </row>
    <row r="103" s="2" customFormat="1">
      <c r="A103" s="39"/>
      <c r="B103" s="40"/>
      <c r="C103" s="39"/>
      <c r="D103" s="177" t="s">
        <v>133</v>
      </c>
      <c r="E103" s="39"/>
      <c r="F103" s="178" t="s">
        <v>168</v>
      </c>
      <c r="G103" s="39"/>
      <c r="H103" s="39"/>
      <c r="I103" s="179"/>
      <c r="J103" s="39"/>
      <c r="K103" s="39"/>
      <c r="L103" s="40"/>
      <c r="M103" s="180"/>
      <c r="N103" s="181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133</v>
      </c>
      <c r="AU103" s="20" t="s">
        <v>82</v>
      </c>
    </row>
    <row r="104" s="14" customFormat="1">
      <c r="A104" s="14"/>
      <c r="B104" s="190"/>
      <c r="C104" s="14"/>
      <c r="D104" s="183" t="s">
        <v>135</v>
      </c>
      <c r="E104" s="191" t="s">
        <v>3</v>
      </c>
      <c r="F104" s="192" t="s">
        <v>169</v>
      </c>
      <c r="G104" s="14"/>
      <c r="H104" s="193">
        <v>46.079999999999998</v>
      </c>
      <c r="I104" s="194"/>
      <c r="J104" s="14"/>
      <c r="K104" s="14"/>
      <c r="L104" s="190"/>
      <c r="M104" s="195"/>
      <c r="N104" s="196"/>
      <c r="O104" s="196"/>
      <c r="P104" s="196"/>
      <c r="Q104" s="196"/>
      <c r="R104" s="196"/>
      <c r="S104" s="196"/>
      <c r="T104" s="19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1" t="s">
        <v>135</v>
      </c>
      <c r="AU104" s="191" t="s">
        <v>82</v>
      </c>
      <c r="AV104" s="14" t="s">
        <v>84</v>
      </c>
      <c r="AW104" s="14" t="s">
        <v>137</v>
      </c>
      <c r="AX104" s="14" t="s">
        <v>82</v>
      </c>
      <c r="AY104" s="191" t="s">
        <v>126</v>
      </c>
    </row>
    <row r="105" s="2" customFormat="1" ht="44.25" customHeight="1">
      <c r="A105" s="39"/>
      <c r="B105" s="163"/>
      <c r="C105" s="164" t="s">
        <v>170</v>
      </c>
      <c r="D105" s="164" t="s">
        <v>127</v>
      </c>
      <c r="E105" s="165" t="s">
        <v>171</v>
      </c>
      <c r="F105" s="166" t="s">
        <v>172</v>
      </c>
      <c r="G105" s="167" t="s">
        <v>130</v>
      </c>
      <c r="H105" s="168">
        <v>23.039999999999999</v>
      </c>
      <c r="I105" s="169"/>
      <c r="J105" s="170">
        <f>ROUND(I105*H105,2)</f>
        <v>0</v>
      </c>
      <c r="K105" s="166" t="s">
        <v>131</v>
      </c>
      <c r="L105" s="40"/>
      <c r="M105" s="171" t="s">
        <v>3</v>
      </c>
      <c r="N105" s="172" t="s">
        <v>45</v>
      </c>
      <c r="O105" s="73"/>
      <c r="P105" s="173">
        <f>O105*H105</f>
        <v>0</v>
      </c>
      <c r="Q105" s="173">
        <v>0</v>
      </c>
      <c r="R105" s="173">
        <f>Q105*H105</f>
        <v>0</v>
      </c>
      <c r="S105" s="173">
        <v>0</v>
      </c>
      <c r="T105" s="17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5" t="s">
        <v>132</v>
      </c>
      <c r="AT105" s="175" t="s">
        <v>127</v>
      </c>
      <c r="AU105" s="175" t="s">
        <v>82</v>
      </c>
      <c r="AY105" s="20" t="s">
        <v>126</v>
      </c>
      <c r="BE105" s="176">
        <f>IF(N105="základní",J105,0)</f>
        <v>0</v>
      </c>
      <c r="BF105" s="176">
        <f>IF(N105="snížená",J105,0)</f>
        <v>0</v>
      </c>
      <c r="BG105" s="176">
        <f>IF(N105="zákl. přenesená",J105,0)</f>
        <v>0</v>
      </c>
      <c r="BH105" s="176">
        <f>IF(N105="sníž. přenesená",J105,0)</f>
        <v>0</v>
      </c>
      <c r="BI105" s="176">
        <f>IF(N105="nulová",J105,0)</f>
        <v>0</v>
      </c>
      <c r="BJ105" s="20" t="s">
        <v>82</v>
      </c>
      <c r="BK105" s="176">
        <f>ROUND(I105*H105,2)</f>
        <v>0</v>
      </c>
      <c r="BL105" s="20" t="s">
        <v>132</v>
      </c>
      <c r="BM105" s="175" t="s">
        <v>173</v>
      </c>
    </row>
    <row r="106" s="2" customFormat="1">
      <c r="A106" s="39"/>
      <c r="B106" s="40"/>
      <c r="C106" s="39"/>
      <c r="D106" s="177" t="s">
        <v>133</v>
      </c>
      <c r="E106" s="39"/>
      <c r="F106" s="178" t="s">
        <v>174</v>
      </c>
      <c r="G106" s="39"/>
      <c r="H106" s="39"/>
      <c r="I106" s="179"/>
      <c r="J106" s="39"/>
      <c r="K106" s="39"/>
      <c r="L106" s="40"/>
      <c r="M106" s="180"/>
      <c r="N106" s="18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133</v>
      </c>
      <c r="AU106" s="20" t="s">
        <v>82</v>
      </c>
    </row>
    <row r="107" s="2" customFormat="1" ht="37.8" customHeight="1">
      <c r="A107" s="39"/>
      <c r="B107" s="163"/>
      <c r="C107" s="164" t="s">
        <v>157</v>
      </c>
      <c r="D107" s="164" t="s">
        <v>127</v>
      </c>
      <c r="E107" s="165" t="s">
        <v>175</v>
      </c>
      <c r="F107" s="166" t="s">
        <v>176</v>
      </c>
      <c r="G107" s="167" t="s">
        <v>130</v>
      </c>
      <c r="H107" s="168">
        <v>23.039999999999999</v>
      </c>
      <c r="I107" s="169"/>
      <c r="J107" s="170">
        <f>ROUND(I107*H107,2)</f>
        <v>0</v>
      </c>
      <c r="K107" s="166" t="s">
        <v>131</v>
      </c>
      <c r="L107" s="40"/>
      <c r="M107" s="171" t="s">
        <v>3</v>
      </c>
      <c r="N107" s="172" t="s">
        <v>45</v>
      </c>
      <c r="O107" s="73"/>
      <c r="P107" s="173">
        <f>O107*H107</f>
        <v>0</v>
      </c>
      <c r="Q107" s="173">
        <v>0</v>
      </c>
      <c r="R107" s="173">
        <f>Q107*H107</f>
        <v>0</v>
      </c>
      <c r="S107" s="173">
        <v>0</v>
      </c>
      <c r="T107" s="17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5" t="s">
        <v>132</v>
      </c>
      <c r="AT107" s="175" t="s">
        <v>127</v>
      </c>
      <c r="AU107" s="175" t="s">
        <v>82</v>
      </c>
      <c r="AY107" s="20" t="s">
        <v>126</v>
      </c>
      <c r="BE107" s="176">
        <f>IF(N107="základní",J107,0)</f>
        <v>0</v>
      </c>
      <c r="BF107" s="176">
        <f>IF(N107="snížená",J107,0)</f>
        <v>0</v>
      </c>
      <c r="BG107" s="176">
        <f>IF(N107="zákl. přenesená",J107,0)</f>
        <v>0</v>
      </c>
      <c r="BH107" s="176">
        <f>IF(N107="sníž. přenesená",J107,0)</f>
        <v>0</v>
      </c>
      <c r="BI107" s="176">
        <f>IF(N107="nulová",J107,0)</f>
        <v>0</v>
      </c>
      <c r="BJ107" s="20" t="s">
        <v>82</v>
      </c>
      <c r="BK107" s="176">
        <f>ROUND(I107*H107,2)</f>
        <v>0</v>
      </c>
      <c r="BL107" s="20" t="s">
        <v>132</v>
      </c>
      <c r="BM107" s="175" t="s">
        <v>177</v>
      </c>
    </row>
    <row r="108" s="2" customFormat="1">
      <c r="A108" s="39"/>
      <c r="B108" s="40"/>
      <c r="C108" s="39"/>
      <c r="D108" s="177" t="s">
        <v>133</v>
      </c>
      <c r="E108" s="39"/>
      <c r="F108" s="178" t="s">
        <v>178</v>
      </c>
      <c r="G108" s="39"/>
      <c r="H108" s="39"/>
      <c r="I108" s="179"/>
      <c r="J108" s="39"/>
      <c r="K108" s="39"/>
      <c r="L108" s="40"/>
      <c r="M108" s="180"/>
      <c r="N108" s="18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133</v>
      </c>
      <c r="AU108" s="20" t="s">
        <v>82</v>
      </c>
    </row>
    <row r="109" s="2" customFormat="1" ht="49.05" customHeight="1">
      <c r="A109" s="39"/>
      <c r="B109" s="163"/>
      <c r="C109" s="164" t="s">
        <v>179</v>
      </c>
      <c r="D109" s="164" t="s">
        <v>127</v>
      </c>
      <c r="E109" s="165" t="s">
        <v>180</v>
      </c>
      <c r="F109" s="166" t="s">
        <v>181</v>
      </c>
      <c r="G109" s="167" t="s">
        <v>130</v>
      </c>
      <c r="H109" s="168">
        <v>140.82499999999999</v>
      </c>
      <c r="I109" s="169"/>
      <c r="J109" s="170">
        <f>ROUND(I109*H109,2)</f>
        <v>0</v>
      </c>
      <c r="K109" s="166" t="s">
        <v>131</v>
      </c>
      <c r="L109" s="40"/>
      <c r="M109" s="171" t="s">
        <v>3</v>
      </c>
      <c r="N109" s="172" t="s">
        <v>45</v>
      </c>
      <c r="O109" s="73"/>
      <c r="P109" s="173">
        <f>O109*H109</f>
        <v>0</v>
      </c>
      <c r="Q109" s="173">
        <v>0</v>
      </c>
      <c r="R109" s="173">
        <f>Q109*H109</f>
        <v>0</v>
      </c>
      <c r="S109" s="173">
        <v>0</v>
      </c>
      <c r="T109" s="174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5" t="s">
        <v>132</v>
      </c>
      <c r="AT109" s="175" t="s">
        <v>127</v>
      </c>
      <c r="AU109" s="175" t="s">
        <v>82</v>
      </c>
      <c r="AY109" s="20" t="s">
        <v>126</v>
      </c>
      <c r="BE109" s="176">
        <f>IF(N109="základní",J109,0)</f>
        <v>0</v>
      </c>
      <c r="BF109" s="176">
        <f>IF(N109="snížená",J109,0)</f>
        <v>0</v>
      </c>
      <c r="BG109" s="176">
        <f>IF(N109="zákl. přenesená",J109,0)</f>
        <v>0</v>
      </c>
      <c r="BH109" s="176">
        <f>IF(N109="sníž. přenesená",J109,0)</f>
        <v>0</v>
      </c>
      <c r="BI109" s="176">
        <f>IF(N109="nulová",J109,0)</f>
        <v>0</v>
      </c>
      <c r="BJ109" s="20" t="s">
        <v>82</v>
      </c>
      <c r="BK109" s="176">
        <f>ROUND(I109*H109,2)</f>
        <v>0</v>
      </c>
      <c r="BL109" s="20" t="s">
        <v>132</v>
      </c>
      <c r="BM109" s="175" t="s">
        <v>9</v>
      </c>
    </row>
    <row r="110" s="2" customFormat="1">
      <c r="A110" s="39"/>
      <c r="B110" s="40"/>
      <c r="C110" s="39"/>
      <c r="D110" s="177" t="s">
        <v>133</v>
      </c>
      <c r="E110" s="39"/>
      <c r="F110" s="178" t="s">
        <v>182</v>
      </c>
      <c r="G110" s="39"/>
      <c r="H110" s="39"/>
      <c r="I110" s="179"/>
      <c r="J110" s="39"/>
      <c r="K110" s="39"/>
      <c r="L110" s="40"/>
      <c r="M110" s="180"/>
      <c r="N110" s="181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133</v>
      </c>
      <c r="AU110" s="20" t="s">
        <v>82</v>
      </c>
    </row>
    <row r="111" s="13" customFormat="1">
      <c r="A111" s="13"/>
      <c r="B111" s="182"/>
      <c r="C111" s="13"/>
      <c r="D111" s="183" t="s">
        <v>135</v>
      </c>
      <c r="E111" s="184" t="s">
        <v>3</v>
      </c>
      <c r="F111" s="185" t="s">
        <v>183</v>
      </c>
      <c r="G111" s="13"/>
      <c r="H111" s="184" t="s">
        <v>3</v>
      </c>
      <c r="I111" s="186"/>
      <c r="J111" s="13"/>
      <c r="K111" s="13"/>
      <c r="L111" s="182"/>
      <c r="M111" s="187"/>
      <c r="N111" s="188"/>
      <c r="O111" s="188"/>
      <c r="P111" s="188"/>
      <c r="Q111" s="188"/>
      <c r="R111" s="188"/>
      <c r="S111" s="188"/>
      <c r="T111" s="18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4" t="s">
        <v>135</v>
      </c>
      <c r="AU111" s="184" t="s">
        <v>82</v>
      </c>
      <c r="AV111" s="13" t="s">
        <v>82</v>
      </c>
      <c r="AW111" s="13" t="s">
        <v>137</v>
      </c>
      <c r="AX111" s="13" t="s">
        <v>74</v>
      </c>
      <c r="AY111" s="184" t="s">
        <v>126</v>
      </c>
    </row>
    <row r="112" s="14" customFormat="1">
      <c r="A112" s="14"/>
      <c r="B112" s="190"/>
      <c r="C112" s="14"/>
      <c r="D112" s="183" t="s">
        <v>135</v>
      </c>
      <c r="E112" s="191" t="s">
        <v>3</v>
      </c>
      <c r="F112" s="192" t="s">
        <v>184</v>
      </c>
      <c r="G112" s="14"/>
      <c r="H112" s="193">
        <v>54</v>
      </c>
      <c r="I112" s="194"/>
      <c r="J112" s="14"/>
      <c r="K112" s="14"/>
      <c r="L112" s="190"/>
      <c r="M112" s="195"/>
      <c r="N112" s="196"/>
      <c r="O112" s="196"/>
      <c r="P112" s="196"/>
      <c r="Q112" s="196"/>
      <c r="R112" s="196"/>
      <c r="S112" s="196"/>
      <c r="T112" s="19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1" t="s">
        <v>135</v>
      </c>
      <c r="AU112" s="191" t="s">
        <v>82</v>
      </c>
      <c r="AV112" s="14" t="s">
        <v>84</v>
      </c>
      <c r="AW112" s="14" t="s">
        <v>137</v>
      </c>
      <c r="AX112" s="14" t="s">
        <v>74</v>
      </c>
      <c r="AY112" s="191" t="s">
        <v>126</v>
      </c>
    </row>
    <row r="113" s="14" customFormat="1">
      <c r="A113" s="14"/>
      <c r="B113" s="190"/>
      <c r="C113" s="14"/>
      <c r="D113" s="183" t="s">
        <v>135</v>
      </c>
      <c r="E113" s="191" t="s">
        <v>3</v>
      </c>
      <c r="F113" s="192" t="s">
        <v>185</v>
      </c>
      <c r="G113" s="14"/>
      <c r="H113" s="193">
        <v>86.825000000000003</v>
      </c>
      <c r="I113" s="194"/>
      <c r="J113" s="14"/>
      <c r="K113" s="14"/>
      <c r="L113" s="190"/>
      <c r="M113" s="195"/>
      <c r="N113" s="196"/>
      <c r="O113" s="196"/>
      <c r="P113" s="196"/>
      <c r="Q113" s="196"/>
      <c r="R113" s="196"/>
      <c r="S113" s="196"/>
      <c r="T113" s="19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1" t="s">
        <v>135</v>
      </c>
      <c r="AU113" s="191" t="s">
        <v>82</v>
      </c>
      <c r="AV113" s="14" t="s">
        <v>84</v>
      </c>
      <c r="AW113" s="14" t="s">
        <v>137</v>
      </c>
      <c r="AX113" s="14" t="s">
        <v>74</v>
      </c>
      <c r="AY113" s="191" t="s">
        <v>126</v>
      </c>
    </row>
    <row r="114" s="15" customFormat="1">
      <c r="A114" s="15"/>
      <c r="B114" s="198"/>
      <c r="C114" s="15"/>
      <c r="D114" s="183" t="s">
        <v>135</v>
      </c>
      <c r="E114" s="199" t="s">
        <v>3</v>
      </c>
      <c r="F114" s="200" t="s">
        <v>140</v>
      </c>
      <c r="G114" s="15"/>
      <c r="H114" s="201">
        <v>140.82499999999999</v>
      </c>
      <c r="I114" s="202"/>
      <c r="J114" s="15"/>
      <c r="K114" s="15"/>
      <c r="L114" s="198"/>
      <c r="M114" s="203"/>
      <c r="N114" s="204"/>
      <c r="O114" s="204"/>
      <c r="P114" s="204"/>
      <c r="Q114" s="204"/>
      <c r="R114" s="204"/>
      <c r="S114" s="204"/>
      <c r="T114" s="20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199" t="s">
        <v>135</v>
      </c>
      <c r="AU114" s="199" t="s">
        <v>82</v>
      </c>
      <c r="AV114" s="15" t="s">
        <v>132</v>
      </c>
      <c r="AW114" s="15" t="s">
        <v>137</v>
      </c>
      <c r="AX114" s="15" t="s">
        <v>82</v>
      </c>
      <c r="AY114" s="199" t="s">
        <v>126</v>
      </c>
    </row>
    <row r="115" s="2" customFormat="1" ht="16.5" customHeight="1">
      <c r="A115" s="39"/>
      <c r="B115" s="163"/>
      <c r="C115" s="207" t="s">
        <v>163</v>
      </c>
      <c r="D115" s="207" t="s">
        <v>186</v>
      </c>
      <c r="E115" s="208" t="s">
        <v>187</v>
      </c>
      <c r="F115" s="209" t="s">
        <v>188</v>
      </c>
      <c r="G115" s="210" t="s">
        <v>189</v>
      </c>
      <c r="H115" s="211">
        <v>253.44</v>
      </c>
      <c r="I115" s="212"/>
      <c r="J115" s="213">
        <f>ROUND(I115*H115,2)</f>
        <v>0</v>
      </c>
      <c r="K115" s="209" t="s">
        <v>131</v>
      </c>
      <c r="L115" s="214"/>
      <c r="M115" s="215" t="s">
        <v>3</v>
      </c>
      <c r="N115" s="216" t="s">
        <v>45</v>
      </c>
      <c r="O115" s="73"/>
      <c r="P115" s="173">
        <f>O115*H115</f>
        <v>0</v>
      </c>
      <c r="Q115" s="173">
        <v>1</v>
      </c>
      <c r="R115" s="173">
        <f>Q115*H115</f>
        <v>253.44</v>
      </c>
      <c r="S115" s="173">
        <v>0</v>
      </c>
      <c r="T115" s="17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5" t="s">
        <v>157</v>
      </c>
      <c r="AT115" s="175" t="s">
        <v>186</v>
      </c>
      <c r="AU115" s="175" t="s">
        <v>82</v>
      </c>
      <c r="AY115" s="20" t="s">
        <v>126</v>
      </c>
      <c r="BE115" s="176">
        <f>IF(N115="základní",J115,0)</f>
        <v>0</v>
      </c>
      <c r="BF115" s="176">
        <f>IF(N115="snížená",J115,0)</f>
        <v>0</v>
      </c>
      <c r="BG115" s="176">
        <f>IF(N115="zákl. přenesená",J115,0)</f>
        <v>0</v>
      </c>
      <c r="BH115" s="176">
        <f>IF(N115="sníž. přenesená",J115,0)</f>
        <v>0</v>
      </c>
      <c r="BI115" s="176">
        <f>IF(N115="nulová",J115,0)</f>
        <v>0</v>
      </c>
      <c r="BJ115" s="20" t="s">
        <v>82</v>
      </c>
      <c r="BK115" s="176">
        <f>ROUND(I115*H115,2)</f>
        <v>0</v>
      </c>
      <c r="BL115" s="20" t="s">
        <v>132</v>
      </c>
      <c r="BM115" s="175" t="s">
        <v>190</v>
      </c>
    </row>
    <row r="116" s="2" customFormat="1">
      <c r="A116" s="39"/>
      <c r="B116" s="40"/>
      <c r="C116" s="39"/>
      <c r="D116" s="183" t="s">
        <v>146</v>
      </c>
      <c r="E116" s="39"/>
      <c r="F116" s="206" t="s">
        <v>191</v>
      </c>
      <c r="G116" s="39"/>
      <c r="H116" s="39"/>
      <c r="I116" s="179"/>
      <c r="J116" s="39"/>
      <c r="K116" s="39"/>
      <c r="L116" s="40"/>
      <c r="M116" s="180"/>
      <c r="N116" s="18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146</v>
      </c>
      <c r="AU116" s="20" t="s">
        <v>82</v>
      </c>
    </row>
    <row r="117" s="14" customFormat="1">
      <c r="A117" s="14"/>
      <c r="B117" s="190"/>
      <c r="C117" s="14"/>
      <c r="D117" s="183" t="s">
        <v>135</v>
      </c>
      <c r="E117" s="191" t="s">
        <v>3</v>
      </c>
      <c r="F117" s="192" t="s">
        <v>192</v>
      </c>
      <c r="G117" s="14"/>
      <c r="H117" s="193">
        <v>253.44000000000003</v>
      </c>
      <c r="I117" s="194"/>
      <c r="J117" s="14"/>
      <c r="K117" s="14"/>
      <c r="L117" s="190"/>
      <c r="M117" s="195"/>
      <c r="N117" s="196"/>
      <c r="O117" s="196"/>
      <c r="P117" s="196"/>
      <c r="Q117" s="196"/>
      <c r="R117" s="196"/>
      <c r="S117" s="196"/>
      <c r="T117" s="19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1" t="s">
        <v>135</v>
      </c>
      <c r="AU117" s="191" t="s">
        <v>82</v>
      </c>
      <c r="AV117" s="14" t="s">
        <v>84</v>
      </c>
      <c r="AW117" s="14" t="s">
        <v>137</v>
      </c>
      <c r="AX117" s="14" t="s">
        <v>82</v>
      </c>
      <c r="AY117" s="191" t="s">
        <v>126</v>
      </c>
    </row>
    <row r="118" s="2" customFormat="1" ht="62.7" customHeight="1">
      <c r="A118" s="39"/>
      <c r="B118" s="163"/>
      <c r="C118" s="164" t="s">
        <v>193</v>
      </c>
      <c r="D118" s="164" t="s">
        <v>127</v>
      </c>
      <c r="E118" s="165" t="s">
        <v>194</v>
      </c>
      <c r="F118" s="166" t="s">
        <v>195</v>
      </c>
      <c r="G118" s="167" t="s">
        <v>130</v>
      </c>
      <c r="H118" s="168">
        <v>140.80000000000001</v>
      </c>
      <c r="I118" s="169"/>
      <c r="J118" s="170">
        <f>ROUND(I118*H118,2)</f>
        <v>0</v>
      </c>
      <c r="K118" s="166" t="s">
        <v>131</v>
      </c>
      <c r="L118" s="40"/>
      <c r="M118" s="171" t="s">
        <v>3</v>
      </c>
      <c r="N118" s="172" t="s">
        <v>45</v>
      </c>
      <c r="O118" s="73"/>
      <c r="P118" s="173">
        <f>O118*H118</f>
        <v>0</v>
      </c>
      <c r="Q118" s="173">
        <v>0</v>
      </c>
      <c r="R118" s="173">
        <f>Q118*H118</f>
        <v>0</v>
      </c>
      <c r="S118" s="173">
        <v>0</v>
      </c>
      <c r="T118" s="17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5" t="s">
        <v>132</v>
      </c>
      <c r="AT118" s="175" t="s">
        <v>127</v>
      </c>
      <c r="AU118" s="175" t="s">
        <v>82</v>
      </c>
      <c r="AY118" s="20" t="s">
        <v>126</v>
      </c>
      <c r="BE118" s="176">
        <f>IF(N118="základní",J118,0)</f>
        <v>0</v>
      </c>
      <c r="BF118" s="176">
        <f>IF(N118="snížená",J118,0)</f>
        <v>0</v>
      </c>
      <c r="BG118" s="176">
        <f>IF(N118="zákl. přenesená",J118,0)</f>
        <v>0</v>
      </c>
      <c r="BH118" s="176">
        <f>IF(N118="sníž. přenesená",J118,0)</f>
        <v>0</v>
      </c>
      <c r="BI118" s="176">
        <f>IF(N118="nulová",J118,0)</f>
        <v>0</v>
      </c>
      <c r="BJ118" s="20" t="s">
        <v>82</v>
      </c>
      <c r="BK118" s="176">
        <f>ROUND(I118*H118,2)</f>
        <v>0</v>
      </c>
      <c r="BL118" s="20" t="s">
        <v>132</v>
      </c>
      <c r="BM118" s="175" t="s">
        <v>196</v>
      </c>
    </row>
    <row r="119" s="2" customFormat="1">
      <c r="A119" s="39"/>
      <c r="B119" s="40"/>
      <c r="C119" s="39"/>
      <c r="D119" s="177" t="s">
        <v>133</v>
      </c>
      <c r="E119" s="39"/>
      <c r="F119" s="178" t="s">
        <v>197</v>
      </c>
      <c r="G119" s="39"/>
      <c r="H119" s="39"/>
      <c r="I119" s="179"/>
      <c r="J119" s="39"/>
      <c r="K119" s="39"/>
      <c r="L119" s="40"/>
      <c r="M119" s="180"/>
      <c r="N119" s="18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133</v>
      </c>
      <c r="AU119" s="20" t="s">
        <v>82</v>
      </c>
    </row>
    <row r="120" s="14" customFormat="1">
      <c r="A120" s="14"/>
      <c r="B120" s="190"/>
      <c r="C120" s="14"/>
      <c r="D120" s="183" t="s">
        <v>135</v>
      </c>
      <c r="E120" s="191" t="s">
        <v>3</v>
      </c>
      <c r="F120" s="192" t="s">
        <v>198</v>
      </c>
      <c r="G120" s="14"/>
      <c r="H120" s="193">
        <v>140.80000000000001</v>
      </c>
      <c r="I120" s="194"/>
      <c r="J120" s="14"/>
      <c r="K120" s="14"/>
      <c r="L120" s="190"/>
      <c r="M120" s="195"/>
      <c r="N120" s="196"/>
      <c r="O120" s="196"/>
      <c r="P120" s="196"/>
      <c r="Q120" s="196"/>
      <c r="R120" s="196"/>
      <c r="S120" s="196"/>
      <c r="T120" s="19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1" t="s">
        <v>135</v>
      </c>
      <c r="AU120" s="191" t="s">
        <v>82</v>
      </c>
      <c r="AV120" s="14" t="s">
        <v>84</v>
      </c>
      <c r="AW120" s="14" t="s">
        <v>137</v>
      </c>
      <c r="AX120" s="14" t="s">
        <v>82</v>
      </c>
      <c r="AY120" s="191" t="s">
        <v>126</v>
      </c>
    </row>
    <row r="121" s="2" customFormat="1" ht="66.75" customHeight="1">
      <c r="A121" s="39"/>
      <c r="B121" s="163"/>
      <c r="C121" s="164" t="s">
        <v>9</v>
      </c>
      <c r="D121" s="164" t="s">
        <v>127</v>
      </c>
      <c r="E121" s="165" t="s">
        <v>199</v>
      </c>
      <c r="F121" s="166" t="s">
        <v>200</v>
      </c>
      <c r="G121" s="167" t="s">
        <v>130</v>
      </c>
      <c r="H121" s="168">
        <v>1689.5999999999999</v>
      </c>
      <c r="I121" s="169"/>
      <c r="J121" s="170">
        <f>ROUND(I121*H121,2)</f>
        <v>0</v>
      </c>
      <c r="K121" s="166" t="s">
        <v>131</v>
      </c>
      <c r="L121" s="40"/>
      <c r="M121" s="171" t="s">
        <v>3</v>
      </c>
      <c r="N121" s="172" t="s">
        <v>45</v>
      </c>
      <c r="O121" s="73"/>
      <c r="P121" s="173">
        <f>O121*H121</f>
        <v>0</v>
      </c>
      <c r="Q121" s="173">
        <v>0</v>
      </c>
      <c r="R121" s="173">
        <f>Q121*H121</f>
        <v>0</v>
      </c>
      <c r="S121" s="173">
        <v>0</v>
      </c>
      <c r="T121" s="17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5" t="s">
        <v>132</v>
      </c>
      <c r="AT121" s="175" t="s">
        <v>127</v>
      </c>
      <c r="AU121" s="175" t="s">
        <v>82</v>
      </c>
      <c r="AY121" s="20" t="s">
        <v>126</v>
      </c>
      <c r="BE121" s="176">
        <f>IF(N121="základní",J121,0)</f>
        <v>0</v>
      </c>
      <c r="BF121" s="176">
        <f>IF(N121="snížená",J121,0)</f>
        <v>0</v>
      </c>
      <c r="BG121" s="176">
        <f>IF(N121="zákl. přenesená",J121,0)</f>
        <v>0</v>
      </c>
      <c r="BH121" s="176">
        <f>IF(N121="sníž. přenesená",J121,0)</f>
        <v>0</v>
      </c>
      <c r="BI121" s="176">
        <f>IF(N121="nulová",J121,0)</f>
        <v>0</v>
      </c>
      <c r="BJ121" s="20" t="s">
        <v>82</v>
      </c>
      <c r="BK121" s="176">
        <f>ROUND(I121*H121,2)</f>
        <v>0</v>
      </c>
      <c r="BL121" s="20" t="s">
        <v>132</v>
      </c>
      <c r="BM121" s="175" t="s">
        <v>201</v>
      </c>
    </row>
    <row r="122" s="2" customFormat="1">
      <c r="A122" s="39"/>
      <c r="B122" s="40"/>
      <c r="C122" s="39"/>
      <c r="D122" s="177" t="s">
        <v>133</v>
      </c>
      <c r="E122" s="39"/>
      <c r="F122" s="178" t="s">
        <v>202</v>
      </c>
      <c r="G122" s="39"/>
      <c r="H122" s="39"/>
      <c r="I122" s="179"/>
      <c r="J122" s="39"/>
      <c r="K122" s="39"/>
      <c r="L122" s="40"/>
      <c r="M122" s="180"/>
      <c r="N122" s="181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133</v>
      </c>
      <c r="AU122" s="20" t="s">
        <v>82</v>
      </c>
    </row>
    <row r="123" s="14" customFormat="1">
      <c r="A123" s="14"/>
      <c r="B123" s="190"/>
      <c r="C123" s="14"/>
      <c r="D123" s="183" t="s">
        <v>135</v>
      </c>
      <c r="E123" s="191" t="s">
        <v>3</v>
      </c>
      <c r="F123" s="192" t="s">
        <v>203</v>
      </c>
      <c r="G123" s="14"/>
      <c r="H123" s="193">
        <v>1689.6000000000001</v>
      </c>
      <c r="I123" s="194"/>
      <c r="J123" s="14"/>
      <c r="K123" s="14"/>
      <c r="L123" s="190"/>
      <c r="M123" s="195"/>
      <c r="N123" s="196"/>
      <c r="O123" s="196"/>
      <c r="P123" s="196"/>
      <c r="Q123" s="196"/>
      <c r="R123" s="196"/>
      <c r="S123" s="196"/>
      <c r="T123" s="19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1" t="s">
        <v>135</v>
      </c>
      <c r="AU123" s="191" t="s">
        <v>82</v>
      </c>
      <c r="AV123" s="14" t="s">
        <v>84</v>
      </c>
      <c r="AW123" s="14" t="s">
        <v>137</v>
      </c>
      <c r="AX123" s="14" t="s">
        <v>82</v>
      </c>
      <c r="AY123" s="191" t="s">
        <v>126</v>
      </c>
    </row>
    <row r="124" s="12" customFormat="1" ht="25.92" customHeight="1">
      <c r="A124" s="12"/>
      <c r="B124" s="152"/>
      <c r="C124" s="12"/>
      <c r="D124" s="153" t="s">
        <v>73</v>
      </c>
      <c r="E124" s="154" t="s">
        <v>204</v>
      </c>
      <c r="F124" s="154" t="s">
        <v>205</v>
      </c>
      <c r="G124" s="12"/>
      <c r="H124" s="12"/>
      <c r="I124" s="155"/>
      <c r="J124" s="156">
        <f>BK124</f>
        <v>0</v>
      </c>
      <c r="K124" s="12"/>
      <c r="L124" s="152"/>
      <c r="M124" s="157"/>
      <c r="N124" s="158"/>
      <c r="O124" s="158"/>
      <c r="P124" s="159">
        <f>P125+P126+P127</f>
        <v>0</v>
      </c>
      <c r="Q124" s="158"/>
      <c r="R124" s="159">
        <f>R125+R126+R127</f>
        <v>0</v>
      </c>
      <c r="S124" s="158"/>
      <c r="T124" s="160">
        <f>T125+T126+T127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3" t="s">
        <v>82</v>
      </c>
      <c r="AT124" s="161" t="s">
        <v>73</v>
      </c>
      <c r="AU124" s="161" t="s">
        <v>74</v>
      </c>
      <c r="AY124" s="153" t="s">
        <v>126</v>
      </c>
      <c r="BK124" s="162">
        <f>BK125+BK126+BK127</f>
        <v>0</v>
      </c>
    </row>
    <row r="125" s="2" customFormat="1" ht="24.15" customHeight="1">
      <c r="A125" s="39"/>
      <c r="B125" s="163"/>
      <c r="C125" s="164" t="s">
        <v>206</v>
      </c>
      <c r="D125" s="164" t="s">
        <v>127</v>
      </c>
      <c r="E125" s="165" t="s">
        <v>207</v>
      </c>
      <c r="F125" s="166" t="s">
        <v>208</v>
      </c>
      <c r="G125" s="167" t="s">
        <v>189</v>
      </c>
      <c r="H125" s="168">
        <v>253.44</v>
      </c>
      <c r="I125" s="169"/>
      <c r="J125" s="170">
        <f>ROUND(I125*H125,2)</f>
        <v>0</v>
      </c>
      <c r="K125" s="166" t="s">
        <v>131</v>
      </c>
      <c r="L125" s="40"/>
      <c r="M125" s="171" t="s">
        <v>3</v>
      </c>
      <c r="N125" s="172" t="s">
        <v>45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132</v>
      </c>
      <c r="AT125" s="175" t="s">
        <v>127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132</v>
      </c>
      <c r="BM125" s="175" t="s">
        <v>209</v>
      </c>
    </row>
    <row r="126" s="2" customFormat="1">
      <c r="A126" s="39"/>
      <c r="B126" s="40"/>
      <c r="C126" s="39"/>
      <c r="D126" s="177" t="s">
        <v>133</v>
      </c>
      <c r="E126" s="39"/>
      <c r="F126" s="178" t="s">
        <v>210</v>
      </c>
      <c r="G126" s="39"/>
      <c r="H126" s="39"/>
      <c r="I126" s="179"/>
      <c r="J126" s="39"/>
      <c r="K126" s="39"/>
      <c r="L126" s="40"/>
      <c r="M126" s="180"/>
      <c r="N126" s="18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133</v>
      </c>
      <c r="AU126" s="20" t="s">
        <v>82</v>
      </c>
    </row>
    <row r="127" s="12" customFormat="1" ht="22.8" customHeight="1">
      <c r="A127" s="12"/>
      <c r="B127" s="152"/>
      <c r="C127" s="12"/>
      <c r="D127" s="153" t="s">
        <v>73</v>
      </c>
      <c r="E127" s="217" t="s">
        <v>211</v>
      </c>
      <c r="F127" s="217" t="s">
        <v>212</v>
      </c>
      <c r="G127" s="12"/>
      <c r="H127" s="12"/>
      <c r="I127" s="155"/>
      <c r="J127" s="218">
        <f>BK127</f>
        <v>0</v>
      </c>
      <c r="K127" s="12"/>
      <c r="L127" s="152"/>
      <c r="M127" s="157"/>
      <c r="N127" s="158"/>
      <c r="O127" s="158"/>
      <c r="P127" s="159">
        <f>SUM(P128:P136)</f>
        <v>0</v>
      </c>
      <c r="Q127" s="158"/>
      <c r="R127" s="159">
        <f>SUM(R128:R136)</f>
        <v>0</v>
      </c>
      <c r="S127" s="158"/>
      <c r="T127" s="160">
        <f>SUM(T128:T136)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3" t="s">
        <v>82</v>
      </c>
      <c r="AT127" s="161" t="s">
        <v>73</v>
      </c>
      <c r="AU127" s="161" t="s">
        <v>82</v>
      </c>
      <c r="AY127" s="153" t="s">
        <v>126</v>
      </c>
      <c r="BK127" s="162">
        <f>SUM(BK128:BK136)</f>
        <v>0</v>
      </c>
    </row>
    <row r="128" s="2" customFormat="1" ht="24.15" customHeight="1">
      <c r="A128" s="39"/>
      <c r="B128" s="163"/>
      <c r="C128" s="164" t="s">
        <v>213</v>
      </c>
      <c r="D128" s="164" t="s">
        <v>127</v>
      </c>
      <c r="E128" s="165" t="s">
        <v>214</v>
      </c>
      <c r="F128" s="166" t="s">
        <v>215</v>
      </c>
      <c r="G128" s="167" t="s">
        <v>189</v>
      </c>
      <c r="H128" s="168">
        <v>148.80699999999999</v>
      </c>
      <c r="I128" s="169"/>
      <c r="J128" s="170">
        <f>ROUND(I128*H128,2)</f>
        <v>0</v>
      </c>
      <c r="K128" s="166" t="s">
        <v>131</v>
      </c>
      <c r="L128" s="40"/>
      <c r="M128" s="171" t="s">
        <v>3</v>
      </c>
      <c r="N128" s="172" t="s">
        <v>45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5" t="s">
        <v>132</v>
      </c>
      <c r="AT128" s="175" t="s">
        <v>127</v>
      </c>
      <c r="AU128" s="175" t="s">
        <v>84</v>
      </c>
      <c r="AY128" s="20" t="s">
        <v>126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20" t="s">
        <v>82</v>
      </c>
      <c r="BK128" s="176">
        <f>ROUND(I128*H128,2)</f>
        <v>0</v>
      </c>
      <c r="BL128" s="20" t="s">
        <v>132</v>
      </c>
      <c r="BM128" s="175" t="s">
        <v>216</v>
      </c>
    </row>
    <row r="129" s="2" customFormat="1">
      <c r="A129" s="39"/>
      <c r="B129" s="40"/>
      <c r="C129" s="39"/>
      <c r="D129" s="177" t="s">
        <v>133</v>
      </c>
      <c r="E129" s="39"/>
      <c r="F129" s="178" t="s">
        <v>217</v>
      </c>
      <c r="G129" s="39"/>
      <c r="H129" s="39"/>
      <c r="I129" s="179"/>
      <c r="J129" s="39"/>
      <c r="K129" s="39"/>
      <c r="L129" s="40"/>
      <c r="M129" s="180"/>
      <c r="N129" s="181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133</v>
      </c>
      <c r="AU129" s="20" t="s">
        <v>84</v>
      </c>
    </row>
    <row r="130" s="2" customFormat="1" ht="33" customHeight="1">
      <c r="A130" s="39"/>
      <c r="B130" s="163"/>
      <c r="C130" s="164" t="s">
        <v>218</v>
      </c>
      <c r="D130" s="164" t="s">
        <v>127</v>
      </c>
      <c r="E130" s="165" t="s">
        <v>219</v>
      </c>
      <c r="F130" s="166" t="s">
        <v>220</v>
      </c>
      <c r="G130" s="167" t="s">
        <v>189</v>
      </c>
      <c r="H130" s="168">
        <v>148.80699999999999</v>
      </c>
      <c r="I130" s="169"/>
      <c r="J130" s="170">
        <f>ROUND(I130*H130,2)</f>
        <v>0</v>
      </c>
      <c r="K130" s="166" t="s">
        <v>131</v>
      </c>
      <c r="L130" s="40"/>
      <c r="M130" s="171" t="s">
        <v>3</v>
      </c>
      <c r="N130" s="172" t="s">
        <v>45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</v>
      </c>
      <c r="T130" s="174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5" t="s">
        <v>132</v>
      </c>
      <c r="AT130" s="175" t="s">
        <v>127</v>
      </c>
      <c r="AU130" s="175" t="s">
        <v>84</v>
      </c>
      <c r="AY130" s="20" t="s">
        <v>126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20" t="s">
        <v>82</v>
      </c>
      <c r="BK130" s="176">
        <f>ROUND(I130*H130,2)</f>
        <v>0</v>
      </c>
      <c r="BL130" s="20" t="s">
        <v>132</v>
      </c>
      <c r="BM130" s="175" t="s">
        <v>221</v>
      </c>
    </row>
    <row r="131" s="2" customFormat="1">
      <c r="A131" s="39"/>
      <c r="B131" s="40"/>
      <c r="C131" s="39"/>
      <c r="D131" s="177" t="s">
        <v>133</v>
      </c>
      <c r="E131" s="39"/>
      <c r="F131" s="178" t="s">
        <v>222</v>
      </c>
      <c r="G131" s="39"/>
      <c r="H131" s="39"/>
      <c r="I131" s="179"/>
      <c r="J131" s="39"/>
      <c r="K131" s="39"/>
      <c r="L131" s="40"/>
      <c r="M131" s="180"/>
      <c r="N131" s="181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133</v>
      </c>
      <c r="AU131" s="20" t="s">
        <v>84</v>
      </c>
    </row>
    <row r="132" s="2" customFormat="1" ht="44.25" customHeight="1">
      <c r="A132" s="39"/>
      <c r="B132" s="163"/>
      <c r="C132" s="164" t="s">
        <v>223</v>
      </c>
      <c r="D132" s="164" t="s">
        <v>127</v>
      </c>
      <c r="E132" s="165" t="s">
        <v>224</v>
      </c>
      <c r="F132" s="166" t="s">
        <v>225</v>
      </c>
      <c r="G132" s="167" t="s">
        <v>189</v>
      </c>
      <c r="H132" s="168">
        <v>1785.684</v>
      </c>
      <c r="I132" s="169"/>
      <c r="J132" s="170">
        <f>ROUND(I132*H132,2)</f>
        <v>0</v>
      </c>
      <c r="K132" s="166" t="s">
        <v>131</v>
      </c>
      <c r="L132" s="40"/>
      <c r="M132" s="171" t="s">
        <v>3</v>
      </c>
      <c r="N132" s="172" t="s">
        <v>45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5" t="s">
        <v>132</v>
      </c>
      <c r="AT132" s="175" t="s">
        <v>127</v>
      </c>
      <c r="AU132" s="175" t="s">
        <v>84</v>
      </c>
      <c r="AY132" s="20" t="s">
        <v>126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20" t="s">
        <v>82</v>
      </c>
      <c r="BK132" s="176">
        <f>ROUND(I132*H132,2)</f>
        <v>0</v>
      </c>
      <c r="BL132" s="20" t="s">
        <v>132</v>
      </c>
      <c r="BM132" s="175" t="s">
        <v>226</v>
      </c>
    </row>
    <row r="133" s="2" customFormat="1">
      <c r="A133" s="39"/>
      <c r="B133" s="40"/>
      <c r="C133" s="39"/>
      <c r="D133" s="177" t="s">
        <v>133</v>
      </c>
      <c r="E133" s="39"/>
      <c r="F133" s="178" t="s">
        <v>227</v>
      </c>
      <c r="G133" s="39"/>
      <c r="H133" s="39"/>
      <c r="I133" s="179"/>
      <c r="J133" s="39"/>
      <c r="K133" s="39"/>
      <c r="L133" s="40"/>
      <c r="M133" s="180"/>
      <c r="N133" s="18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133</v>
      </c>
      <c r="AU133" s="20" t="s">
        <v>84</v>
      </c>
    </row>
    <row r="134" s="14" customFormat="1">
      <c r="A134" s="14"/>
      <c r="B134" s="190"/>
      <c r="C134" s="14"/>
      <c r="D134" s="183" t="s">
        <v>135</v>
      </c>
      <c r="E134" s="191" t="s">
        <v>3</v>
      </c>
      <c r="F134" s="192" t="s">
        <v>228</v>
      </c>
      <c r="G134" s="14"/>
      <c r="H134" s="193">
        <v>1785.6839999999997</v>
      </c>
      <c r="I134" s="194"/>
      <c r="J134" s="14"/>
      <c r="K134" s="14"/>
      <c r="L134" s="190"/>
      <c r="M134" s="195"/>
      <c r="N134" s="196"/>
      <c r="O134" s="196"/>
      <c r="P134" s="196"/>
      <c r="Q134" s="196"/>
      <c r="R134" s="196"/>
      <c r="S134" s="196"/>
      <c r="T134" s="19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1" t="s">
        <v>135</v>
      </c>
      <c r="AU134" s="191" t="s">
        <v>84</v>
      </c>
      <c r="AV134" s="14" t="s">
        <v>84</v>
      </c>
      <c r="AW134" s="14" t="s">
        <v>137</v>
      </c>
      <c r="AX134" s="14" t="s">
        <v>82</v>
      </c>
      <c r="AY134" s="191" t="s">
        <v>126</v>
      </c>
    </row>
    <row r="135" s="2" customFormat="1" ht="44.25" customHeight="1">
      <c r="A135" s="39"/>
      <c r="B135" s="163"/>
      <c r="C135" s="164" t="s">
        <v>229</v>
      </c>
      <c r="D135" s="164" t="s">
        <v>127</v>
      </c>
      <c r="E135" s="165" t="s">
        <v>230</v>
      </c>
      <c r="F135" s="166" t="s">
        <v>231</v>
      </c>
      <c r="G135" s="167" t="s">
        <v>189</v>
      </c>
      <c r="H135" s="168">
        <v>148.80699999999999</v>
      </c>
      <c r="I135" s="169"/>
      <c r="J135" s="170">
        <f>ROUND(I135*H135,2)</f>
        <v>0</v>
      </c>
      <c r="K135" s="166" t="s">
        <v>131</v>
      </c>
      <c r="L135" s="40"/>
      <c r="M135" s="171" t="s">
        <v>3</v>
      </c>
      <c r="N135" s="172" t="s">
        <v>45</v>
      </c>
      <c r="O135" s="73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5" t="s">
        <v>132</v>
      </c>
      <c r="AT135" s="175" t="s">
        <v>127</v>
      </c>
      <c r="AU135" s="175" t="s">
        <v>84</v>
      </c>
      <c r="AY135" s="20" t="s">
        <v>126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20" t="s">
        <v>82</v>
      </c>
      <c r="BK135" s="176">
        <f>ROUND(I135*H135,2)</f>
        <v>0</v>
      </c>
      <c r="BL135" s="20" t="s">
        <v>132</v>
      </c>
      <c r="BM135" s="175" t="s">
        <v>232</v>
      </c>
    </row>
    <row r="136" s="2" customFormat="1">
      <c r="A136" s="39"/>
      <c r="B136" s="40"/>
      <c r="C136" s="39"/>
      <c r="D136" s="177" t="s">
        <v>133</v>
      </c>
      <c r="E136" s="39"/>
      <c r="F136" s="178" t="s">
        <v>233</v>
      </c>
      <c r="G136" s="39"/>
      <c r="H136" s="39"/>
      <c r="I136" s="179"/>
      <c r="J136" s="39"/>
      <c r="K136" s="39"/>
      <c r="L136" s="40"/>
      <c r="M136" s="219"/>
      <c r="N136" s="220"/>
      <c r="O136" s="221"/>
      <c r="P136" s="221"/>
      <c r="Q136" s="221"/>
      <c r="R136" s="221"/>
      <c r="S136" s="221"/>
      <c r="T136" s="222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133</v>
      </c>
      <c r="AU136" s="20" t="s">
        <v>84</v>
      </c>
    </row>
    <row r="137" s="2" customFormat="1" ht="6.96" customHeight="1">
      <c r="A137" s="39"/>
      <c r="B137" s="56"/>
      <c r="C137" s="57"/>
      <c r="D137" s="57"/>
      <c r="E137" s="57"/>
      <c r="F137" s="57"/>
      <c r="G137" s="57"/>
      <c r="H137" s="57"/>
      <c r="I137" s="57"/>
      <c r="J137" s="57"/>
      <c r="K137" s="57"/>
      <c r="L137" s="40"/>
      <c r="M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</sheetData>
  <autoFilter ref="C81:K136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4_01/129951123"/>
    <hyperlink ref="F91" r:id="rId2" display="https://podminky.urs.cz/item/CS_URS_2024_01/85042181R"/>
    <hyperlink ref="F95" r:id="rId3" display="https://podminky.urs.cz/item/CS_URS_2024_01/966008212"/>
    <hyperlink ref="F98" r:id="rId4" display="https://podminky.urs.cz/item/CS_URS_2024_01/132251102"/>
    <hyperlink ref="F101" r:id="rId5" display="https://podminky.urs.cz/item/CS_URS_2024_01/174151101"/>
    <hyperlink ref="F103" r:id="rId6" display="https://podminky.urs.cz/item/CS_URS_2024_01/162351103"/>
    <hyperlink ref="F106" r:id="rId7" display="https://podminky.urs.cz/item/CS_URS_2024_01/167151101"/>
    <hyperlink ref="F108" r:id="rId8" display="https://podminky.urs.cz/item/CS_URS_2024_01/171251201"/>
    <hyperlink ref="F110" r:id="rId9" display="https://podminky.urs.cz/item/CS_URS_2024_01/174151102"/>
    <hyperlink ref="F119" r:id="rId10" display="https://podminky.urs.cz/item/CS_URS_2024_01/162751117"/>
    <hyperlink ref="F122" r:id="rId11" display="https://podminky.urs.cz/item/CS_URS_2024_01/162751119"/>
    <hyperlink ref="F126" r:id="rId12" display="https://podminky.urs.cz/item/CS_URS_2024_01/998321011"/>
    <hyperlink ref="F129" r:id="rId13" display="https://podminky.urs.cz/item/CS_URS_2024_01/997002611"/>
    <hyperlink ref="F131" r:id="rId14" display="https://podminky.urs.cz/item/CS_URS_2024_01/997013501"/>
    <hyperlink ref="F133" r:id="rId15" display="https://podminky.urs.cz/item/CS_URS_2024_01/997013509"/>
    <hyperlink ref="F136" r:id="rId16" display="https://podminky.urs.cz/item/CS_URS_2024_01/99701386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234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ROUND((SUM(BE84:BE174)),  2)</f>
        <v>0</v>
      </c>
      <c r="G33" s="39"/>
      <c r="H33" s="39"/>
      <c r="I33" s="124">
        <v>0.20999999999999999</v>
      </c>
      <c r="J33" s="123">
        <f>ROUND(((SUM(BE84:BE174))*I33),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ROUND((SUM(BF84:BF174)),  2)</f>
        <v>0</v>
      </c>
      <c r="G34" s="39"/>
      <c r="H34" s="39"/>
      <c r="I34" s="124">
        <v>0.12</v>
      </c>
      <c r="J34" s="123">
        <f>ROUND(((SUM(BF84:BF174))*I34),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ROUND((SUM(BG84:BG174)),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ROUND((SUM(BH84:BH174)),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ROUND((SUM(BI84:BI174)),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IO_02 - úprava hráze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108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235</v>
      </c>
      <c r="E61" s="136"/>
      <c r="F61" s="136"/>
      <c r="G61" s="136"/>
      <c r="H61" s="136"/>
      <c r="I61" s="136"/>
      <c r="J61" s="137">
        <f>J148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109</v>
      </c>
      <c r="E62" s="136"/>
      <c r="F62" s="136"/>
      <c r="G62" s="136"/>
      <c r="H62" s="136"/>
      <c r="I62" s="136"/>
      <c r="J62" s="137">
        <f>J163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236</v>
      </c>
      <c r="E63" s="136"/>
      <c r="F63" s="136"/>
      <c r="G63" s="136"/>
      <c r="H63" s="136"/>
      <c r="I63" s="136"/>
      <c r="J63" s="137">
        <f>J166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8"/>
      <c r="C64" s="10"/>
      <c r="D64" s="139" t="s">
        <v>237</v>
      </c>
      <c r="E64" s="140"/>
      <c r="F64" s="140"/>
      <c r="G64" s="140"/>
      <c r="H64" s="140"/>
      <c r="I64" s="140"/>
      <c r="J64" s="141">
        <f>J167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111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Vodní nádrž U potoka, k.ú. Habartov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101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IO_02 - úprava hráze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 xml:space="preserve"> </v>
      </c>
      <c r="G78" s="39"/>
      <c r="H78" s="39"/>
      <c r="I78" s="33" t="s">
        <v>23</v>
      </c>
      <c r="J78" s="65" t="str">
        <f>IF(J12="","",J12)</f>
        <v>6. 6. 2024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město Habartov</v>
      </c>
      <c r="G80" s="39"/>
      <c r="H80" s="39"/>
      <c r="I80" s="33" t="s">
        <v>33</v>
      </c>
      <c r="J80" s="37" t="str">
        <f>E21</f>
        <v>Ing. Petr Ontko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39"/>
      <c r="E81" s="39"/>
      <c r="F81" s="28" t="str">
        <f>IF(E18="","",E18)</f>
        <v>Vyplň údaj</v>
      </c>
      <c r="G81" s="39"/>
      <c r="H81" s="39"/>
      <c r="I81" s="33" t="s">
        <v>37</v>
      </c>
      <c r="J81" s="37" t="str">
        <f>E24</f>
        <v>Ing. Petr Ontko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112</v>
      </c>
      <c r="D83" s="145" t="s">
        <v>59</v>
      </c>
      <c r="E83" s="145" t="s">
        <v>55</v>
      </c>
      <c r="F83" s="145" t="s">
        <v>56</v>
      </c>
      <c r="G83" s="145" t="s">
        <v>113</v>
      </c>
      <c r="H83" s="145" t="s">
        <v>114</v>
      </c>
      <c r="I83" s="145" t="s">
        <v>115</v>
      </c>
      <c r="J83" s="145" t="s">
        <v>106</v>
      </c>
      <c r="K83" s="146" t="s">
        <v>116</v>
      </c>
      <c r="L83" s="147"/>
      <c r="M83" s="81" t="s">
        <v>3</v>
      </c>
      <c r="N83" s="82" t="s">
        <v>44</v>
      </c>
      <c r="O83" s="82" t="s">
        <v>117</v>
      </c>
      <c r="P83" s="82" t="s">
        <v>118</v>
      </c>
      <c r="Q83" s="82" t="s">
        <v>119</v>
      </c>
      <c r="R83" s="82" t="s">
        <v>120</v>
      </c>
      <c r="S83" s="82" t="s">
        <v>121</v>
      </c>
      <c r="T83" s="83" t="s">
        <v>122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123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P85+P148+P163+P166</f>
        <v>0</v>
      </c>
      <c r="Q84" s="85"/>
      <c r="R84" s="149">
        <f>R85+R148+R163+R166</f>
        <v>1638.5667061999998</v>
      </c>
      <c r="S84" s="85"/>
      <c r="T84" s="150">
        <f>T85+T148+T163+T166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73</v>
      </c>
      <c r="AU84" s="20" t="s">
        <v>107</v>
      </c>
      <c r="BK84" s="151">
        <f>BK85+BK148+BK163+BK166</f>
        <v>0</v>
      </c>
    </row>
    <row r="85" s="12" customFormat="1" ht="25.92" customHeight="1">
      <c r="A85" s="12"/>
      <c r="B85" s="152"/>
      <c r="C85" s="12"/>
      <c r="D85" s="153" t="s">
        <v>73</v>
      </c>
      <c r="E85" s="154" t="s">
        <v>124</v>
      </c>
      <c r="F85" s="154" t="s">
        <v>125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SUM(P86:P147)</f>
        <v>0</v>
      </c>
      <c r="Q85" s="158"/>
      <c r="R85" s="159">
        <f>SUM(R86:R147)</f>
        <v>917.54239499999994</v>
      </c>
      <c r="S85" s="158"/>
      <c r="T85" s="160">
        <f>SUM(T86:T147)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82</v>
      </c>
      <c r="AT85" s="161" t="s">
        <v>73</v>
      </c>
      <c r="AU85" s="161" t="s">
        <v>74</v>
      </c>
      <c r="AY85" s="153" t="s">
        <v>126</v>
      </c>
      <c r="BK85" s="162">
        <f>SUM(BK86:BK147)</f>
        <v>0</v>
      </c>
    </row>
    <row r="86" s="2" customFormat="1" ht="24.15" customHeight="1">
      <c r="A86" s="39"/>
      <c r="B86" s="163"/>
      <c r="C86" s="164" t="s">
        <v>82</v>
      </c>
      <c r="D86" s="164" t="s">
        <v>127</v>
      </c>
      <c r="E86" s="165" t="s">
        <v>238</v>
      </c>
      <c r="F86" s="166" t="s">
        <v>239</v>
      </c>
      <c r="G86" s="167" t="s">
        <v>240</v>
      </c>
      <c r="H86" s="168">
        <v>770</v>
      </c>
      <c r="I86" s="169"/>
      <c r="J86" s="170">
        <f>ROUND(I86*H86,2)</f>
        <v>0</v>
      </c>
      <c r="K86" s="166" t="s">
        <v>131</v>
      </c>
      <c r="L86" s="40"/>
      <c r="M86" s="171" t="s">
        <v>3</v>
      </c>
      <c r="N86" s="172" t="s">
        <v>45</v>
      </c>
      <c r="O86" s="73"/>
      <c r="P86" s="173">
        <f>O86*H86</f>
        <v>0</v>
      </c>
      <c r="Q86" s="173">
        <v>0</v>
      </c>
      <c r="R86" s="173">
        <f>Q86*H86</f>
        <v>0</v>
      </c>
      <c r="S86" s="173">
        <v>0</v>
      </c>
      <c r="T86" s="174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5" t="s">
        <v>132</v>
      </c>
      <c r="AT86" s="175" t="s">
        <v>127</v>
      </c>
      <c r="AU86" s="175" t="s">
        <v>82</v>
      </c>
      <c r="AY86" s="20" t="s">
        <v>126</v>
      </c>
      <c r="BE86" s="176">
        <f>IF(N86="základní",J86,0)</f>
        <v>0</v>
      </c>
      <c r="BF86" s="176">
        <f>IF(N86="snížená",J86,0)</f>
        <v>0</v>
      </c>
      <c r="BG86" s="176">
        <f>IF(N86="zákl. přenesená",J86,0)</f>
        <v>0</v>
      </c>
      <c r="BH86" s="176">
        <f>IF(N86="sníž. přenesená",J86,0)</f>
        <v>0</v>
      </c>
      <c r="BI86" s="176">
        <f>IF(N86="nulová",J86,0)</f>
        <v>0</v>
      </c>
      <c r="BJ86" s="20" t="s">
        <v>82</v>
      </c>
      <c r="BK86" s="176">
        <f>ROUND(I86*H86,2)</f>
        <v>0</v>
      </c>
      <c r="BL86" s="20" t="s">
        <v>132</v>
      </c>
      <c r="BM86" s="175" t="s">
        <v>84</v>
      </c>
    </row>
    <row r="87" s="2" customFormat="1">
      <c r="A87" s="39"/>
      <c r="B87" s="40"/>
      <c r="C87" s="39"/>
      <c r="D87" s="177" t="s">
        <v>133</v>
      </c>
      <c r="E87" s="39"/>
      <c r="F87" s="178" t="s">
        <v>241</v>
      </c>
      <c r="G87" s="39"/>
      <c r="H87" s="39"/>
      <c r="I87" s="179"/>
      <c r="J87" s="39"/>
      <c r="K87" s="39"/>
      <c r="L87" s="40"/>
      <c r="M87" s="180"/>
      <c r="N87" s="181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133</v>
      </c>
      <c r="AU87" s="20" t="s">
        <v>82</v>
      </c>
    </row>
    <row r="88" s="14" customFormat="1">
      <c r="A88" s="14"/>
      <c r="B88" s="190"/>
      <c r="C88" s="14"/>
      <c r="D88" s="183" t="s">
        <v>135</v>
      </c>
      <c r="E88" s="191" t="s">
        <v>3</v>
      </c>
      <c r="F88" s="192" t="s">
        <v>242</v>
      </c>
      <c r="G88" s="14"/>
      <c r="H88" s="193">
        <v>770</v>
      </c>
      <c r="I88" s="194"/>
      <c r="J88" s="14"/>
      <c r="K88" s="14"/>
      <c r="L88" s="190"/>
      <c r="M88" s="195"/>
      <c r="N88" s="196"/>
      <c r="O88" s="196"/>
      <c r="P88" s="196"/>
      <c r="Q88" s="196"/>
      <c r="R88" s="196"/>
      <c r="S88" s="196"/>
      <c r="T88" s="197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191" t="s">
        <v>135</v>
      </c>
      <c r="AU88" s="191" t="s">
        <v>82</v>
      </c>
      <c r="AV88" s="14" t="s">
        <v>84</v>
      </c>
      <c r="AW88" s="14" t="s">
        <v>137</v>
      </c>
      <c r="AX88" s="14" t="s">
        <v>82</v>
      </c>
      <c r="AY88" s="191" t="s">
        <v>126</v>
      </c>
    </row>
    <row r="89" s="2" customFormat="1" ht="33" customHeight="1">
      <c r="A89" s="39"/>
      <c r="B89" s="163"/>
      <c r="C89" s="164" t="s">
        <v>84</v>
      </c>
      <c r="D89" s="164" t="s">
        <v>127</v>
      </c>
      <c r="E89" s="165" t="s">
        <v>243</v>
      </c>
      <c r="F89" s="166" t="s">
        <v>244</v>
      </c>
      <c r="G89" s="167" t="s">
        <v>130</v>
      </c>
      <c r="H89" s="168">
        <v>611.5</v>
      </c>
      <c r="I89" s="169"/>
      <c r="J89" s="170">
        <f>ROUND(I89*H89,2)</f>
        <v>0</v>
      </c>
      <c r="K89" s="166" t="s">
        <v>131</v>
      </c>
      <c r="L89" s="40"/>
      <c r="M89" s="171" t="s">
        <v>3</v>
      </c>
      <c r="N89" s="172" t="s">
        <v>45</v>
      </c>
      <c r="O89" s="73"/>
      <c r="P89" s="173">
        <f>O89*H89</f>
        <v>0</v>
      </c>
      <c r="Q89" s="173">
        <v>0</v>
      </c>
      <c r="R89" s="173">
        <f>Q89*H89</f>
        <v>0</v>
      </c>
      <c r="S89" s="173">
        <v>0</v>
      </c>
      <c r="T89" s="17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5" t="s">
        <v>132</v>
      </c>
      <c r="AT89" s="175" t="s">
        <v>127</v>
      </c>
      <c r="AU89" s="175" t="s">
        <v>82</v>
      </c>
      <c r="AY89" s="20" t="s">
        <v>126</v>
      </c>
      <c r="BE89" s="176">
        <f>IF(N89="základní",J89,0)</f>
        <v>0</v>
      </c>
      <c r="BF89" s="176">
        <f>IF(N89="snížená",J89,0)</f>
        <v>0</v>
      </c>
      <c r="BG89" s="176">
        <f>IF(N89="zákl. přenesená",J89,0)</f>
        <v>0</v>
      </c>
      <c r="BH89" s="176">
        <f>IF(N89="sníž. přenesená",J89,0)</f>
        <v>0</v>
      </c>
      <c r="BI89" s="176">
        <f>IF(N89="nulová",J89,0)</f>
        <v>0</v>
      </c>
      <c r="BJ89" s="20" t="s">
        <v>82</v>
      </c>
      <c r="BK89" s="176">
        <f>ROUND(I89*H89,2)</f>
        <v>0</v>
      </c>
      <c r="BL89" s="20" t="s">
        <v>132</v>
      </c>
      <c r="BM89" s="175" t="s">
        <v>132</v>
      </c>
    </row>
    <row r="90" s="2" customFormat="1">
      <c r="A90" s="39"/>
      <c r="B90" s="40"/>
      <c r="C90" s="39"/>
      <c r="D90" s="177" t="s">
        <v>133</v>
      </c>
      <c r="E90" s="39"/>
      <c r="F90" s="178" t="s">
        <v>245</v>
      </c>
      <c r="G90" s="39"/>
      <c r="H90" s="39"/>
      <c r="I90" s="179"/>
      <c r="J90" s="39"/>
      <c r="K90" s="39"/>
      <c r="L90" s="40"/>
      <c r="M90" s="180"/>
      <c r="N90" s="181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133</v>
      </c>
      <c r="AU90" s="20" t="s">
        <v>82</v>
      </c>
    </row>
    <row r="91" s="14" customFormat="1">
      <c r="A91" s="14"/>
      <c r="B91" s="190"/>
      <c r="C91" s="14"/>
      <c r="D91" s="183" t="s">
        <v>135</v>
      </c>
      <c r="E91" s="191" t="s">
        <v>3</v>
      </c>
      <c r="F91" s="192" t="s">
        <v>246</v>
      </c>
      <c r="G91" s="14"/>
      <c r="H91" s="193">
        <v>611.5</v>
      </c>
      <c r="I91" s="194"/>
      <c r="J91" s="14"/>
      <c r="K91" s="14"/>
      <c r="L91" s="190"/>
      <c r="M91" s="195"/>
      <c r="N91" s="196"/>
      <c r="O91" s="196"/>
      <c r="P91" s="196"/>
      <c r="Q91" s="196"/>
      <c r="R91" s="196"/>
      <c r="S91" s="196"/>
      <c r="T91" s="19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191" t="s">
        <v>135</v>
      </c>
      <c r="AU91" s="191" t="s">
        <v>82</v>
      </c>
      <c r="AV91" s="14" t="s">
        <v>84</v>
      </c>
      <c r="AW91" s="14" t="s">
        <v>137</v>
      </c>
      <c r="AX91" s="14" t="s">
        <v>82</v>
      </c>
      <c r="AY91" s="191" t="s">
        <v>126</v>
      </c>
    </row>
    <row r="92" s="2" customFormat="1" ht="62.7" customHeight="1">
      <c r="A92" s="39"/>
      <c r="B92" s="163"/>
      <c r="C92" s="164" t="s">
        <v>149</v>
      </c>
      <c r="D92" s="164" t="s">
        <v>127</v>
      </c>
      <c r="E92" s="165" t="s">
        <v>247</v>
      </c>
      <c r="F92" s="166" t="s">
        <v>248</v>
      </c>
      <c r="G92" s="167" t="s">
        <v>130</v>
      </c>
      <c r="H92" s="168">
        <v>461</v>
      </c>
      <c r="I92" s="169"/>
      <c r="J92" s="170">
        <f>ROUND(I92*H92,2)</f>
        <v>0</v>
      </c>
      <c r="K92" s="166" t="s">
        <v>131</v>
      </c>
      <c r="L92" s="40"/>
      <c r="M92" s="171" t="s">
        <v>3</v>
      </c>
      <c r="N92" s="172" t="s">
        <v>45</v>
      </c>
      <c r="O92" s="73"/>
      <c r="P92" s="173">
        <f>O92*H92</f>
        <v>0</v>
      </c>
      <c r="Q92" s="173">
        <v>0</v>
      </c>
      <c r="R92" s="173">
        <f>Q92*H92</f>
        <v>0</v>
      </c>
      <c r="S92" s="173">
        <v>0</v>
      </c>
      <c r="T92" s="17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5" t="s">
        <v>132</v>
      </c>
      <c r="AT92" s="175" t="s">
        <v>127</v>
      </c>
      <c r="AU92" s="175" t="s">
        <v>82</v>
      </c>
      <c r="AY92" s="20" t="s">
        <v>126</v>
      </c>
      <c r="BE92" s="176">
        <f>IF(N92="základní",J92,0)</f>
        <v>0</v>
      </c>
      <c r="BF92" s="176">
        <f>IF(N92="snížená",J92,0)</f>
        <v>0</v>
      </c>
      <c r="BG92" s="176">
        <f>IF(N92="zákl. přenesená",J92,0)</f>
        <v>0</v>
      </c>
      <c r="BH92" s="176">
        <f>IF(N92="sníž. přenesená",J92,0)</f>
        <v>0</v>
      </c>
      <c r="BI92" s="176">
        <f>IF(N92="nulová",J92,0)</f>
        <v>0</v>
      </c>
      <c r="BJ92" s="20" t="s">
        <v>82</v>
      </c>
      <c r="BK92" s="176">
        <f>ROUND(I92*H92,2)</f>
        <v>0</v>
      </c>
      <c r="BL92" s="20" t="s">
        <v>132</v>
      </c>
      <c r="BM92" s="175" t="s">
        <v>249</v>
      </c>
    </row>
    <row r="93" s="2" customFormat="1">
      <c r="A93" s="39"/>
      <c r="B93" s="40"/>
      <c r="C93" s="39"/>
      <c r="D93" s="177" t="s">
        <v>133</v>
      </c>
      <c r="E93" s="39"/>
      <c r="F93" s="178" t="s">
        <v>250</v>
      </c>
      <c r="G93" s="39"/>
      <c r="H93" s="39"/>
      <c r="I93" s="179"/>
      <c r="J93" s="39"/>
      <c r="K93" s="39"/>
      <c r="L93" s="40"/>
      <c r="M93" s="180"/>
      <c r="N93" s="181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133</v>
      </c>
      <c r="AU93" s="20" t="s">
        <v>82</v>
      </c>
    </row>
    <row r="94" s="14" customFormat="1">
      <c r="A94" s="14"/>
      <c r="B94" s="190"/>
      <c r="C94" s="14"/>
      <c r="D94" s="183" t="s">
        <v>135</v>
      </c>
      <c r="E94" s="191" t="s">
        <v>3</v>
      </c>
      <c r="F94" s="192" t="s">
        <v>251</v>
      </c>
      <c r="G94" s="14"/>
      <c r="H94" s="193">
        <v>461</v>
      </c>
      <c r="I94" s="194"/>
      <c r="J94" s="14"/>
      <c r="K94" s="14"/>
      <c r="L94" s="190"/>
      <c r="M94" s="195"/>
      <c r="N94" s="196"/>
      <c r="O94" s="196"/>
      <c r="P94" s="196"/>
      <c r="Q94" s="196"/>
      <c r="R94" s="196"/>
      <c r="S94" s="196"/>
      <c r="T94" s="19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1" t="s">
        <v>135</v>
      </c>
      <c r="AU94" s="191" t="s">
        <v>82</v>
      </c>
      <c r="AV94" s="14" t="s">
        <v>84</v>
      </c>
      <c r="AW94" s="14" t="s">
        <v>137</v>
      </c>
      <c r="AX94" s="14" t="s">
        <v>82</v>
      </c>
      <c r="AY94" s="191" t="s">
        <v>126</v>
      </c>
    </row>
    <row r="95" s="2" customFormat="1" ht="16.5" customHeight="1">
      <c r="A95" s="39"/>
      <c r="B95" s="163"/>
      <c r="C95" s="207" t="s">
        <v>132</v>
      </c>
      <c r="D95" s="207" t="s">
        <v>186</v>
      </c>
      <c r="E95" s="208" t="s">
        <v>187</v>
      </c>
      <c r="F95" s="209" t="s">
        <v>188</v>
      </c>
      <c r="G95" s="210" t="s">
        <v>189</v>
      </c>
      <c r="H95" s="211">
        <v>414.89999999999998</v>
      </c>
      <c r="I95" s="212"/>
      <c r="J95" s="213">
        <f>ROUND(I95*H95,2)</f>
        <v>0</v>
      </c>
      <c r="K95" s="209" t="s">
        <v>131</v>
      </c>
      <c r="L95" s="214"/>
      <c r="M95" s="215" t="s">
        <v>3</v>
      </c>
      <c r="N95" s="216" t="s">
        <v>45</v>
      </c>
      <c r="O95" s="73"/>
      <c r="P95" s="173">
        <f>O95*H95</f>
        <v>0</v>
      </c>
      <c r="Q95" s="173">
        <v>1</v>
      </c>
      <c r="R95" s="173">
        <f>Q95*H95</f>
        <v>414.89999999999998</v>
      </c>
      <c r="S95" s="173">
        <v>0</v>
      </c>
      <c r="T95" s="17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5" t="s">
        <v>157</v>
      </c>
      <c r="AT95" s="175" t="s">
        <v>186</v>
      </c>
      <c r="AU95" s="175" t="s">
        <v>82</v>
      </c>
      <c r="AY95" s="20" t="s">
        <v>126</v>
      </c>
      <c r="BE95" s="176">
        <f>IF(N95="základní",J95,0)</f>
        <v>0</v>
      </c>
      <c r="BF95" s="176">
        <f>IF(N95="snížená",J95,0)</f>
        <v>0</v>
      </c>
      <c r="BG95" s="176">
        <f>IF(N95="zákl. přenesená",J95,0)</f>
        <v>0</v>
      </c>
      <c r="BH95" s="176">
        <f>IF(N95="sníž. přenesená",J95,0)</f>
        <v>0</v>
      </c>
      <c r="BI95" s="176">
        <f>IF(N95="nulová",J95,0)</f>
        <v>0</v>
      </c>
      <c r="BJ95" s="20" t="s">
        <v>82</v>
      </c>
      <c r="BK95" s="176">
        <f>ROUND(I95*H95,2)</f>
        <v>0</v>
      </c>
      <c r="BL95" s="20" t="s">
        <v>132</v>
      </c>
      <c r="BM95" s="175" t="s">
        <v>252</v>
      </c>
    </row>
    <row r="96" s="2" customFormat="1">
      <c r="A96" s="39"/>
      <c r="B96" s="40"/>
      <c r="C96" s="39"/>
      <c r="D96" s="183" t="s">
        <v>146</v>
      </c>
      <c r="E96" s="39"/>
      <c r="F96" s="206" t="s">
        <v>253</v>
      </c>
      <c r="G96" s="39"/>
      <c r="H96" s="39"/>
      <c r="I96" s="179"/>
      <c r="J96" s="39"/>
      <c r="K96" s="39"/>
      <c r="L96" s="40"/>
      <c r="M96" s="180"/>
      <c r="N96" s="181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146</v>
      </c>
      <c r="AU96" s="20" t="s">
        <v>82</v>
      </c>
    </row>
    <row r="97" s="14" customFormat="1">
      <c r="A97" s="14"/>
      <c r="B97" s="190"/>
      <c r="C97" s="14"/>
      <c r="D97" s="183" t="s">
        <v>135</v>
      </c>
      <c r="E97" s="191" t="s">
        <v>3</v>
      </c>
      <c r="F97" s="192" t="s">
        <v>254</v>
      </c>
      <c r="G97" s="14"/>
      <c r="H97" s="193">
        <v>414.90000000000003</v>
      </c>
      <c r="I97" s="194"/>
      <c r="J97" s="14"/>
      <c r="K97" s="14"/>
      <c r="L97" s="190"/>
      <c r="M97" s="195"/>
      <c r="N97" s="196"/>
      <c r="O97" s="196"/>
      <c r="P97" s="196"/>
      <c r="Q97" s="196"/>
      <c r="R97" s="196"/>
      <c r="S97" s="196"/>
      <c r="T97" s="19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1" t="s">
        <v>135</v>
      </c>
      <c r="AU97" s="191" t="s">
        <v>82</v>
      </c>
      <c r="AV97" s="14" t="s">
        <v>84</v>
      </c>
      <c r="AW97" s="14" t="s">
        <v>137</v>
      </c>
      <c r="AX97" s="14" t="s">
        <v>82</v>
      </c>
      <c r="AY97" s="191" t="s">
        <v>126</v>
      </c>
    </row>
    <row r="98" s="2" customFormat="1" ht="49.05" customHeight="1">
      <c r="A98" s="39"/>
      <c r="B98" s="163"/>
      <c r="C98" s="164" t="s">
        <v>160</v>
      </c>
      <c r="D98" s="164" t="s">
        <v>127</v>
      </c>
      <c r="E98" s="165" t="s">
        <v>255</v>
      </c>
      <c r="F98" s="166" t="s">
        <v>256</v>
      </c>
      <c r="G98" s="167" t="s">
        <v>240</v>
      </c>
      <c r="H98" s="168">
        <v>1235</v>
      </c>
      <c r="I98" s="169"/>
      <c r="J98" s="170">
        <f>ROUND(I98*H98,2)</f>
        <v>0</v>
      </c>
      <c r="K98" s="166" t="s">
        <v>131</v>
      </c>
      <c r="L98" s="40"/>
      <c r="M98" s="171" t="s">
        <v>3</v>
      </c>
      <c r="N98" s="172" t="s">
        <v>45</v>
      </c>
      <c r="O98" s="73"/>
      <c r="P98" s="173">
        <f>O98*H98</f>
        <v>0</v>
      </c>
      <c r="Q98" s="173">
        <v>0</v>
      </c>
      <c r="R98" s="173">
        <f>Q98*H98</f>
        <v>0</v>
      </c>
      <c r="S98" s="173">
        <v>0</v>
      </c>
      <c r="T98" s="17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5" t="s">
        <v>132</v>
      </c>
      <c r="AT98" s="175" t="s">
        <v>127</v>
      </c>
      <c r="AU98" s="175" t="s">
        <v>82</v>
      </c>
      <c r="AY98" s="20" t="s">
        <v>126</v>
      </c>
      <c r="BE98" s="176">
        <f>IF(N98="základní",J98,0)</f>
        <v>0</v>
      </c>
      <c r="BF98" s="176">
        <f>IF(N98="snížená",J98,0)</f>
        <v>0</v>
      </c>
      <c r="BG98" s="176">
        <f>IF(N98="zákl. přenesená",J98,0)</f>
        <v>0</v>
      </c>
      <c r="BH98" s="176">
        <f>IF(N98="sníž. přenesená",J98,0)</f>
        <v>0</v>
      </c>
      <c r="BI98" s="176">
        <f>IF(N98="nulová",J98,0)</f>
        <v>0</v>
      </c>
      <c r="BJ98" s="20" t="s">
        <v>82</v>
      </c>
      <c r="BK98" s="176">
        <f>ROUND(I98*H98,2)</f>
        <v>0</v>
      </c>
      <c r="BL98" s="20" t="s">
        <v>132</v>
      </c>
      <c r="BM98" s="175" t="s">
        <v>163</v>
      </c>
    </row>
    <row r="99" s="2" customFormat="1">
      <c r="A99" s="39"/>
      <c r="B99" s="40"/>
      <c r="C99" s="39"/>
      <c r="D99" s="177" t="s">
        <v>133</v>
      </c>
      <c r="E99" s="39"/>
      <c r="F99" s="178" t="s">
        <v>257</v>
      </c>
      <c r="G99" s="39"/>
      <c r="H99" s="39"/>
      <c r="I99" s="179"/>
      <c r="J99" s="39"/>
      <c r="K99" s="39"/>
      <c r="L99" s="40"/>
      <c r="M99" s="180"/>
      <c r="N99" s="181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133</v>
      </c>
      <c r="AU99" s="20" t="s">
        <v>82</v>
      </c>
    </row>
    <row r="100" s="14" customFormat="1">
      <c r="A100" s="14"/>
      <c r="B100" s="190"/>
      <c r="C100" s="14"/>
      <c r="D100" s="183" t="s">
        <v>135</v>
      </c>
      <c r="E100" s="191" t="s">
        <v>3</v>
      </c>
      <c r="F100" s="192" t="s">
        <v>258</v>
      </c>
      <c r="G100" s="14"/>
      <c r="H100" s="193">
        <v>1235</v>
      </c>
      <c r="I100" s="194"/>
      <c r="J100" s="14"/>
      <c r="K100" s="14"/>
      <c r="L100" s="190"/>
      <c r="M100" s="195"/>
      <c r="N100" s="196"/>
      <c r="O100" s="196"/>
      <c r="P100" s="196"/>
      <c r="Q100" s="196"/>
      <c r="R100" s="196"/>
      <c r="S100" s="196"/>
      <c r="T100" s="19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1" t="s">
        <v>135</v>
      </c>
      <c r="AU100" s="191" t="s">
        <v>82</v>
      </c>
      <c r="AV100" s="14" t="s">
        <v>84</v>
      </c>
      <c r="AW100" s="14" t="s">
        <v>137</v>
      </c>
      <c r="AX100" s="14" t="s">
        <v>82</v>
      </c>
      <c r="AY100" s="191" t="s">
        <v>126</v>
      </c>
    </row>
    <row r="101" s="2" customFormat="1" ht="62.7" customHeight="1">
      <c r="A101" s="39"/>
      <c r="B101" s="163"/>
      <c r="C101" s="164" t="s">
        <v>144</v>
      </c>
      <c r="D101" s="164" t="s">
        <v>127</v>
      </c>
      <c r="E101" s="165" t="s">
        <v>165</v>
      </c>
      <c r="F101" s="166" t="s">
        <v>259</v>
      </c>
      <c r="G101" s="167" t="s">
        <v>130</v>
      </c>
      <c r="H101" s="168">
        <v>842</v>
      </c>
      <c r="I101" s="169"/>
      <c r="J101" s="170">
        <f>ROUND(I101*H101,2)</f>
        <v>0</v>
      </c>
      <c r="K101" s="166" t="s">
        <v>131</v>
      </c>
      <c r="L101" s="40"/>
      <c r="M101" s="171" t="s">
        <v>3</v>
      </c>
      <c r="N101" s="172" t="s">
        <v>45</v>
      </c>
      <c r="O101" s="73"/>
      <c r="P101" s="173">
        <f>O101*H101</f>
        <v>0</v>
      </c>
      <c r="Q101" s="173">
        <v>0</v>
      </c>
      <c r="R101" s="173">
        <f>Q101*H101</f>
        <v>0</v>
      </c>
      <c r="S101" s="173">
        <v>0</v>
      </c>
      <c r="T101" s="17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5" t="s">
        <v>132</v>
      </c>
      <c r="AT101" s="175" t="s">
        <v>127</v>
      </c>
      <c r="AU101" s="175" t="s">
        <v>82</v>
      </c>
      <c r="AY101" s="20" t="s">
        <v>126</v>
      </c>
      <c r="BE101" s="176">
        <f>IF(N101="základní",J101,0)</f>
        <v>0</v>
      </c>
      <c r="BF101" s="176">
        <f>IF(N101="snížená",J101,0)</f>
        <v>0</v>
      </c>
      <c r="BG101" s="176">
        <f>IF(N101="zákl. přenesená",J101,0)</f>
        <v>0</v>
      </c>
      <c r="BH101" s="176">
        <f>IF(N101="sníž. přenesená",J101,0)</f>
        <v>0</v>
      </c>
      <c r="BI101" s="176">
        <f>IF(N101="nulová",J101,0)</f>
        <v>0</v>
      </c>
      <c r="BJ101" s="20" t="s">
        <v>82</v>
      </c>
      <c r="BK101" s="176">
        <f>ROUND(I101*H101,2)</f>
        <v>0</v>
      </c>
      <c r="BL101" s="20" t="s">
        <v>132</v>
      </c>
      <c r="BM101" s="175" t="s">
        <v>260</v>
      </c>
    </row>
    <row r="102" s="2" customFormat="1">
      <c r="A102" s="39"/>
      <c r="B102" s="40"/>
      <c r="C102" s="39"/>
      <c r="D102" s="177" t="s">
        <v>133</v>
      </c>
      <c r="E102" s="39"/>
      <c r="F102" s="178" t="s">
        <v>168</v>
      </c>
      <c r="G102" s="39"/>
      <c r="H102" s="39"/>
      <c r="I102" s="179"/>
      <c r="J102" s="39"/>
      <c r="K102" s="39"/>
      <c r="L102" s="40"/>
      <c r="M102" s="180"/>
      <c r="N102" s="181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133</v>
      </c>
      <c r="AU102" s="20" t="s">
        <v>82</v>
      </c>
    </row>
    <row r="103" s="14" customFormat="1">
      <c r="A103" s="14"/>
      <c r="B103" s="190"/>
      <c r="C103" s="14"/>
      <c r="D103" s="183" t="s">
        <v>135</v>
      </c>
      <c r="E103" s="191" t="s">
        <v>3</v>
      </c>
      <c r="F103" s="192" t="s">
        <v>261</v>
      </c>
      <c r="G103" s="14"/>
      <c r="H103" s="193">
        <v>230.5</v>
      </c>
      <c r="I103" s="194"/>
      <c r="J103" s="14"/>
      <c r="K103" s="14"/>
      <c r="L103" s="190"/>
      <c r="M103" s="195"/>
      <c r="N103" s="196"/>
      <c r="O103" s="196"/>
      <c r="P103" s="196"/>
      <c r="Q103" s="196"/>
      <c r="R103" s="196"/>
      <c r="S103" s="196"/>
      <c r="T103" s="19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1" t="s">
        <v>135</v>
      </c>
      <c r="AU103" s="191" t="s">
        <v>82</v>
      </c>
      <c r="AV103" s="14" t="s">
        <v>84</v>
      </c>
      <c r="AW103" s="14" t="s">
        <v>137</v>
      </c>
      <c r="AX103" s="14" t="s">
        <v>74</v>
      </c>
      <c r="AY103" s="191" t="s">
        <v>126</v>
      </c>
    </row>
    <row r="104" s="14" customFormat="1">
      <c r="A104" s="14"/>
      <c r="B104" s="190"/>
      <c r="C104" s="14"/>
      <c r="D104" s="183" t="s">
        <v>135</v>
      </c>
      <c r="E104" s="191" t="s">
        <v>3</v>
      </c>
      <c r="F104" s="192" t="s">
        <v>262</v>
      </c>
      <c r="G104" s="14"/>
      <c r="H104" s="193">
        <v>611.5</v>
      </c>
      <c r="I104" s="194"/>
      <c r="J104" s="14"/>
      <c r="K104" s="14"/>
      <c r="L104" s="190"/>
      <c r="M104" s="195"/>
      <c r="N104" s="196"/>
      <c r="O104" s="196"/>
      <c r="P104" s="196"/>
      <c r="Q104" s="196"/>
      <c r="R104" s="196"/>
      <c r="S104" s="196"/>
      <c r="T104" s="19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1" t="s">
        <v>135</v>
      </c>
      <c r="AU104" s="191" t="s">
        <v>82</v>
      </c>
      <c r="AV104" s="14" t="s">
        <v>84</v>
      </c>
      <c r="AW104" s="14" t="s">
        <v>137</v>
      </c>
      <c r="AX104" s="14" t="s">
        <v>74</v>
      </c>
      <c r="AY104" s="191" t="s">
        <v>126</v>
      </c>
    </row>
    <row r="105" s="15" customFormat="1">
      <c r="A105" s="15"/>
      <c r="B105" s="198"/>
      <c r="C105" s="15"/>
      <c r="D105" s="183" t="s">
        <v>135</v>
      </c>
      <c r="E105" s="199" t="s">
        <v>3</v>
      </c>
      <c r="F105" s="200" t="s">
        <v>140</v>
      </c>
      <c r="G105" s="15"/>
      <c r="H105" s="201">
        <v>842</v>
      </c>
      <c r="I105" s="202"/>
      <c r="J105" s="15"/>
      <c r="K105" s="15"/>
      <c r="L105" s="198"/>
      <c r="M105" s="203"/>
      <c r="N105" s="204"/>
      <c r="O105" s="204"/>
      <c r="P105" s="204"/>
      <c r="Q105" s="204"/>
      <c r="R105" s="204"/>
      <c r="S105" s="204"/>
      <c r="T105" s="20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199" t="s">
        <v>135</v>
      </c>
      <c r="AU105" s="199" t="s">
        <v>82</v>
      </c>
      <c r="AV105" s="15" t="s">
        <v>132</v>
      </c>
      <c r="AW105" s="15" t="s">
        <v>137</v>
      </c>
      <c r="AX105" s="15" t="s">
        <v>82</v>
      </c>
      <c r="AY105" s="199" t="s">
        <v>126</v>
      </c>
    </row>
    <row r="106" s="2" customFormat="1" ht="44.25" customHeight="1">
      <c r="A106" s="39"/>
      <c r="B106" s="163"/>
      <c r="C106" s="164" t="s">
        <v>170</v>
      </c>
      <c r="D106" s="164" t="s">
        <v>127</v>
      </c>
      <c r="E106" s="165" t="s">
        <v>263</v>
      </c>
      <c r="F106" s="166" t="s">
        <v>264</v>
      </c>
      <c r="G106" s="167" t="s">
        <v>130</v>
      </c>
      <c r="H106" s="168">
        <v>635.5</v>
      </c>
      <c r="I106" s="169"/>
      <c r="J106" s="170">
        <f>ROUND(I106*H106,2)</f>
        <v>0</v>
      </c>
      <c r="K106" s="166" t="s">
        <v>131</v>
      </c>
      <c r="L106" s="40"/>
      <c r="M106" s="171" t="s">
        <v>3</v>
      </c>
      <c r="N106" s="172" t="s">
        <v>45</v>
      </c>
      <c r="O106" s="73"/>
      <c r="P106" s="173">
        <f>O106*H106</f>
        <v>0</v>
      </c>
      <c r="Q106" s="173">
        <v>0</v>
      </c>
      <c r="R106" s="173">
        <f>Q106*H106</f>
        <v>0</v>
      </c>
      <c r="S106" s="173">
        <v>0</v>
      </c>
      <c r="T106" s="17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5" t="s">
        <v>132</v>
      </c>
      <c r="AT106" s="175" t="s">
        <v>127</v>
      </c>
      <c r="AU106" s="175" t="s">
        <v>82</v>
      </c>
      <c r="AY106" s="20" t="s">
        <v>126</v>
      </c>
      <c r="BE106" s="176">
        <f>IF(N106="základní",J106,0)</f>
        <v>0</v>
      </c>
      <c r="BF106" s="176">
        <f>IF(N106="snížená",J106,0)</f>
        <v>0</v>
      </c>
      <c r="BG106" s="176">
        <f>IF(N106="zákl. přenesená",J106,0)</f>
        <v>0</v>
      </c>
      <c r="BH106" s="176">
        <f>IF(N106="sníž. přenesená",J106,0)</f>
        <v>0</v>
      </c>
      <c r="BI106" s="176">
        <f>IF(N106="nulová",J106,0)</f>
        <v>0</v>
      </c>
      <c r="BJ106" s="20" t="s">
        <v>82</v>
      </c>
      <c r="BK106" s="176">
        <f>ROUND(I106*H106,2)</f>
        <v>0</v>
      </c>
      <c r="BL106" s="20" t="s">
        <v>132</v>
      </c>
      <c r="BM106" s="175" t="s">
        <v>265</v>
      </c>
    </row>
    <row r="107" s="2" customFormat="1">
      <c r="A107" s="39"/>
      <c r="B107" s="40"/>
      <c r="C107" s="39"/>
      <c r="D107" s="177" t="s">
        <v>133</v>
      </c>
      <c r="E107" s="39"/>
      <c r="F107" s="178" t="s">
        <v>266</v>
      </c>
      <c r="G107" s="39"/>
      <c r="H107" s="39"/>
      <c r="I107" s="179"/>
      <c r="J107" s="39"/>
      <c r="K107" s="39"/>
      <c r="L107" s="40"/>
      <c r="M107" s="180"/>
      <c r="N107" s="181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133</v>
      </c>
      <c r="AU107" s="20" t="s">
        <v>82</v>
      </c>
    </row>
    <row r="108" s="14" customFormat="1">
      <c r="A108" s="14"/>
      <c r="B108" s="190"/>
      <c r="C108" s="14"/>
      <c r="D108" s="183" t="s">
        <v>135</v>
      </c>
      <c r="E108" s="191" t="s">
        <v>3</v>
      </c>
      <c r="F108" s="192" t="s">
        <v>267</v>
      </c>
      <c r="G108" s="14"/>
      <c r="H108" s="193">
        <v>230.5</v>
      </c>
      <c r="I108" s="194"/>
      <c r="J108" s="14"/>
      <c r="K108" s="14"/>
      <c r="L108" s="190"/>
      <c r="M108" s="195"/>
      <c r="N108" s="196"/>
      <c r="O108" s="196"/>
      <c r="P108" s="196"/>
      <c r="Q108" s="196"/>
      <c r="R108" s="196"/>
      <c r="S108" s="196"/>
      <c r="T108" s="19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1" t="s">
        <v>135</v>
      </c>
      <c r="AU108" s="191" t="s">
        <v>82</v>
      </c>
      <c r="AV108" s="14" t="s">
        <v>84</v>
      </c>
      <c r="AW108" s="14" t="s">
        <v>137</v>
      </c>
      <c r="AX108" s="14" t="s">
        <v>74</v>
      </c>
      <c r="AY108" s="191" t="s">
        <v>126</v>
      </c>
    </row>
    <row r="109" s="14" customFormat="1">
      <c r="A109" s="14"/>
      <c r="B109" s="190"/>
      <c r="C109" s="14"/>
      <c r="D109" s="183" t="s">
        <v>135</v>
      </c>
      <c r="E109" s="191" t="s">
        <v>3</v>
      </c>
      <c r="F109" s="192" t="s">
        <v>268</v>
      </c>
      <c r="G109" s="14"/>
      <c r="H109" s="193">
        <v>405</v>
      </c>
      <c r="I109" s="194"/>
      <c r="J109" s="14"/>
      <c r="K109" s="14"/>
      <c r="L109" s="190"/>
      <c r="M109" s="195"/>
      <c r="N109" s="196"/>
      <c r="O109" s="196"/>
      <c r="P109" s="196"/>
      <c r="Q109" s="196"/>
      <c r="R109" s="196"/>
      <c r="S109" s="196"/>
      <c r="T109" s="19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1" t="s">
        <v>135</v>
      </c>
      <c r="AU109" s="191" t="s">
        <v>82</v>
      </c>
      <c r="AV109" s="14" t="s">
        <v>84</v>
      </c>
      <c r="AW109" s="14" t="s">
        <v>137</v>
      </c>
      <c r="AX109" s="14" t="s">
        <v>74</v>
      </c>
      <c r="AY109" s="191" t="s">
        <v>126</v>
      </c>
    </row>
    <row r="110" s="15" customFormat="1">
      <c r="A110" s="15"/>
      <c r="B110" s="198"/>
      <c r="C110" s="15"/>
      <c r="D110" s="183" t="s">
        <v>135</v>
      </c>
      <c r="E110" s="199" t="s">
        <v>3</v>
      </c>
      <c r="F110" s="200" t="s">
        <v>140</v>
      </c>
      <c r="G110" s="15"/>
      <c r="H110" s="201">
        <v>635.5</v>
      </c>
      <c r="I110" s="202"/>
      <c r="J110" s="15"/>
      <c r="K110" s="15"/>
      <c r="L110" s="198"/>
      <c r="M110" s="203"/>
      <c r="N110" s="204"/>
      <c r="O110" s="204"/>
      <c r="P110" s="204"/>
      <c r="Q110" s="204"/>
      <c r="R110" s="204"/>
      <c r="S110" s="204"/>
      <c r="T110" s="20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199" t="s">
        <v>135</v>
      </c>
      <c r="AU110" s="199" t="s">
        <v>82</v>
      </c>
      <c r="AV110" s="15" t="s">
        <v>132</v>
      </c>
      <c r="AW110" s="15" t="s">
        <v>137</v>
      </c>
      <c r="AX110" s="15" t="s">
        <v>82</v>
      </c>
      <c r="AY110" s="199" t="s">
        <v>126</v>
      </c>
    </row>
    <row r="111" s="2" customFormat="1" ht="37.8" customHeight="1">
      <c r="A111" s="39"/>
      <c r="B111" s="163"/>
      <c r="C111" s="164" t="s">
        <v>157</v>
      </c>
      <c r="D111" s="164" t="s">
        <v>127</v>
      </c>
      <c r="E111" s="165" t="s">
        <v>175</v>
      </c>
      <c r="F111" s="166" t="s">
        <v>176</v>
      </c>
      <c r="G111" s="167" t="s">
        <v>130</v>
      </c>
      <c r="H111" s="168">
        <v>688.5</v>
      </c>
      <c r="I111" s="169"/>
      <c r="J111" s="170">
        <f>ROUND(I111*H111,2)</f>
        <v>0</v>
      </c>
      <c r="K111" s="166" t="s">
        <v>131</v>
      </c>
      <c r="L111" s="40"/>
      <c r="M111" s="171" t="s">
        <v>3</v>
      </c>
      <c r="N111" s="172" t="s">
        <v>45</v>
      </c>
      <c r="O111" s="73"/>
      <c r="P111" s="173">
        <f>O111*H111</f>
        <v>0</v>
      </c>
      <c r="Q111" s="173">
        <v>0</v>
      </c>
      <c r="R111" s="173">
        <f>Q111*H111</f>
        <v>0</v>
      </c>
      <c r="S111" s="173">
        <v>0</v>
      </c>
      <c r="T111" s="17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5" t="s">
        <v>132</v>
      </c>
      <c r="AT111" s="175" t="s">
        <v>127</v>
      </c>
      <c r="AU111" s="175" t="s">
        <v>82</v>
      </c>
      <c r="AY111" s="20" t="s">
        <v>126</v>
      </c>
      <c r="BE111" s="176">
        <f>IF(N111="základní",J111,0)</f>
        <v>0</v>
      </c>
      <c r="BF111" s="176">
        <f>IF(N111="snížená",J111,0)</f>
        <v>0</v>
      </c>
      <c r="BG111" s="176">
        <f>IF(N111="zákl. přenesená",J111,0)</f>
        <v>0</v>
      </c>
      <c r="BH111" s="176">
        <f>IF(N111="sníž. přenesená",J111,0)</f>
        <v>0</v>
      </c>
      <c r="BI111" s="176">
        <f>IF(N111="nulová",J111,0)</f>
        <v>0</v>
      </c>
      <c r="BJ111" s="20" t="s">
        <v>82</v>
      </c>
      <c r="BK111" s="176">
        <f>ROUND(I111*H111,2)</f>
        <v>0</v>
      </c>
      <c r="BL111" s="20" t="s">
        <v>132</v>
      </c>
      <c r="BM111" s="175" t="s">
        <v>213</v>
      </c>
    </row>
    <row r="112" s="2" customFormat="1">
      <c r="A112" s="39"/>
      <c r="B112" s="40"/>
      <c r="C112" s="39"/>
      <c r="D112" s="177" t="s">
        <v>133</v>
      </c>
      <c r="E112" s="39"/>
      <c r="F112" s="178" t="s">
        <v>178</v>
      </c>
      <c r="G112" s="39"/>
      <c r="H112" s="39"/>
      <c r="I112" s="179"/>
      <c r="J112" s="39"/>
      <c r="K112" s="39"/>
      <c r="L112" s="40"/>
      <c r="M112" s="180"/>
      <c r="N112" s="18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133</v>
      </c>
      <c r="AU112" s="20" t="s">
        <v>82</v>
      </c>
    </row>
    <row r="113" s="14" customFormat="1">
      <c r="A113" s="14"/>
      <c r="B113" s="190"/>
      <c r="C113" s="14"/>
      <c r="D113" s="183" t="s">
        <v>135</v>
      </c>
      <c r="E113" s="191" t="s">
        <v>3</v>
      </c>
      <c r="F113" s="192" t="s">
        <v>269</v>
      </c>
      <c r="G113" s="14"/>
      <c r="H113" s="193">
        <v>688.5</v>
      </c>
      <c r="I113" s="194"/>
      <c r="J113" s="14"/>
      <c r="K113" s="14"/>
      <c r="L113" s="190"/>
      <c r="M113" s="195"/>
      <c r="N113" s="196"/>
      <c r="O113" s="196"/>
      <c r="P113" s="196"/>
      <c r="Q113" s="196"/>
      <c r="R113" s="196"/>
      <c r="S113" s="196"/>
      <c r="T113" s="19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1" t="s">
        <v>135</v>
      </c>
      <c r="AU113" s="191" t="s">
        <v>82</v>
      </c>
      <c r="AV113" s="14" t="s">
        <v>84</v>
      </c>
      <c r="AW113" s="14" t="s">
        <v>137</v>
      </c>
      <c r="AX113" s="14" t="s">
        <v>82</v>
      </c>
      <c r="AY113" s="191" t="s">
        <v>126</v>
      </c>
    </row>
    <row r="114" s="2" customFormat="1" ht="62.7" customHeight="1">
      <c r="A114" s="39"/>
      <c r="B114" s="163"/>
      <c r="C114" s="164" t="s">
        <v>179</v>
      </c>
      <c r="D114" s="164" t="s">
        <v>127</v>
      </c>
      <c r="E114" s="165" t="s">
        <v>194</v>
      </c>
      <c r="F114" s="166" t="s">
        <v>195</v>
      </c>
      <c r="G114" s="167" t="s">
        <v>130</v>
      </c>
      <c r="H114" s="168">
        <v>405</v>
      </c>
      <c r="I114" s="169"/>
      <c r="J114" s="170">
        <f>ROUND(I114*H114,2)</f>
        <v>0</v>
      </c>
      <c r="K114" s="166" t="s">
        <v>131</v>
      </c>
      <c r="L114" s="40"/>
      <c r="M114" s="171" t="s">
        <v>3</v>
      </c>
      <c r="N114" s="172" t="s">
        <v>45</v>
      </c>
      <c r="O114" s="73"/>
      <c r="P114" s="173">
        <f>O114*H114</f>
        <v>0</v>
      </c>
      <c r="Q114" s="173">
        <v>0</v>
      </c>
      <c r="R114" s="173">
        <f>Q114*H114</f>
        <v>0</v>
      </c>
      <c r="S114" s="173">
        <v>0</v>
      </c>
      <c r="T114" s="17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5" t="s">
        <v>132</v>
      </c>
      <c r="AT114" s="175" t="s">
        <v>127</v>
      </c>
      <c r="AU114" s="175" t="s">
        <v>82</v>
      </c>
      <c r="AY114" s="20" t="s">
        <v>126</v>
      </c>
      <c r="BE114" s="176">
        <f>IF(N114="základní",J114,0)</f>
        <v>0</v>
      </c>
      <c r="BF114" s="176">
        <f>IF(N114="snížená",J114,0)</f>
        <v>0</v>
      </c>
      <c r="BG114" s="176">
        <f>IF(N114="zákl. přenesená",J114,0)</f>
        <v>0</v>
      </c>
      <c r="BH114" s="176">
        <f>IF(N114="sníž. přenesená",J114,0)</f>
        <v>0</v>
      </c>
      <c r="BI114" s="176">
        <f>IF(N114="nulová",J114,0)</f>
        <v>0</v>
      </c>
      <c r="BJ114" s="20" t="s">
        <v>82</v>
      </c>
      <c r="BK114" s="176">
        <f>ROUND(I114*H114,2)</f>
        <v>0</v>
      </c>
      <c r="BL114" s="20" t="s">
        <v>132</v>
      </c>
      <c r="BM114" s="175" t="s">
        <v>270</v>
      </c>
    </row>
    <row r="115" s="2" customFormat="1">
      <c r="A115" s="39"/>
      <c r="B115" s="40"/>
      <c r="C115" s="39"/>
      <c r="D115" s="177" t="s">
        <v>133</v>
      </c>
      <c r="E115" s="39"/>
      <c r="F115" s="178" t="s">
        <v>197</v>
      </c>
      <c r="G115" s="39"/>
      <c r="H115" s="39"/>
      <c r="I115" s="179"/>
      <c r="J115" s="39"/>
      <c r="K115" s="39"/>
      <c r="L115" s="40"/>
      <c r="M115" s="180"/>
      <c r="N115" s="181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133</v>
      </c>
      <c r="AU115" s="20" t="s">
        <v>82</v>
      </c>
    </row>
    <row r="116" s="2" customFormat="1" ht="66.75" customHeight="1">
      <c r="A116" s="39"/>
      <c r="B116" s="163"/>
      <c r="C116" s="164" t="s">
        <v>163</v>
      </c>
      <c r="D116" s="164" t="s">
        <v>127</v>
      </c>
      <c r="E116" s="165" t="s">
        <v>199</v>
      </c>
      <c r="F116" s="166" t="s">
        <v>200</v>
      </c>
      <c r="G116" s="167" t="s">
        <v>130</v>
      </c>
      <c r="H116" s="168">
        <v>1215</v>
      </c>
      <c r="I116" s="169"/>
      <c r="J116" s="170">
        <f>ROUND(I116*H116,2)</f>
        <v>0</v>
      </c>
      <c r="K116" s="166" t="s">
        <v>131</v>
      </c>
      <c r="L116" s="40"/>
      <c r="M116" s="171" t="s">
        <v>3</v>
      </c>
      <c r="N116" s="172" t="s">
        <v>45</v>
      </c>
      <c r="O116" s="73"/>
      <c r="P116" s="173">
        <f>O116*H116</f>
        <v>0</v>
      </c>
      <c r="Q116" s="173">
        <v>0</v>
      </c>
      <c r="R116" s="173">
        <f>Q116*H116</f>
        <v>0</v>
      </c>
      <c r="S116" s="173">
        <v>0</v>
      </c>
      <c r="T116" s="17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5" t="s">
        <v>132</v>
      </c>
      <c r="AT116" s="175" t="s">
        <v>127</v>
      </c>
      <c r="AU116" s="175" t="s">
        <v>82</v>
      </c>
      <c r="AY116" s="20" t="s">
        <v>126</v>
      </c>
      <c r="BE116" s="176">
        <f>IF(N116="základní",J116,0)</f>
        <v>0</v>
      </c>
      <c r="BF116" s="176">
        <f>IF(N116="snížená",J116,0)</f>
        <v>0</v>
      </c>
      <c r="BG116" s="176">
        <f>IF(N116="zákl. přenesená",J116,0)</f>
        <v>0</v>
      </c>
      <c r="BH116" s="176">
        <f>IF(N116="sníž. přenesená",J116,0)</f>
        <v>0</v>
      </c>
      <c r="BI116" s="176">
        <f>IF(N116="nulová",J116,0)</f>
        <v>0</v>
      </c>
      <c r="BJ116" s="20" t="s">
        <v>82</v>
      </c>
      <c r="BK116" s="176">
        <f>ROUND(I116*H116,2)</f>
        <v>0</v>
      </c>
      <c r="BL116" s="20" t="s">
        <v>132</v>
      </c>
      <c r="BM116" s="175" t="s">
        <v>271</v>
      </c>
    </row>
    <row r="117" s="2" customFormat="1">
      <c r="A117" s="39"/>
      <c r="B117" s="40"/>
      <c r="C117" s="39"/>
      <c r="D117" s="177" t="s">
        <v>133</v>
      </c>
      <c r="E117" s="39"/>
      <c r="F117" s="178" t="s">
        <v>202</v>
      </c>
      <c r="G117" s="39"/>
      <c r="H117" s="39"/>
      <c r="I117" s="179"/>
      <c r="J117" s="39"/>
      <c r="K117" s="39"/>
      <c r="L117" s="40"/>
      <c r="M117" s="180"/>
      <c r="N117" s="181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133</v>
      </c>
      <c r="AU117" s="20" t="s">
        <v>82</v>
      </c>
    </row>
    <row r="118" s="14" customFormat="1">
      <c r="A118" s="14"/>
      <c r="B118" s="190"/>
      <c r="C118" s="14"/>
      <c r="D118" s="183" t="s">
        <v>135</v>
      </c>
      <c r="E118" s="191" t="s">
        <v>3</v>
      </c>
      <c r="F118" s="192" t="s">
        <v>272</v>
      </c>
      <c r="G118" s="14"/>
      <c r="H118" s="193">
        <v>1215</v>
      </c>
      <c r="I118" s="194"/>
      <c r="J118" s="14"/>
      <c r="K118" s="14"/>
      <c r="L118" s="190"/>
      <c r="M118" s="195"/>
      <c r="N118" s="196"/>
      <c r="O118" s="196"/>
      <c r="P118" s="196"/>
      <c r="Q118" s="196"/>
      <c r="R118" s="196"/>
      <c r="S118" s="196"/>
      <c r="T118" s="19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1" t="s">
        <v>135</v>
      </c>
      <c r="AU118" s="191" t="s">
        <v>82</v>
      </c>
      <c r="AV118" s="14" t="s">
        <v>84</v>
      </c>
      <c r="AW118" s="14" t="s">
        <v>137</v>
      </c>
      <c r="AX118" s="14" t="s">
        <v>82</v>
      </c>
      <c r="AY118" s="191" t="s">
        <v>126</v>
      </c>
    </row>
    <row r="119" s="2" customFormat="1" ht="44.25" customHeight="1">
      <c r="A119" s="39"/>
      <c r="B119" s="163"/>
      <c r="C119" s="164" t="s">
        <v>193</v>
      </c>
      <c r="D119" s="164" t="s">
        <v>127</v>
      </c>
      <c r="E119" s="165" t="s">
        <v>273</v>
      </c>
      <c r="F119" s="166" t="s">
        <v>274</v>
      </c>
      <c r="G119" s="167" t="s">
        <v>189</v>
      </c>
      <c r="H119" s="168">
        <v>583.20000000000005</v>
      </c>
      <c r="I119" s="169"/>
      <c r="J119" s="170">
        <f>ROUND(I119*H119,2)</f>
        <v>0</v>
      </c>
      <c r="K119" s="166" t="s">
        <v>3</v>
      </c>
      <c r="L119" s="40"/>
      <c r="M119" s="171" t="s">
        <v>3</v>
      </c>
      <c r="N119" s="172" t="s">
        <v>45</v>
      </c>
      <c r="O119" s="73"/>
      <c r="P119" s="173">
        <f>O119*H119</f>
        <v>0</v>
      </c>
      <c r="Q119" s="173">
        <v>0</v>
      </c>
      <c r="R119" s="173">
        <f>Q119*H119</f>
        <v>0</v>
      </c>
      <c r="S119" s="173">
        <v>0</v>
      </c>
      <c r="T119" s="17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5" t="s">
        <v>132</v>
      </c>
      <c r="AT119" s="175" t="s">
        <v>127</v>
      </c>
      <c r="AU119" s="175" t="s">
        <v>82</v>
      </c>
      <c r="AY119" s="20" t="s">
        <v>126</v>
      </c>
      <c r="BE119" s="176">
        <f>IF(N119="základní",J119,0)</f>
        <v>0</v>
      </c>
      <c r="BF119" s="176">
        <f>IF(N119="snížená",J119,0)</f>
        <v>0</v>
      </c>
      <c r="BG119" s="176">
        <f>IF(N119="zákl. přenesená",J119,0)</f>
        <v>0</v>
      </c>
      <c r="BH119" s="176">
        <f>IF(N119="sníž. přenesená",J119,0)</f>
        <v>0</v>
      </c>
      <c r="BI119" s="176">
        <f>IF(N119="nulová",J119,0)</f>
        <v>0</v>
      </c>
      <c r="BJ119" s="20" t="s">
        <v>82</v>
      </c>
      <c r="BK119" s="176">
        <f>ROUND(I119*H119,2)</f>
        <v>0</v>
      </c>
      <c r="BL119" s="20" t="s">
        <v>132</v>
      </c>
      <c r="BM119" s="175" t="s">
        <v>275</v>
      </c>
    </row>
    <row r="120" s="2" customFormat="1">
      <c r="A120" s="39"/>
      <c r="B120" s="40"/>
      <c r="C120" s="39"/>
      <c r="D120" s="183" t="s">
        <v>146</v>
      </c>
      <c r="E120" s="39"/>
      <c r="F120" s="206" t="s">
        <v>276</v>
      </c>
      <c r="G120" s="39"/>
      <c r="H120" s="39"/>
      <c r="I120" s="179"/>
      <c r="J120" s="39"/>
      <c r="K120" s="39"/>
      <c r="L120" s="40"/>
      <c r="M120" s="180"/>
      <c r="N120" s="18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146</v>
      </c>
      <c r="AU120" s="20" t="s">
        <v>82</v>
      </c>
    </row>
    <row r="121" s="14" customFormat="1">
      <c r="A121" s="14"/>
      <c r="B121" s="190"/>
      <c r="C121" s="14"/>
      <c r="D121" s="183" t="s">
        <v>135</v>
      </c>
      <c r="E121" s="191" t="s">
        <v>3</v>
      </c>
      <c r="F121" s="192" t="s">
        <v>277</v>
      </c>
      <c r="G121" s="14"/>
      <c r="H121" s="193">
        <v>583.20000000000005</v>
      </c>
      <c r="I121" s="194"/>
      <c r="J121" s="14"/>
      <c r="K121" s="14"/>
      <c r="L121" s="190"/>
      <c r="M121" s="195"/>
      <c r="N121" s="196"/>
      <c r="O121" s="196"/>
      <c r="P121" s="196"/>
      <c r="Q121" s="196"/>
      <c r="R121" s="196"/>
      <c r="S121" s="196"/>
      <c r="T121" s="19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1" t="s">
        <v>135</v>
      </c>
      <c r="AU121" s="191" t="s">
        <v>82</v>
      </c>
      <c r="AV121" s="14" t="s">
        <v>84</v>
      </c>
      <c r="AW121" s="14" t="s">
        <v>137</v>
      </c>
      <c r="AX121" s="14" t="s">
        <v>82</v>
      </c>
      <c r="AY121" s="191" t="s">
        <v>126</v>
      </c>
    </row>
    <row r="122" s="2" customFormat="1" ht="24.15" customHeight="1">
      <c r="A122" s="39"/>
      <c r="B122" s="163"/>
      <c r="C122" s="164" t="s">
        <v>9</v>
      </c>
      <c r="D122" s="164" t="s">
        <v>127</v>
      </c>
      <c r="E122" s="165" t="s">
        <v>278</v>
      </c>
      <c r="F122" s="166" t="s">
        <v>279</v>
      </c>
      <c r="G122" s="167" t="s">
        <v>189</v>
      </c>
      <c r="H122" s="168">
        <v>145.80000000000001</v>
      </c>
      <c r="I122" s="169"/>
      <c r="J122" s="170">
        <f>ROUND(I122*H122,2)</f>
        <v>0</v>
      </c>
      <c r="K122" s="166" t="s">
        <v>3</v>
      </c>
      <c r="L122" s="40"/>
      <c r="M122" s="171" t="s">
        <v>3</v>
      </c>
      <c r="N122" s="172" t="s">
        <v>45</v>
      </c>
      <c r="O122" s="73"/>
      <c r="P122" s="173">
        <f>O122*H122</f>
        <v>0</v>
      </c>
      <c r="Q122" s="173">
        <v>0</v>
      </c>
      <c r="R122" s="173">
        <f>Q122*H122</f>
        <v>0</v>
      </c>
      <c r="S122" s="173">
        <v>0</v>
      </c>
      <c r="T122" s="17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5" t="s">
        <v>132</v>
      </c>
      <c r="AT122" s="175" t="s">
        <v>127</v>
      </c>
      <c r="AU122" s="175" t="s">
        <v>82</v>
      </c>
      <c r="AY122" s="20" t="s">
        <v>126</v>
      </c>
      <c r="BE122" s="176">
        <f>IF(N122="základní",J122,0)</f>
        <v>0</v>
      </c>
      <c r="BF122" s="176">
        <f>IF(N122="snížená",J122,0)</f>
        <v>0</v>
      </c>
      <c r="BG122" s="176">
        <f>IF(N122="zákl. přenesená",J122,0)</f>
        <v>0</v>
      </c>
      <c r="BH122" s="176">
        <f>IF(N122="sníž. přenesená",J122,0)</f>
        <v>0</v>
      </c>
      <c r="BI122" s="176">
        <f>IF(N122="nulová",J122,0)</f>
        <v>0</v>
      </c>
      <c r="BJ122" s="20" t="s">
        <v>82</v>
      </c>
      <c r="BK122" s="176">
        <f>ROUND(I122*H122,2)</f>
        <v>0</v>
      </c>
      <c r="BL122" s="20" t="s">
        <v>132</v>
      </c>
      <c r="BM122" s="175" t="s">
        <v>280</v>
      </c>
    </row>
    <row r="123" s="2" customFormat="1">
      <c r="A123" s="39"/>
      <c r="B123" s="40"/>
      <c r="C123" s="39"/>
      <c r="D123" s="183" t="s">
        <v>146</v>
      </c>
      <c r="E123" s="39"/>
      <c r="F123" s="206" t="s">
        <v>276</v>
      </c>
      <c r="G123" s="39"/>
      <c r="H123" s="39"/>
      <c r="I123" s="179"/>
      <c r="J123" s="39"/>
      <c r="K123" s="39"/>
      <c r="L123" s="40"/>
      <c r="M123" s="180"/>
      <c r="N123" s="181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146</v>
      </c>
      <c r="AU123" s="20" t="s">
        <v>82</v>
      </c>
    </row>
    <row r="124" s="14" customFormat="1">
      <c r="A124" s="14"/>
      <c r="B124" s="190"/>
      <c r="C124" s="14"/>
      <c r="D124" s="183" t="s">
        <v>135</v>
      </c>
      <c r="E124" s="191" t="s">
        <v>3</v>
      </c>
      <c r="F124" s="192" t="s">
        <v>281</v>
      </c>
      <c r="G124" s="14"/>
      <c r="H124" s="193">
        <v>145.80000000000001</v>
      </c>
      <c r="I124" s="194"/>
      <c r="J124" s="14"/>
      <c r="K124" s="14"/>
      <c r="L124" s="190"/>
      <c r="M124" s="195"/>
      <c r="N124" s="196"/>
      <c r="O124" s="196"/>
      <c r="P124" s="196"/>
      <c r="Q124" s="196"/>
      <c r="R124" s="196"/>
      <c r="S124" s="196"/>
      <c r="T124" s="19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1" t="s">
        <v>135</v>
      </c>
      <c r="AU124" s="191" t="s">
        <v>82</v>
      </c>
      <c r="AV124" s="14" t="s">
        <v>84</v>
      </c>
      <c r="AW124" s="14" t="s">
        <v>137</v>
      </c>
      <c r="AX124" s="14" t="s">
        <v>82</v>
      </c>
      <c r="AY124" s="191" t="s">
        <v>126</v>
      </c>
    </row>
    <row r="125" s="2" customFormat="1" ht="37.8" customHeight="1">
      <c r="A125" s="39"/>
      <c r="B125" s="163"/>
      <c r="C125" s="164" t="s">
        <v>206</v>
      </c>
      <c r="D125" s="164" t="s">
        <v>127</v>
      </c>
      <c r="E125" s="165" t="s">
        <v>282</v>
      </c>
      <c r="F125" s="166" t="s">
        <v>283</v>
      </c>
      <c r="G125" s="167" t="s">
        <v>240</v>
      </c>
      <c r="H125" s="168">
        <v>946</v>
      </c>
      <c r="I125" s="169"/>
      <c r="J125" s="170">
        <f>ROUND(I125*H125,2)</f>
        <v>0</v>
      </c>
      <c r="K125" s="166" t="s">
        <v>131</v>
      </c>
      <c r="L125" s="40"/>
      <c r="M125" s="171" t="s">
        <v>3</v>
      </c>
      <c r="N125" s="172" t="s">
        <v>45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132</v>
      </c>
      <c r="AT125" s="175" t="s">
        <v>127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132</v>
      </c>
      <c r="BM125" s="175" t="s">
        <v>284</v>
      </c>
    </row>
    <row r="126" s="2" customFormat="1">
      <c r="A126" s="39"/>
      <c r="B126" s="40"/>
      <c r="C126" s="39"/>
      <c r="D126" s="177" t="s">
        <v>133</v>
      </c>
      <c r="E126" s="39"/>
      <c r="F126" s="178" t="s">
        <v>285</v>
      </c>
      <c r="G126" s="39"/>
      <c r="H126" s="39"/>
      <c r="I126" s="179"/>
      <c r="J126" s="39"/>
      <c r="K126" s="39"/>
      <c r="L126" s="40"/>
      <c r="M126" s="180"/>
      <c r="N126" s="18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133</v>
      </c>
      <c r="AU126" s="20" t="s">
        <v>82</v>
      </c>
    </row>
    <row r="127" s="14" customFormat="1">
      <c r="A127" s="14"/>
      <c r="B127" s="190"/>
      <c r="C127" s="14"/>
      <c r="D127" s="183" t="s">
        <v>135</v>
      </c>
      <c r="E127" s="191" t="s">
        <v>3</v>
      </c>
      <c r="F127" s="192" t="s">
        <v>286</v>
      </c>
      <c r="G127" s="14"/>
      <c r="H127" s="193">
        <v>946</v>
      </c>
      <c r="I127" s="194"/>
      <c r="J127" s="14"/>
      <c r="K127" s="14"/>
      <c r="L127" s="190"/>
      <c r="M127" s="195"/>
      <c r="N127" s="196"/>
      <c r="O127" s="196"/>
      <c r="P127" s="196"/>
      <c r="Q127" s="196"/>
      <c r="R127" s="196"/>
      <c r="S127" s="196"/>
      <c r="T127" s="19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1" t="s">
        <v>135</v>
      </c>
      <c r="AU127" s="191" t="s">
        <v>82</v>
      </c>
      <c r="AV127" s="14" t="s">
        <v>84</v>
      </c>
      <c r="AW127" s="14" t="s">
        <v>137</v>
      </c>
      <c r="AX127" s="14" t="s">
        <v>82</v>
      </c>
      <c r="AY127" s="191" t="s">
        <v>126</v>
      </c>
    </row>
    <row r="128" s="2" customFormat="1" ht="24.15" customHeight="1">
      <c r="A128" s="39"/>
      <c r="B128" s="163"/>
      <c r="C128" s="207" t="s">
        <v>213</v>
      </c>
      <c r="D128" s="207" t="s">
        <v>186</v>
      </c>
      <c r="E128" s="208" t="s">
        <v>287</v>
      </c>
      <c r="F128" s="209" t="s">
        <v>288</v>
      </c>
      <c r="G128" s="210" t="s">
        <v>189</v>
      </c>
      <c r="H128" s="211">
        <v>374.61599999999999</v>
      </c>
      <c r="I128" s="212"/>
      <c r="J128" s="213">
        <f>ROUND(I128*H128,2)</f>
        <v>0</v>
      </c>
      <c r="K128" s="209" t="s">
        <v>3</v>
      </c>
      <c r="L128" s="214"/>
      <c r="M128" s="215" t="s">
        <v>3</v>
      </c>
      <c r="N128" s="216" t="s">
        <v>45</v>
      </c>
      <c r="O128" s="73"/>
      <c r="P128" s="173">
        <f>O128*H128</f>
        <v>0</v>
      </c>
      <c r="Q128" s="173">
        <v>1</v>
      </c>
      <c r="R128" s="173">
        <f>Q128*H128</f>
        <v>374.61599999999999</v>
      </c>
      <c r="S128" s="173">
        <v>0</v>
      </c>
      <c r="T128" s="17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5" t="s">
        <v>157</v>
      </c>
      <c r="AT128" s="175" t="s">
        <v>186</v>
      </c>
      <c r="AU128" s="175" t="s">
        <v>82</v>
      </c>
      <c r="AY128" s="20" t="s">
        <v>126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20" t="s">
        <v>82</v>
      </c>
      <c r="BK128" s="176">
        <f>ROUND(I128*H128,2)</f>
        <v>0</v>
      </c>
      <c r="BL128" s="20" t="s">
        <v>132</v>
      </c>
      <c r="BM128" s="175" t="s">
        <v>289</v>
      </c>
    </row>
    <row r="129" s="13" customFormat="1">
      <c r="A129" s="13"/>
      <c r="B129" s="182"/>
      <c r="C129" s="13"/>
      <c r="D129" s="183" t="s">
        <v>135</v>
      </c>
      <c r="E129" s="184" t="s">
        <v>3</v>
      </c>
      <c r="F129" s="185" t="s">
        <v>290</v>
      </c>
      <c r="G129" s="13"/>
      <c r="H129" s="184" t="s">
        <v>3</v>
      </c>
      <c r="I129" s="186"/>
      <c r="J129" s="13"/>
      <c r="K129" s="13"/>
      <c r="L129" s="182"/>
      <c r="M129" s="187"/>
      <c r="N129" s="188"/>
      <c r="O129" s="188"/>
      <c r="P129" s="188"/>
      <c r="Q129" s="188"/>
      <c r="R129" s="188"/>
      <c r="S129" s="188"/>
      <c r="T129" s="18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4" t="s">
        <v>135</v>
      </c>
      <c r="AU129" s="184" t="s">
        <v>82</v>
      </c>
      <c r="AV129" s="13" t="s">
        <v>82</v>
      </c>
      <c r="AW129" s="13" t="s">
        <v>137</v>
      </c>
      <c r="AX129" s="13" t="s">
        <v>74</v>
      </c>
      <c r="AY129" s="184" t="s">
        <v>126</v>
      </c>
    </row>
    <row r="130" s="14" customFormat="1">
      <c r="A130" s="14"/>
      <c r="B130" s="190"/>
      <c r="C130" s="14"/>
      <c r="D130" s="183" t="s">
        <v>135</v>
      </c>
      <c r="E130" s="191" t="s">
        <v>3</v>
      </c>
      <c r="F130" s="192" t="s">
        <v>291</v>
      </c>
      <c r="G130" s="14"/>
      <c r="H130" s="193">
        <v>374.61600000000004</v>
      </c>
      <c r="I130" s="194"/>
      <c r="J130" s="14"/>
      <c r="K130" s="14"/>
      <c r="L130" s="190"/>
      <c r="M130" s="195"/>
      <c r="N130" s="196"/>
      <c r="O130" s="196"/>
      <c r="P130" s="196"/>
      <c r="Q130" s="196"/>
      <c r="R130" s="196"/>
      <c r="S130" s="196"/>
      <c r="T130" s="19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1" t="s">
        <v>135</v>
      </c>
      <c r="AU130" s="191" t="s">
        <v>82</v>
      </c>
      <c r="AV130" s="14" t="s">
        <v>84</v>
      </c>
      <c r="AW130" s="14" t="s">
        <v>137</v>
      </c>
      <c r="AX130" s="14" t="s">
        <v>82</v>
      </c>
      <c r="AY130" s="191" t="s">
        <v>126</v>
      </c>
    </row>
    <row r="131" s="2" customFormat="1" ht="37.8" customHeight="1">
      <c r="A131" s="39"/>
      <c r="B131" s="163"/>
      <c r="C131" s="164" t="s">
        <v>218</v>
      </c>
      <c r="D131" s="164" t="s">
        <v>127</v>
      </c>
      <c r="E131" s="165" t="s">
        <v>282</v>
      </c>
      <c r="F131" s="166" t="s">
        <v>283</v>
      </c>
      <c r="G131" s="167" t="s">
        <v>240</v>
      </c>
      <c r="H131" s="168">
        <v>646.5</v>
      </c>
      <c r="I131" s="169"/>
      <c r="J131" s="170">
        <f>ROUND(I131*H131,2)</f>
        <v>0</v>
      </c>
      <c r="K131" s="166" t="s">
        <v>131</v>
      </c>
      <c r="L131" s="40"/>
      <c r="M131" s="171" t="s">
        <v>3</v>
      </c>
      <c r="N131" s="172" t="s">
        <v>45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5" t="s">
        <v>132</v>
      </c>
      <c r="AT131" s="175" t="s">
        <v>127</v>
      </c>
      <c r="AU131" s="175" t="s">
        <v>82</v>
      </c>
      <c r="AY131" s="20" t="s">
        <v>126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20" t="s">
        <v>82</v>
      </c>
      <c r="BK131" s="176">
        <f>ROUND(I131*H131,2)</f>
        <v>0</v>
      </c>
      <c r="BL131" s="20" t="s">
        <v>132</v>
      </c>
      <c r="BM131" s="175" t="s">
        <v>292</v>
      </c>
    </row>
    <row r="132" s="2" customFormat="1">
      <c r="A132" s="39"/>
      <c r="B132" s="40"/>
      <c r="C132" s="39"/>
      <c r="D132" s="177" t="s">
        <v>133</v>
      </c>
      <c r="E132" s="39"/>
      <c r="F132" s="178" t="s">
        <v>285</v>
      </c>
      <c r="G132" s="39"/>
      <c r="H132" s="39"/>
      <c r="I132" s="179"/>
      <c r="J132" s="39"/>
      <c r="K132" s="39"/>
      <c r="L132" s="40"/>
      <c r="M132" s="180"/>
      <c r="N132" s="181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133</v>
      </c>
      <c r="AU132" s="20" t="s">
        <v>82</v>
      </c>
    </row>
    <row r="133" s="14" customFormat="1">
      <c r="A133" s="14"/>
      <c r="B133" s="190"/>
      <c r="C133" s="14"/>
      <c r="D133" s="183" t="s">
        <v>135</v>
      </c>
      <c r="E133" s="191" t="s">
        <v>3</v>
      </c>
      <c r="F133" s="192" t="s">
        <v>293</v>
      </c>
      <c r="G133" s="14"/>
      <c r="H133" s="193">
        <v>646.5</v>
      </c>
      <c r="I133" s="194"/>
      <c r="J133" s="14"/>
      <c r="K133" s="14"/>
      <c r="L133" s="190"/>
      <c r="M133" s="195"/>
      <c r="N133" s="196"/>
      <c r="O133" s="196"/>
      <c r="P133" s="196"/>
      <c r="Q133" s="196"/>
      <c r="R133" s="196"/>
      <c r="S133" s="196"/>
      <c r="T133" s="19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1" t="s">
        <v>135</v>
      </c>
      <c r="AU133" s="191" t="s">
        <v>82</v>
      </c>
      <c r="AV133" s="14" t="s">
        <v>84</v>
      </c>
      <c r="AW133" s="14" t="s">
        <v>137</v>
      </c>
      <c r="AX133" s="14" t="s">
        <v>82</v>
      </c>
      <c r="AY133" s="191" t="s">
        <v>126</v>
      </c>
    </row>
    <row r="134" s="2" customFormat="1" ht="37.8" customHeight="1">
      <c r="A134" s="39"/>
      <c r="B134" s="163"/>
      <c r="C134" s="164" t="s">
        <v>223</v>
      </c>
      <c r="D134" s="164" t="s">
        <v>127</v>
      </c>
      <c r="E134" s="165" t="s">
        <v>294</v>
      </c>
      <c r="F134" s="166" t="s">
        <v>295</v>
      </c>
      <c r="G134" s="167" t="s">
        <v>240</v>
      </c>
      <c r="H134" s="168">
        <v>646.5</v>
      </c>
      <c r="I134" s="169"/>
      <c r="J134" s="170">
        <f>ROUND(I134*H134,2)</f>
        <v>0</v>
      </c>
      <c r="K134" s="166" t="s">
        <v>131</v>
      </c>
      <c r="L134" s="40"/>
      <c r="M134" s="171" t="s">
        <v>3</v>
      </c>
      <c r="N134" s="172" t="s">
        <v>45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5" t="s">
        <v>132</v>
      </c>
      <c r="AT134" s="175" t="s">
        <v>127</v>
      </c>
      <c r="AU134" s="175" t="s">
        <v>82</v>
      </c>
      <c r="AY134" s="20" t="s">
        <v>126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20" t="s">
        <v>82</v>
      </c>
      <c r="BK134" s="176">
        <f>ROUND(I134*H134,2)</f>
        <v>0</v>
      </c>
      <c r="BL134" s="20" t="s">
        <v>132</v>
      </c>
      <c r="BM134" s="175" t="s">
        <v>296</v>
      </c>
    </row>
    <row r="135" s="2" customFormat="1">
      <c r="A135" s="39"/>
      <c r="B135" s="40"/>
      <c r="C135" s="39"/>
      <c r="D135" s="177" t="s">
        <v>133</v>
      </c>
      <c r="E135" s="39"/>
      <c r="F135" s="178" t="s">
        <v>297</v>
      </c>
      <c r="G135" s="39"/>
      <c r="H135" s="39"/>
      <c r="I135" s="179"/>
      <c r="J135" s="39"/>
      <c r="K135" s="39"/>
      <c r="L135" s="40"/>
      <c r="M135" s="180"/>
      <c r="N135" s="181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133</v>
      </c>
      <c r="AU135" s="20" t="s">
        <v>82</v>
      </c>
    </row>
    <row r="136" s="2" customFormat="1" ht="16.5" customHeight="1">
      <c r="A136" s="39"/>
      <c r="B136" s="163"/>
      <c r="C136" s="207" t="s">
        <v>229</v>
      </c>
      <c r="D136" s="207" t="s">
        <v>186</v>
      </c>
      <c r="E136" s="208" t="s">
        <v>298</v>
      </c>
      <c r="F136" s="209" t="s">
        <v>299</v>
      </c>
      <c r="G136" s="210" t="s">
        <v>300</v>
      </c>
      <c r="H136" s="211">
        <v>19.395</v>
      </c>
      <c r="I136" s="212"/>
      <c r="J136" s="213">
        <f>ROUND(I136*H136,2)</f>
        <v>0</v>
      </c>
      <c r="K136" s="209" t="s">
        <v>131</v>
      </c>
      <c r="L136" s="214"/>
      <c r="M136" s="215" t="s">
        <v>3</v>
      </c>
      <c r="N136" s="216" t="s">
        <v>45</v>
      </c>
      <c r="O136" s="73"/>
      <c r="P136" s="173">
        <f>O136*H136</f>
        <v>0</v>
      </c>
      <c r="Q136" s="173">
        <v>0.001</v>
      </c>
      <c r="R136" s="173">
        <f>Q136*H136</f>
        <v>0.019394999999999999</v>
      </c>
      <c r="S136" s="173">
        <v>0</v>
      </c>
      <c r="T136" s="17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5" t="s">
        <v>157</v>
      </c>
      <c r="AT136" s="175" t="s">
        <v>186</v>
      </c>
      <c r="AU136" s="175" t="s">
        <v>82</v>
      </c>
      <c r="AY136" s="20" t="s">
        <v>126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20" t="s">
        <v>82</v>
      </c>
      <c r="BK136" s="176">
        <f>ROUND(I136*H136,2)</f>
        <v>0</v>
      </c>
      <c r="BL136" s="20" t="s">
        <v>132</v>
      </c>
      <c r="BM136" s="175" t="s">
        <v>301</v>
      </c>
    </row>
    <row r="137" s="14" customFormat="1">
      <c r="A137" s="14"/>
      <c r="B137" s="190"/>
      <c r="C137" s="14"/>
      <c r="D137" s="183" t="s">
        <v>135</v>
      </c>
      <c r="E137" s="191" t="s">
        <v>3</v>
      </c>
      <c r="F137" s="192" t="s">
        <v>302</v>
      </c>
      <c r="G137" s="14"/>
      <c r="H137" s="193">
        <v>19.395</v>
      </c>
      <c r="I137" s="194"/>
      <c r="J137" s="14"/>
      <c r="K137" s="14"/>
      <c r="L137" s="190"/>
      <c r="M137" s="195"/>
      <c r="N137" s="196"/>
      <c r="O137" s="196"/>
      <c r="P137" s="196"/>
      <c r="Q137" s="196"/>
      <c r="R137" s="196"/>
      <c r="S137" s="196"/>
      <c r="T137" s="19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1" t="s">
        <v>135</v>
      </c>
      <c r="AU137" s="191" t="s">
        <v>82</v>
      </c>
      <c r="AV137" s="14" t="s">
        <v>84</v>
      </c>
      <c r="AW137" s="14" t="s">
        <v>137</v>
      </c>
      <c r="AX137" s="14" t="s">
        <v>82</v>
      </c>
      <c r="AY137" s="191" t="s">
        <v>126</v>
      </c>
    </row>
    <row r="138" s="2" customFormat="1" ht="16.5" customHeight="1">
      <c r="A138" s="39"/>
      <c r="B138" s="163"/>
      <c r="C138" s="207" t="s">
        <v>284</v>
      </c>
      <c r="D138" s="207" t="s">
        <v>186</v>
      </c>
      <c r="E138" s="208" t="s">
        <v>303</v>
      </c>
      <c r="F138" s="209" t="s">
        <v>304</v>
      </c>
      <c r="G138" s="210" t="s">
        <v>189</v>
      </c>
      <c r="H138" s="211">
        <v>128.00700000000001</v>
      </c>
      <c r="I138" s="212"/>
      <c r="J138" s="213">
        <f>ROUND(I138*H138,2)</f>
        <v>0</v>
      </c>
      <c r="K138" s="209" t="s">
        <v>131</v>
      </c>
      <c r="L138" s="214"/>
      <c r="M138" s="215" t="s">
        <v>3</v>
      </c>
      <c r="N138" s="216" t="s">
        <v>45</v>
      </c>
      <c r="O138" s="73"/>
      <c r="P138" s="173">
        <f>O138*H138</f>
        <v>0</v>
      </c>
      <c r="Q138" s="173">
        <v>1</v>
      </c>
      <c r="R138" s="173">
        <f>Q138*H138</f>
        <v>128.00700000000001</v>
      </c>
      <c r="S138" s="173">
        <v>0</v>
      </c>
      <c r="T138" s="17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5" t="s">
        <v>157</v>
      </c>
      <c r="AT138" s="175" t="s">
        <v>186</v>
      </c>
      <c r="AU138" s="175" t="s">
        <v>82</v>
      </c>
      <c r="AY138" s="20" t="s">
        <v>126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20" t="s">
        <v>82</v>
      </c>
      <c r="BK138" s="176">
        <f>ROUND(I138*H138,2)</f>
        <v>0</v>
      </c>
      <c r="BL138" s="20" t="s">
        <v>132</v>
      </c>
      <c r="BM138" s="175" t="s">
        <v>305</v>
      </c>
    </row>
    <row r="139" s="14" customFormat="1">
      <c r="A139" s="14"/>
      <c r="B139" s="190"/>
      <c r="C139" s="14"/>
      <c r="D139" s="183" t="s">
        <v>135</v>
      </c>
      <c r="E139" s="191" t="s">
        <v>3</v>
      </c>
      <c r="F139" s="192" t="s">
        <v>306</v>
      </c>
      <c r="G139" s="14"/>
      <c r="H139" s="193">
        <v>128.00700000000003</v>
      </c>
      <c r="I139" s="194"/>
      <c r="J139" s="14"/>
      <c r="K139" s="14"/>
      <c r="L139" s="190"/>
      <c r="M139" s="195"/>
      <c r="N139" s="196"/>
      <c r="O139" s="196"/>
      <c r="P139" s="196"/>
      <c r="Q139" s="196"/>
      <c r="R139" s="196"/>
      <c r="S139" s="196"/>
      <c r="T139" s="19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1" t="s">
        <v>135</v>
      </c>
      <c r="AU139" s="191" t="s">
        <v>82</v>
      </c>
      <c r="AV139" s="14" t="s">
        <v>84</v>
      </c>
      <c r="AW139" s="14" t="s">
        <v>137</v>
      </c>
      <c r="AX139" s="14" t="s">
        <v>82</v>
      </c>
      <c r="AY139" s="191" t="s">
        <v>126</v>
      </c>
    </row>
    <row r="140" s="2" customFormat="1" ht="62.7" customHeight="1">
      <c r="A140" s="39"/>
      <c r="B140" s="163"/>
      <c r="C140" s="164" t="s">
        <v>307</v>
      </c>
      <c r="D140" s="164" t="s">
        <v>127</v>
      </c>
      <c r="E140" s="165" t="s">
        <v>194</v>
      </c>
      <c r="F140" s="166" t="s">
        <v>195</v>
      </c>
      <c r="G140" s="167" t="s">
        <v>130</v>
      </c>
      <c r="H140" s="168">
        <v>509.73500000000001</v>
      </c>
      <c r="I140" s="169"/>
      <c r="J140" s="170">
        <f>ROUND(I140*H140,2)</f>
        <v>0</v>
      </c>
      <c r="K140" s="166" t="s">
        <v>131</v>
      </c>
      <c r="L140" s="40"/>
      <c r="M140" s="171" t="s">
        <v>3</v>
      </c>
      <c r="N140" s="172" t="s">
        <v>45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5" t="s">
        <v>132</v>
      </c>
      <c r="AT140" s="175" t="s">
        <v>127</v>
      </c>
      <c r="AU140" s="175" t="s">
        <v>82</v>
      </c>
      <c r="AY140" s="20" t="s">
        <v>126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20" t="s">
        <v>82</v>
      </c>
      <c r="BK140" s="176">
        <f>ROUND(I140*H140,2)</f>
        <v>0</v>
      </c>
      <c r="BL140" s="20" t="s">
        <v>132</v>
      </c>
      <c r="BM140" s="175" t="s">
        <v>308</v>
      </c>
    </row>
    <row r="141" s="2" customFormat="1">
      <c r="A141" s="39"/>
      <c r="B141" s="40"/>
      <c r="C141" s="39"/>
      <c r="D141" s="177" t="s">
        <v>133</v>
      </c>
      <c r="E141" s="39"/>
      <c r="F141" s="178" t="s">
        <v>197</v>
      </c>
      <c r="G141" s="39"/>
      <c r="H141" s="39"/>
      <c r="I141" s="179"/>
      <c r="J141" s="39"/>
      <c r="K141" s="39"/>
      <c r="L141" s="40"/>
      <c r="M141" s="180"/>
      <c r="N141" s="181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133</v>
      </c>
      <c r="AU141" s="20" t="s">
        <v>82</v>
      </c>
    </row>
    <row r="142" s="14" customFormat="1">
      <c r="A142" s="14"/>
      <c r="B142" s="190"/>
      <c r="C142" s="14"/>
      <c r="D142" s="183" t="s">
        <v>135</v>
      </c>
      <c r="E142" s="191" t="s">
        <v>3</v>
      </c>
      <c r="F142" s="192" t="s">
        <v>309</v>
      </c>
      <c r="G142" s="14"/>
      <c r="H142" s="193">
        <v>509.73499999999996</v>
      </c>
      <c r="I142" s="194"/>
      <c r="J142" s="14"/>
      <c r="K142" s="14"/>
      <c r="L142" s="190"/>
      <c r="M142" s="195"/>
      <c r="N142" s="196"/>
      <c r="O142" s="196"/>
      <c r="P142" s="196"/>
      <c r="Q142" s="196"/>
      <c r="R142" s="196"/>
      <c r="S142" s="196"/>
      <c r="T142" s="19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1" t="s">
        <v>135</v>
      </c>
      <c r="AU142" s="191" t="s">
        <v>82</v>
      </c>
      <c r="AV142" s="14" t="s">
        <v>84</v>
      </c>
      <c r="AW142" s="14" t="s">
        <v>137</v>
      </c>
      <c r="AX142" s="14" t="s">
        <v>82</v>
      </c>
      <c r="AY142" s="191" t="s">
        <v>126</v>
      </c>
    </row>
    <row r="143" s="2" customFormat="1" ht="66.75" customHeight="1">
      <c r="A143" s="39"/>
      <c r="B143" s="163"/>
      <c r="C143" s="164" t="s">
        <v>310</v>
      </c>
      <c r="D143" s="164" t="s">
        <v>127</v>
      </c>
      <c r="E143" s="165" t="s">
        <v>199</v>
      </c>
      <c r="F143" s="166" t="s">
        <v>200</v>
      </c>
      <c r="G143" s="167" t="s">
        <v>130</v>
      </c>
      <c r="H143" s="168">
        <v>5835.4399999999996</v>
      </c>
      <c r="I143" s="169"/>
      <c r="J143" s="170">
        <f>ROUND(I143*H143,2)</f>
        <v>0</v>
      </c>
      <c r="K143" s="166" t="s">
        <v>131</v>
      </c>
      <c r="L143" s="40"/>
      <c r="M143" s="171" t="s">
        <v>3</v>
      </c>
      <c r="N143" s="172" t="s">
        <v>45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5" t="s">
        <v>132</v>
      </c>
      <c r="AT143" s="175" t="s">
        <v>127</v>
      </c>
      <c r="AU143" s="175" t="s">
        <v>82</v>
      </c>
      <c r="AY143" s="20" t="s">
        <v>126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20" t="s">
        <v>82</v>
      </c>
      <c r="BK143" s="176">
        <f>ROUND(I143*H143,2)</f>
        <v>0</v>
      </c>
      <c r="BL143" s="20" t="s">
        <v>132</v>
      </c>
      <c r="BM143" s="175" t="s">
        <v>311</v>
      </c>
    </row>
    <row r="144" s="2" customFormat="1">
      <c r="A144" s="39"/>
      <c r="B144" s="40"/>
      <c r="C144" s="39"/>
      <c r="D144" s="177" t="s">
        <v>133</v>
      </c>
      <c r="E144" s="39"/>
      <c r="F144" s="178" t="s">
        <v>202</v>
      </c>
      <c r="G144" s="39"/>
      <c r="H144" s="39"/>
      <c r="I144" s="179"/>
      <c r="J144" s="39"/>
      <c r="K144" s="39"/>
      <c r="L144" s="40"/>
      <c r="M144" s="180"/>
      <c r="N144" s="18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133</v>
      </c>
      <c r="AU144" s="20" t="s">
        <v>82</v>
      </c>
    </row>
    <row r="145" s="14" customFormat="1">
      <c r="A145" s="14"/>
      <c r="B145" s="190"/>
      <c r="C145" s="14"/>
      <c r="D145" s="183" t="s">
        <v>135</v>
      </c>
      <c r="E145" s="191" t="s">
        <v>3</v>
      </c>
      <c r="F145" s="192" t="s">
        <v>312</v>
      </c>
      <c r="G145" s="14"/>
      <c r="H145" s="193">
        <v>571.99999999999989</v>
      </c>
      <c r="I145" s="194"/>
      <c r="J145" s="14"/>
      <c r="K145" s="14"/>
      <c r="L145" s="190"/>
      <c r="M145" s="195"/>
      <c r="N145" s="196"/>
      <c r="O145" s="196"/>
      <c r="P145" s="196"/>
      <c r="Q145" s="196"/>
      <c r="R145" s="196"/>
      <c r="S145" s="196"/>
      <c r="T145" s="19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1" t="s">
        <v>135</v>
      </c>
      <c r="AU145" s="191" t="s">
        <v>82</v>
      </c>
      <c r="AV145" s="14" t="s">
        <v>84</v>
      </c>
      <c r="AW145" s="14" t="s">
        <v>137</v>
      </c>
      <c r="AX145" s="14" t="s">
        <v>74</v>
      </c>
      <c r="AY145" s="191" t="s">
        <v>126</v>
      </c>
    </row>
    <row r="146" s="14" customFormat="1">
      <c r="A146" s="14"/>
      <c r="B146" s="190"/>
      <c r="C146" s="14"/>
      <c r="D146" s="183" t="s">
        <v>135</v>
      </c>
      <c r="E146" s="191" t="s">
        <v>3</v>
      </c>
      <c r="F146" s="192" t="s">
        <v>313</v>
      </c>
      <c r="G146" s="14"/>
      <c r="H146" s="193">
        <v>5263.4399999999996</v>
      </c>
      <c r="I146" s="194"/>
      <c r="J146" s="14"/>
      <c r="K146" s="14"/>
      <c r="L146" s="190"/>
      <c r="M146" s="195"/>
      <c r="N146" s="196"/>
      <c r="O146" s="196"/>
      <c r="P146" s="196"/>
      <c r="Q146" s="196"/>
      <c r="R146" s="196"/>
      <c r="S146" s="196"/>
      <c r="T146" s="19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1" t="s">
        <v>135</v>
      </c>
      <c r="AU146" s="191" t="s">
        <v>82</v>
      </c>
      <c r="AV146" s="14" t="s">
        <v>84</v>
      </c>
      <c r="AW146" s="14" t="s">
        <v>137</v>
      </c>
      <c r="AX146" s="14" t="s">
        <v>74</v>
      </c>
      <c r="AY146" s="191" t="s">
        <v>126</v>
      </c>
    </row>
    <row r="147" s="15" customFormat="1">
      <c r="A147" s="15"/>
      <c r="B147" s="198"/>
      <c r="C147" s="15"/>
      <c r="D147" s="183" t="s">
        <v>135</v>
      </c>
      <c r="E147" s="199" t="s">
        <v>3</v>
      </c>
      <c r="F147" s="200" t="s">
        <v>140</v>
      </c>
      <c r="G147" s="15"/>
      <c r="H147" s="201">
        <v>5835.4399999999996</v>
      </c>
      <c r="I147" s="202"/>
      <c r="J147" s="15"/>
      <c r="K147" s="15"/>
      <c r="L147" s="198"/>
      <c r="M147" s="203"/>
      <c r="N147" s="204"/>
      <c r="O147" s="204"/>
      <c r="P147" s="204"/>
      <c r="Q147" s="204"/>
      <c r="R147" s="204"/>
      <c r="S147" s="204"/>
      <c r="T147" s="20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199" t="s">
        <v>135</v>
      </c>
      <c r="AU147" s="199" t="s">
        <v>82</v>
      </c>
      <c r="AV147" s="15" t="s">
        <v>132</v>
      </c>
      <c r="AW147" s="15" t="s">
        <v>137</v>
      </c>
      <c r="AX147" s="15" t="s">
        <v>82</v>
      </c>
      <c r="AY147" s="199" t="s">
        <v>126</v>
      </c>
    </row>
    <row r="148" s="12" customFormat="1" ht="25.92" customHeight="1">
      <c r="A148" s="12"/>
      <c r="B148" s="152"/>
      <c r="C148" s="12"/>
      <c r="D148" s="153" t="s">
        <v>73</v>
      </c>
      <c r="E148" s="154" t="s">
        <v>314</v>
      </c>
      <c r="F148" s="154" t="s">
        <v>315</v>
      </c>
      <c r="G148" s="12"/>
      <c r="H148" s="12"/>
      <c r="I148" s="155"/>
      <c r="J148" s="156">
        <f>BK148</f>
        <v>0</v>
      </c>
      <c r="K148" s="12"/>
      <c r="L148" s="152"/>
      <c r="M148" s="157"/>
      <c r="N148" s="158"/>
      <c r="O148" s="158"/>
      <c r="P148" s="159">
        <f>SUM(P149:P162)</f>
        <v>0</v>
      </c>
      <c r="Q148" s="158"/>
      <c r="R148" s="159">
        <f>SUM(R149:R162)</f>
        <v>720.67071120000003</v>
      </c>
      <c r="S148" s="158"/>
      <c r="T148" s="160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82</v>
      </c>
      <c r="AT148" s="161" t="s">
        <v>73</v>
      </c>
      <c r="AU148" s="161" t="s">
        <v>74</v>
      </c>
      <c r="AY148" s="153" t="s">
        <v>126</v>
      </c>
      <c r="BK148" s="162">
        <f>SUM(BK149:BK162)</f>
        <v>0</v>
      </c>
    </row>
    <row r="149" s="2" customFormat="1" ht="37.8" customHeight="1">
      <c r="A149" s="39"/>
      <c r="B149" s="163"/>
      <c r="C149" s="164" t="s">
        <v>8</v>
      </c>
      <c r="D149" s="164" t="s">
        <v>127</v>
      </c>
      <c r="E149" s="165" t="s">
        <v>316</v>
      </c>
      <c r="F149" s="166" t="s">
        <v>317</v>
      </c>
      <c r="G149" s="167" t="s">
        <v>240</v>
      </c>
      <c r="H149" s="168">
        <v>946</v>
      </c>
      <c r="I149" s="169"/>
      <c r="J149" s="170">
        <f>ROUND(I149*H149,2)</f>
        <v>0</v>
      </c>
      <c r="K149" s="166" t="s">
        <v>131</v>
      </c>
      <c r="L149" s="40"/>
      <c r="M149" s="171" t="s">
        <v>3</v>
      </c>
      <c r="N149" s="172" t="s">
        <v>45</v>
      </c>
      <c r="O149" s="73"/>
      <c r="P149" s="173">
        <f>O149*H149</f>
        <v>0</v>
      </c>
      <c r="Q149" s="173">
        <v>0.23000000000000001</v>
      </c>
      <c r="R149" s="173">
        <f>Q149*H149</f>
        <v>217.58000000000001</v>
      </c>
      <c r="S149" s="173">
        <v>0</v>
      </c>
      <c r="T149" s="17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5" t="s">
        <v>132</v>
      </c>
      <c r="AT149" s="175" t="s">
        <v>127</v>
      </c>
      <c r="AU149" s="175" t="s">
        <v>82</v>
      </c>
      <c r="AY149" s="20" t="s">
        <v>126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20" t="s">
        <v>82</v>
      </c>
      <c r="BK149" s="176">
        <f>ROUND(I149*H149,2)</f>
        <v>0</v>
      </c>
      <c r="BL149" s="20" t="s">
        <v>132</v>
      </c>
      <c r="BM149" s="175" t="s">
        <v>318</v>
      </c>
    </row>
    <row r="150" s="2" customFormat="1">
      <c r="A150" s="39"/>
      <c r="B150" s="40"/>
      <c r="C150" s="39"/>
      <c r="D150" s="177" t="s">
        <v>133</v>
      </c>
      <c r="E150" s="39"/>
      <c r="F150" s="178" t="s">
        <v>319</v>
      </c>
      <c r="G150" s="39"/>
      <c r="H150" s="39"/>
      <c r="I150" s="179"/>
      <c r="J150" s="39"/>
      <c r="K150" s="39"/>
      <c r="L150" s="40"/>
      <c r="M150" s="180"/>
      <c r="N150" s="181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133</v>
      </c>
      <c r="AU150" s="20" t="s">
        <v>82</v>
      </c>
    </row>
    <row r="151" s="14" customFormat="1">
      <c r="A151" s="14"/>
      <c r="B151" s="190"/>
      <c r="C151" s="14"/>
      <c r="D151" s="183" t="s">
        <v>135</v>
      </c>
      <c r="E151" s="191" t="s">
        <v>3</v>
      </c>
      <c r="F151" s="192" t="s">
        <v>286</v>
      </c>
      <c r="G151" s="14"/>
      <c r="H151" s="193">
        <v>946</v>
      </c>
      <c r="I151" s="194"/>
      <c r="J151" s="14"/>
      <c r="K151" s="14"/>
      <c r="L151" s="190"/>
      <c r="M151" s="195"/>
      <c r="N151" s="196"/>
      <c r="O151" s="196"/>
      <c r="P151" s="196"/>
      <c r="Q151" s="196"/>
      <c r="R151" s="196"/>
      <c r="S151" s="196"/>
      <c r="T151" s="19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1" t="s">
        <v>135</v>
      </c>
      <c r="AU151" s="191" t="s">
        <v>82</v>
      </c>
      <c r="AV151" s="14" t="s">
        <v>84</v>
      </c>
      <c r="AW151" s="14" t="s">
        <v>137</v>
      </c>
      <c r="AX151" s="14" t="s">
        <v>82</v>
      </c>
      <c r="AY151" s="191" t="s">
        <v>126</v>
      </c>
    </row>
    <row r="152" s="2" customFormat="1" ht="37.8" customHeight="1">
      <c r="A152" s="39"/>
      <c r="B152" s="163"/>
      <c r="C152" s="164" t="s">
        <v>292</v>
      </c>
      <c r="D152" s="164" t="s">
        <v>127</v>
      </c>
      <c r="E152" s="165" t="s">
        <v>320</v>
      </c>
      <c r="F152" s="166" t="s">
        <v>321</v>
      </c>
      <c r="G152" s="167" t="s">
        <v>130</v>
      </c>
      <c r="H152" s="168">
        <v>208.12000000000001</v>
      </c>
      <c r="I152" s="169"/>
      <c r="J152" s="170">
        <f>ROUND(I152*H152,2)</f>
        <v>0</v>
      </c>
      <c r="K152" s="166" t="s">
        <v>131</v>
      </c>
      <c r="L152" s="40"/>
      <c r="M152" s="171" t="s">
        <v>3</v>
      </c>
      <c r="N152" s="172" t="s">
        <v>45</v>
      </c>
      <c r="O152" s="73"/>
      <c r="P152" s="173">
        <f>O152*H152</f>
        <v>0</v>
      </c>
      <c r="Q152" s="173">
        <v>2.4142999999999999</v>
      </c>
      <c r="R152" s="173">
        <f>Q152*H152</f>
        <v>502.46411599999999</v>
      </c>
      <c r="S152" s="173">
        <v>0</v>
      </c>
      <c r="T152" s="17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5" t="s">
        <v>132</v>
      </c>
      <c r="AT152" s="175" t="s">
        <v>127</v>
      </c>
      <c r="AU152" s="175" t="s">
        <v>82</v>
      </c>
      <c r="AY152" s="20" t="s">
        <v>126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20" t="s">
        <v>82</v>
      </c>
      <c r="BK152" s="176">
        <f>ROUND(I152*H152,2)</f>
        <v>0</v>
      </c>
      <c r="BL152" s="20" t="s">
        <v>132</v>
      </c>
      <c r="BM152" s="175" t="s">
        <v>322</v>
      </c>
    </row>
    <row r="153" s="2" customFormat="1">
      <c r="A153" s="39"/>
      <c r="B153" s="40"/>
      <c r="C153" s="39"/>
      <c r="D153" s="177" t="s">
        <v>133</v>
      </c>
      <c r="E153" s="39"/>
      <c r="F153" s="178" t="s">
        <v>323</v>
      </c>
      <c r="G153" s="39"/>
      <c r="H153" s="39"/>
      <c r="I153" s="179"/>
      <c r="J153" s="39"/>
      <c r="K153" s="39"/>
      <c r="L153" s="40"/>
      <c r="M153" s="180"/>
      <c r="N153" s="181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133</v>
      </c>
      <c r="AU153" s="20" t="s">
        <v>82</v>
      </c>
    </row>
    <row r="154" s="2" customFormat="1">
      <c r="A154" s="39"/>
      <c r="B154" s="40"/>
      <c r="C154" s="39"/>
      <c r="D154" s="183" t="s">
        <v>146</v>
      </c>
      <c r="E154" s="39"/>
      <c r="F154" s="206" t="s">
        <v>324</v>
      </c>
      <c r="G154" s="39"/>
      <c r="H154" s="39"/>
      <c r="I154" s="179"/>
      <c r="J154" s="39"/>
      <c r="K154" s="39"/>
      <c r="L154" s="40"/>
      <c r="M154" s="180"/>
      <c r="N154" s="18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146</v>
      </c>
      <c r="AU154" s="20" t="s">
        <v>82</v>
      </c>
    </row>
    <row r="155" s="14" customFormat="1">
      <c r="A155" s="14"/>
      <c r="B155" s="190"/>
      <c r="C155" s="14"/>
      <c r="D155" s="183" t="s">
        <v>135</v>
      </c>
      <c r="E155" s="191" t="s">
        <v>3</v>
      </c>
      <c r="F155" s="192" t="s">
        <v>325</v>
      </c>
      <c r="G155" s="14"/>
      <c r="H155" s="193">
        <v>208.12000000000003</v>
      </c>
      <c r="I155" s="194"/>
      <c r="J155" s="14"/>
      <c r="K155" s="14"/>
      <c r="L155" s="190"/>
      <c r="M155" s="195"/>
      <c r="N155" s="196"/>
      <c r="O155" s="196"/>
      <c r="P155" s="196"/>
      <c r="Q155" s="196"/>
      <c r="R155" s="196"/>
      <c r="S155" s="196"/>
      <c r="T155" s="19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1" t="s">
        <v>135</v>
      </c>
      <c r="AU155" s="191" t="s">
        <v>82</v>
      </c>
      <c r="AV155" s="14" t="s">
        <v>84</v>
      </c>
      <c r="AW155" s="14" t="s">
        <v>137</v>
      </c>
      <c r="AX155" s="14" t="s">
        <v>82</v>
      </c>
      <c r="AY155" s="191" t="s">
        <v>126</v>
      </c>
    </row>
    <row r="156" s="2" customFormat="1" ht="24.15" customHeight="1">
      <c r="A156" s="39"/>
      <c r="B156" s="163"/>
      <c r="C156" s="164" t="s">
        <v>326</v>
      </c>
      <c r="D156" s="164" t="s">
        <v>127</v>
      </c>
      <c r="E156" s="165" t="s">
        <v>327</v>
      </c>
      <c r="F156" s="166" t="s">
        <v>328</v>
      </c>
      <c r="G156" s="167" t="s">
        <v>240</v>
      </c>
      <c r="H156" s="168">
        <v>946</v>
      </c>
      <c r="I156" s="169"/>
      <c r="J156" s="170">
        <f>ROUND(I156*H156,2)</f>
        <v>0</v>
      </c>
      <c r="K156" s="166" t="s">
        <v>131</v>
      </c>
      <c r="L156" s="40"/>
      <c r="M156" s="171" t="s">
        <v>3</v>
      </c>
      <c r="N156" s="172" t="s">
        <v>45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5" t="s">
        <v>132</v>
      </c>
      <c r="AT156" s="175" t="s">
        <v>127</v>
      </c>
      <c r="AU156" s="175" t="s">
        <v>82</v>
      </c>
      <c r="AY156" s="20" t="s">
        <v>126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20" t="s">
        <v>82</v>
      </c>
      <c r="BK156" s="176">
        <f>ROUND(I156*H156,2)</f>
        <v>0</v>
      </c>
      <c r="BL156" s="20" t="s">
        <v>132</v>
      </c>
      <c r="BM156" s="175" t="s">
        <v>329</v>
      </c>
    </row>
    <row r="157" s="2" customFormat="1">
      <c r="A157" s="39"/>
      <c r="B157" s="40"/>
      <c r="C157" s="39"/>
      <c r="D157" s="177" t="s">
        <v>133</v>
      </c>
      <c r="E157" s="39"/>
      <c r="F157" s="178" t="s">
        <v>330</v>
      </c>
      <c r="G157" s="39"/>
      <c r="H157" s="39"/>
      <c r="I157" s="179"/>
      <c r="J157" s="39"/>
      <c r="K157" s="39"/>
      <c r="L157" s="40"/>
      <c r="M157" s="180"/>
      <c r="N157" s="181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133</v>
      </c>
      <c r="AU157" s="20" t="s">
        <v>82</v>
      </c>
    </row>
    <row r="158" s="2" customFormat="1" ht="49.05" customHeight="1">
      <c r="A158" s="39"/>
      <c r="B158" s="163"/>
      <c r="C158" s="164" t="s">
        <v>296</v>
      </c>
      <c r="D158" s="164" t="s">
        <v>127</v>
      </c>
      <c r="E158" s="165" t="s">
        <v>331</v>
      </c>
      <c r="F158" s="166" t="s">
        <v>332</v>
      </c>
      <c r="G158" s="167" t="s">
        <v>240</v>
      </c>
      <c r="H158" s="168">
        <v>1232</v>
      </c>
      <c r="I158" s="169"/>
      <c r="J158" s="170">
        <f>ROUND(I158*H158,2)</f>
        <v>0</v>
      </c>
      <c r="K158" s="166" t="s">
        <v>131</v>
      </c>
      <c r="L158" s="40"/>
      <c r="M158" s="171" t="s">
        <v>3</v>
      </c>
      <c r="N158" s="172" t="s">
        <v>45</v>
      </c>
      <c r="O158" s="73"/>
      <c r="P158" s="173">
        <f>O158*H158</f>
        <v>0</v>
      </c>
      <c r="Q158" s="173">
        <v>0.0002786</v>
      </c>
      <c r="R158" s="173">
        <f>Q158*H158</f>
        <v>0.34323520000000002</v>
      </c>
      <c r="S158" s="173">
        <v>0</v>
      </c>
      <c r="T158" s="17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5" t="s">
        <v>132</v>
      </c>
      <c r="AT158" s="175" t="s">
        <v>127</v>
      </c>
      <c r="AU158" s="175" t="s">
        <v>82</v>
      </c>
      <c r="AY158" s="20" t="s">
        <v>126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20" t="s">
        <v>82</v>
      </c>
      <c r="BK158" s="176">
        <f>ROUND(I158*H158,2)</f>
        <v>0</v>
      </c>
      <c r="BL158" s="20" t="s">
        <v>132</v>
      </c>
      <c r="BM158" s="175" t="s">
        <v>333</v>
      </c>
    </row>
    <row r="159" s="2" customFormat="1">
      <c r="A159" s="39"/>
      <c r="B159" s="40"/>
      <c r="C159" s="39"/>
      <c r="D159" s="177" t="s">
        <v>133</v>
      </c>
      <c r="E159" s="39"/>
      <c r="F159" s="178" t="s">
        <v>334</v>
      </c>
      <c r="G159" s="39"/>
      <c r="H159" s="39"/>
      <c r="I159" s="179"/>
      <c r="J159" s="39"/>
      <c r="K159" s="39"/>
      <c r="L159" s="40"/>
      <c r="M159" s="180"/>
      <c r="N159" s="181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133</v>
      </c>
      <c r="AU159" s="20" t="s">
        <v>82</v>
      </c>
    </row>
    <row r="160" s="14" customFormat="1">
      <c r="A160" s="14"/>
      <c r="B160" s="190"/>
      <c r="C160" s="14"/>
      <c r="D160" s="183" t="s">
        <v>135</v>
      </c>
      <c r="E160" s="191" t="s">
        <v>3</v>
      </c>
      <c r="F160" s="192" t="s">
        <v>335</v>
      </c>
      <c r="G160" s="14"/>
      <c r="H160" s="193">
        <v>1232</v>
      </c>
      <c r="I160" s="194"/>
      <c r="J160" s="14"/>
      <c r="K160" s="14"/>
      <c r="L160" s="190"/>
      <c r="M160" s="195"/>
      <c r="N160" s="196"/>
      <c r="O160" s="196"/>
      <c r="P160" s="196"/>
      <c r="Q160" s="196"/>
      <c r="R160" s="196"/>
      <c r="S160" s="196"/>
      <c r="T160" s="19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1" t="s">
        <v>135</v>
      </c>
      <c r="AU160" s="191" t="s">
        <v>82</v>
      </c>
      <c r="AV160" s="14" t="s">
        <v>84</v>
      </c>
      <c r="AW160" s="14" t="s">
        <v>137</v>
      </c>
      <c r="AX160" s="14" t="s">
        <v>82</v>
      </c>
      <c r="AY160" s="191" t="s">
        <v>126</v>
      </c>
    </row>
    <row r="161" s="2" customFormat="1" ht="24.15" customHeight="1">
      <c r="A161" s="39"/>
      <c r="B161" s="163"/>
      <c r="C161" s="207" t="s">
        <v>336</v>
      </c>
      <c r="D161" s="207" t="s">
        <v>186</v>
      </c>
      <c r="E161" s="208" t="s">
        <v>337</v>
      </c>
      <c r="F161" s="209" t="s">
        <v>338</v>
      </c>
      <c r="G161" s="210" t="s">
        <v>240</v>
      </c>
      <c r="H161" s="211">
        <v>1416.8</v>
      </c>
      <c r="I161" s="212"/>
      <c r="J161" s="213">
        <f>ROUND(I161*H161,2)</f>
        <v>0</v>
      </c>
      <c r="K161" s="209" t="s">
        <v>131</v>
      </c>
      <c r="L161" s="214"/>
      <c r="M161" s="215" t="s">
        <v>3</v>
      </c>
      <c r="N161" s="216" t="s">
        <v>45</v>
      </c>
      <c r="O161" s="73"/>
      <c r="P161" s="173">
        <f>O161*H161</f>
        <v>0</v>
      </c>
      <c r="Q161" s="173">
        <v>0.00020000000000000001</v>
      </c>
      <c r="R161" s="173">
        <f>Q161*H161</f>
        <v>0.28336</v>
      </c>
      <c r="S161" s="173">
        <v>0</v>
      </c>
      <c r="T161" s="17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5" t="s">
        <v>157</v>
      </c>
      <c r="AT161" s="175" t="s">
        <v>186</v>
      </c>
      <c r="AU161" s="175" t="s">
        <v>82</v>
      </c>
      <c r="AY161" s="20" t="s">
        <v>126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20" t="s">
        <v>82</v>
      </c>
      <c r="BK161" s="176">
        <f>ROUND(I161*H161,2)</f>
        <v>0</v>
      </c>
      <c r="BL161" s="20" t="s">
        <v>132</v>
      </c>
      <c r="BM161" s="175" t="s">
        <v>339</v>
      </c>
    </row>
    <row r="162" s="14" customFormat="1">
      <c r="A162" s="14"/>
      <c r="B162" s="190"/>
      <c r="C162" s="14"/>
      <c r="D162" s="183" t="s">
        <v>135</v>
      </c>
      <c r="E162" s="191" t="s">
        <v>3</v>
      </c>
      <c r="F162" s="192" t="s">
        <v>340</v>
      </c>
      <c r="G162" s="14"/>
      <c r="H162" s="193">
        <v>1416.8</v>
      </c>
      <c r="I162" s="194"/>
      <c r="J162" s="14"/>
      <c r="K162" s="14"/>
      <c r="L162" s="190"/>
      <c r="M162" s="195"/>
      <c r="N162" s="196"/>
      <c r="O162" s="196"/>
      <c r="P162" s="196"/>
      <c r="Q162" s="196"/>
      <c r="R162" s="196"/>
      <c r="S162" s="196"/>
      <c r="T162" s="19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1" t="s">
        <v>135</v>
      </c>
      <c r="AU162" s="191" t="s">
        <v>82</v>
      </c>
      <c r="AV162" s="14" t="s">
        <v>84</v>
      </c>
      <c r="AW162" s="14" t="s">
        <v>137</v>
      </c>
      <c r="AX162" s="14" t="s">
        <v>82</v>
      </c>
      <c r="AY162" s="191" t="s">
        <v>126</v>
      </c>
    </row>
    <row r="163" s="12" customFormat="1" ht="25.92" customHeight="1">
      <c r="A163" s="12"/>
      <c r="B163" s="152"/>
      <c r="C163" s="12"/>
      <c r="D163" s="153" t="s">
        <v>73</v>
      </c>
      <c r="E163" s="154" t="s">
        <v>204</v>
      </c>
      <c r="F163" s="154" t="s">
        <v>205</v>
      </c>
      <c r="G163" s="12"/>
      <c r="H163" s="12"/>
      <c r="I163" s="155"/>
      <c r="J163" s="156">
        <f>BK163</f>
        <v>0</v>
      </c>
      <c r="K163" s="12"/>
      <c r="L163" s="152"/>
      <c r="M163" s="157"/>
      <c r="N163" s="158"/>
      <c r="O163" s="158"/>
      <c r="P163" s="159">
        <f>SUM(P164:P165)</f>
        <v>0</v>
      </c>
      <c r="Q163" s="158"/>
      <c r="R163" s="159">
        <f>SUM(R164:R165)</f>
        <v>0</v>
      </c>
      <c r="S163" s="158"/>
      <c r="T163" s="160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3" t="s">
        <v>82</v>
      </c>
      <c r="AT163" s="161" t="s">
        <v>73</v>
      </c>
      <c r="AU163" s="161" t="s">
        <v>74</v>
      </c>
      <c r="AY163" s="153" t="s">
        <v>126</v>
      </c>
      <c r="BK163" s="162">
        <f>SUM(BK164:BK165)</f>
        <v>0</v>
      </c>
    </row>
    <row r="164" s="2" customFormat="1" ht="24.15" customHeight="1">
      <c r="A164" s="39"/>
      <c r="B164" s="163"/>
      <c r="C164" s="164" t="s">
        <v>341</v>
      </c>
      <c r="D164" s="164" t="s">
        <v>127</v>
      </c>
      <c r="E164" s="165" t="s">
        <v>207</v>
      </c>
      <c r="F164" s="166" t="s">
        <v>208</v>
      </c>
      <c r="G164" s="167" t="s">
        <v>189</v>
      </c>
      <c r="H164" s="168">
        <v>1638.213</v>
      </c>
      <c r="I164" s="169"/>
      <c r="J164" s="170">
        <f>ROUND(I164*H164,2)</f>
        <v>0</v>
      </c>
      <c r="K164" s="166" t="s">
        <v>131</v>
      </c>
      <c r="L164" s="40"/>
      <c r="M164" s="171" t="s">
        <v>3</v>
      </c>
      <c r="N164" s="172" t="s">
        <v>45</v>
      </c>
      <c r="O164" s="73"/>
      <c r="P164" s="173">
        <f>O164*H164</f>
        <v>0</v>
      </c>
      <c r="Q164" s="173">
        <v>0</v>
      </c>
      <c r="R164" s="173">
        <f>Q164*H164</f>
        <v>0</v>
      </c>
      <c r="S164" s="173">
        <v>0</v>
      </c>
      <c r="T164" s="174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5" t="s">
        <v>132</v>
      </c>
      <c r="AT164" s="175" t="s">
        <v>127</v>
      </c>
      <c r="AU164" s="175" t="s">
        <v>82</v>
      </c>
      <c r="AY164" s="20" t="s">
        <v>126</v>
      </c>
      <c r="BE164" s="176">
        <f>IF(N164="základní",J164,0)</f>
        <v>0</v>
      </c>
      <c r="BF164" s="176">
        <f>IF(N164="snížená",J164,0)</f>
        <v>0</v>
      </c>
      <c r="BG164" s="176">
        <f>IF(N164="zákl. přenesená",J164,0)</f>
        <v>0</v>
      </c>
      <c r="BH164" s="176">
        <f>IF(N164="sníž. přenesená",J164,0)</f>
        <v>0</v>
      </c>
      <c r="BI164" s="176">
        <f>IF(N164="nulová",J164,0)</f>
        <v>0</v>
      </c>
      <c r="BJ164" s="20" t="s">
        <v>82</v>
      </c>
      <c r="BK164" s="176">
        <f>ROUND(I164*H164,2)</f>
        <v>0</v>
      </c>
      <c r="BL164" s="20" t="s">
        <v>132</v>
      </c>
      <c r="BM164" s="175" t="s">
        <v>342</v>
      </c>
    </row>
    <row r="165" s="2" customFormat="1">
      <c r="A165" s="39"/>
      <c r="B165" s="40"/>
      <c r="C165" s="39"/>
      <c r="D165" s="177" t="s">
        <v>133</v>
      </c>
      <c r="E165" s="39"/>
      <c r="F165" s="178" t="s">
        <v>210</v>
      </c>
      <c r="G165" s="39"/>
      <c r="H165" s="39"/>
      <c r="I165" s="179"/>
      <c r="J165" s="39"/>
      <c r="K165" s="39"/>
      <c r="L165" s="40"/>
      <c r="M165" s="180"/>
      <c r="N165" s="181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133</v>
      </c>
      <c r="AU165" s="20" t="s">
        <v>82</v>
      </c>
    </row>
    <row r="166" s="12" customFormat="1" ht="25.92" customHeight="1">
      <c r="A166" s="12"/>
      <c r="B166" s="152"/>
      <c r="C166" s="12"/>
      <c r="D166" s="153" t="s">
        <v>73</v>
      </c>
      <c r="E166" s="154" t="s">
        <v>343</v>
      </c>
      <c r="F166" s="154" t="s">
        <v>344</v>
      </c>
      <c r="G166" s="12"/>
      <c r="H166" s="12"/>
      <c r="I166" s="155"/>
      <c r="J166" s="156">
        <f>BK166</f>
        <v>0</v>
      </c>
      <c r="K166" s="12"/>
      <c r="L166" s="152"/>
      <c r="M166" s="157"/>
      <c r="N166" s="158"/>
      <c r="O166" s="158"/>
      <c r="P166" s="159">
        <f>P167</f>
        <v>0</v>
      </c>
      <c r="Q166" s="158"/>
      <c r="R166" s="159">
        <f>R167</f>
        <v>0.35360000000000003</v>
      </c>
      <c r="S166" s="158"/>
      <c r="T166" s="160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3" t="s">
        <v>84</v>
      </c>
      <c r="AT166" s="161" t="s">
        <v>73</v>
      </c>
      <c r="AU166" s="161" t="s">
        <v>74</v>
      </c>
      <c r="AY166" s="153" t="s">
        <v>126</v>
      </c>
      <c r="BK166" s="162">
        <f>BK167</f>
        <v>0</v>
      </c>
    </row>
    <row r="167" s="12" customFormat="1" ht="22.8" customHeight="1">
      <c r="A167" s="12"/>
      <c r="B167" s="152"/>
      <c r="C167" s="12"/>
      <c r="D167" s="153" t="s">
        <v>73</v>
      </c>
      <c r="E167" s="217" t="s">
        <v>345</v>
      </c>
      <c r="F167" s="217" t="s">
        <v>346</v>
      </c>
      <c r="G167" s="12"/>
      <c r="H167" s="12"/>
      <c r="I167" s="155"/>
      <c r="J167" s="218">
        <f>BK167</f>
        <v>0</v>
      </c>
      <c r="K167" s="12"/>
      <c r="L167" s="152"/>
      <c r="M167" s="157"/>
      <c r="N167" s="158"/>
      <c r="O167" s="158"/>
      <c r="P167" s="159">
        <f>SUM(P168:P174)</f>
        <v>0</v>
      </c>
      <c r="Q167" s="158"/>
      <c r="R167" s="159">
        <f>SUM(R168:R174)</f>
        <v>0.35360000000000003</v>
      </c>
      <c r="S167" s="158"/>
      <c r="T167" s="160">
        <f>SUM(T168:T174)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3" t="s">
        <v>84</v>
      </c>
      <c r="AT167" s="161" t="s">
        <v>73</v>
      </c>
      <c r="AU167" s="161" t="s">
        <v>82</v>
      </c>
      <c r="AY167" s="153" t="s">
        <v>126</v>
      </c>
      <c r="BK167" s="162">
        <f>SUM(BK168:BK174)</f>
        <v>0</v>
      </c>
    </row>
    <row r="168" s="2" customFormat="1" ht="24.15" customHeight="1">
      <c r="A168" s="39"/>
      <c r="B168" s="163"/>
      <c r="C168" s="164" t="s">
        <v>347</v>
      </c>
      <c r="D168" s="164" t="s">
        <v>127</v>
      </c>
      <c r="E168" s="165" t="s">
        <v>348</v>
      </c>
      <c r="F168" s="166" t="s">
        <v>349</v>
      </c>
      <c r="G168" s="167" t="s">
        <v>240</v>
      </c>
      <c r="H168" s="168">
        <v>272</v>
      </c>
      <c r="I168" s="169"/>
      <c r="J168" s="170">
        <f>ROUND(I168*H168,2)</f>
        <v>0</v>
      </c>
      <c r="K168" s="166" t="s">
        <v>131</v>
      </c>
      <c r="L168" s="40"/>
      <c r="M168" s="171" t="s">
        <v>3</v>
      </c>
      <c r="N168" s="172" t="s">
        <v>45</v>
      </c>
      <c r="O168" s="73"/>
      <c r="P168" s="173">
        <f>O168*H168</f>
        <v>0</v>
      </c>
      <c r="Q168" s="173">
        <v>0.00014999999999999999</v>
      </c>
      <c r="R168" s="173">
        <f>Q168*H168</f>
        <v>0.040799999999999996</v>
      </c>
      <c r="S168" s="173">
        <v>0</v>
      </c>
      <c r="T168" s="17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5" t="s">
        <v>223</v>
      </c>
      <c r="AT168" s="175" t="s">
        <v>127</v>
      </c>
      <c r="AU168" s="175" t="s">
        <v>84</v>
      </c>
      <c r="AY168" s="20" t="s">
        <v>126</v>
      </c>
      <c r="BE168" s="176">
        <f>IF(N168="základní",J168,0)</f>
        <v>0</v>
      </c>
      <c r="BF168" s="176">
        <f>IF(N168="snížená",J168,0)</f>
        <v>0</v>
      </c>
      <c r="BG168" s="176">
        <f>IF(N168="zákl. přenesená",J168,0)</f>
        <v>0</v>
      </c>
      <c r="BH168" s="176">
        <f>IF(N168="sníž. přenesená",J168,0)</f>
        <v>0</v>
      </c>
      <c r="BI168" s="176">
        <f>IF(N168="nulová",J168,0)</f>
        <v>0</v>
      </c>
      <c r="BJ168" s="20" t="s">
        <v>82</v>
      </c>
      <c r="BK168" s="176">
        <f>ROUND(I168*H168,2)</f>
        <v>0</v>
      </c>
      <c r="BL168" s="20" t="s">
        <v>223</v>
      </c>
      <c r="BM168" s="175" t="s">
        <v>350</v>
      </c>
    </row>
    <row r="169" s="2" customFormat="1">
      <c r="A169" s="39"/>
      <c r="B169" s="40"/>
      <c r="C169" s="39"/>
      <c r="D169" s="177" t="s">
        <v>133</v>
      </c>
      <c r="E169" s="39"/>
      <c r="F169" s="178" t="s">
        <v>351</v>
      </c>
      <c r="G169" s="39"/>
      <c r="H169" s="39"/>
      <c r="I169" s="179"/>
      <c r="J169" s="39"/>
      <c r="K169" s="39"/>
      <c r="L169" s="40"/>
      <c r="M169" s="180"/>
      <c r="N169" s="18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133</v>
      </c>
      <c r="AU169" s="20" t="s">
        <v>84</v>
      </c>
    </row>
    <row r="170" s="14" customFormat="1">
      <c r="A170" s="14"/>
      <c r="B170" s="190"/>
      <c r="C170" s="14"/>
      <c r="D170" s="183" t="s">
        <v>135</v>
      </c>
      <c r="E170" s="191" t="s">
        <v>3</v>
      </c>
      <c r="F170" s="192" t="s">
        <v>352</v>
      </c>
      <c r="G170" s="14"/>
      <c r="H170" s="193">
        <v>272</v>
      </c>
      <c r="I170" s="194"/>
      <c r="J170" s="14"/>
      <c r="K170" s="14"/>
      <c r="L170" s="190"/>
      <c r="M170" s="195"/>
      <c r="N170" s="196"/>
      <c r="O170" s="196"/>
      <c r="P170" s="196"/>
      <c r="Q170" s="196"/>
      <c r="R170" s="196"/>
      <c r="S170" s="196"/>
      <c r="T170" s="19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1" t="s">
        <v>135</v>
      </c>
      <c r="AU170" s="191" t="s">
        <v>84</v>
      </c>
      <c r="AV170" s="14" t="s">
        <v>84</v>
      </c>
      <c r="AW170" s="14" t="s">
        <v>137</v>
      </c>
      <c r="AX170" s="14" t="s">
        <v>82</v>
      </c>
      <c r="AY170" s="191" t="s">
        <v>126</v>
      </c>
    </row>
    <row r="171" s="2" customFormat="1" ht="33" customHeight="1">
      <c r="A171" s="39"/>
      <c r="B171" s="163"/>
      <c r="C171" s="207" t="s">
        <v>353</v>
      </c>
      <c r="D171" s="207" t="s">
        <v>186</v>
      </c>
      <c r="E171" s="208" t="s">
        <v>354</v>
      </c>
      <c r="F171" s="209" t="s">
        <v>355</v>
      </c>
      <c r="G171" s="210" t="s">
        <v>240</v>
      </c>
      <c r="H171" s="211">
        <v>312.80000000000001</v>
      </c>
      <c r="I171" s="212"/>
      <c r="J171" s="213">
        <f>ROUND(I171*H171,2)</f>
        <v>0</v>
      </c>
      <c r="K171" s="209" t="s">
        <v>3</v>
      </c>
      <c r="L171" s="214"/>
      <c r="M171" s="215" t="s">
        <v>3</v>
      </c>
      <c r="N171" s="216" t="s">
        <v>45</v>
      </c>
      <c r="O171" s="73"/>
      <c r="P171" s="173">
        <f>O171*H171</f>
        <v>0</v>
      </c>
      <c r="Q171" s="173">
        <v>0.001</v>
      </c>
      <c r="R171" s="173">
        <f>Q171*H171</f>
        <v>0.31280000000000002</v>
      </c>
      <c r="S171" s="173">
        <v>0</v>
      </c>
      <c r="T171" s="17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5" t="s">
        <v>322</v>
      </c>
      <c r="AT171" s="175" t="s">
        <v>186</v>
      </c>
      <c r="AU171" s="175" t="s">
        <v>84</v>
      </c>
      <c r="AY171" s="20" t="s">
        <v>126</v>
      </c>
      <c r="BE171" s="176">
        <f>IF(N171="základní",J171,0)</f>
        <v>0</v>
      </c>
      <c r="BF171" s="176">
        <f>IF(N171="snížená",J171,0)</f>
        <v>0</v>
      </c>
      <c r="BG171" s="176">
        <f>IF(N171="zákl. přenesená",J171,0)</f>
        <v>0</v>
      </c>
      <c r="BH171" s="176">
        <f>IF(N171="sníž. přenesená",J171,0)</f>
        <v>0</v>
      </c>
      <c r="BI171" s="176">
        <f>IF(N171="nulová",J171,0)</f>
        <v>0</v>
      </c>
      <c r="BJ171" s="20" t="s">
        <v>82</v>
      </c>
      <c r="BK171" s="176">
        <f>ROUND(I171*H171,2)</f>
        <v>0</v>
      </c>
      <c r="BL171" s="20" t="s">
        <v>223</v>
      </c>
      <c r="BM171" s="175" t="s">
        <v>356</v>
      </c>
    </row>
    <row r="172" s="14" customFormat="1">
      <c r="A172" s="14"/>
      <c r="B172" s="190"/>
      <c r="C172" s="14"/>
      <c r="D172" s="183" t="s">
        <v>135</v>
      </c>
      <c r="E172" s="191" t="s">
        <v>3</v>
      </c>
      <c r="F172" s="192" t="s">
        <v>357</v>
      </c>
      <c r="G172" s="14"/>
      <c r="H172" s="193">
        <v>312.79999999999995</v>
      </c>
      <c r="I172" s="194"/>
      <c r="J172" s="14"/>
      <c r="K172" s="14"/>
      <c r="L172" s="190"/>
      <c r="M172" s="195"/>
      <c r="N172" s="196"/>
      <c r="O172" s="196"/>
      <c r="P172" s="196"/>
      <c r="Q172" s="196"/>
      <c r="R172" s="196"/>
      <c r="S172" s="196"/>
      <c r="T172" s="19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91" t="s">
        <v>135</v>
      </c>
      <c r="AU172" s="191" t="s">
        <v>84</v>
      </c>
      <c r="AV172" s="14" t="s">
        <v>84</v>
      </c>
      <c r="AW172" s="14" t="s">
        <v>137</v>
      </c>
      <c r="AX172" s="14" t="s">
        <v>82</v>
      </c>
      <c r="AY172" s="191" t="s">
        <v>126</v>
      </c>
    </row>
    <row r="173" s="2" customFormat="1" ht="49.05" customHeight="1">
      <c r="A173" s="39"/>
      <c r="B173" s="163"/>
      <c r="C173" s="164" t="s">
        <v>358</v>
      </c>
      <c r="D173" s="164" t="s">
        <v>127</v>
      </c>
      <c r="E173" s="165" t="s">
        <v>359</v>
      </c>
      <c r="F173" s="166" t="s">
        <v>360</v>
      </c>
      <c r="G173" s="167" t="s">
        <v>189</v>
      </c>
      <c r="H173" s="168">
        <v>0.35399999999999998</v>
      </c>
      <c r="I173" s="169"/>
      <c r="J173" s="170">
        <f>ROUND(I173*H173,2)</f>
        <v>0</v>
      </c>
      <c r="K173" s="166" t="s">
        <v>131</v>
      </c>
      <c r="L173" s="40"/>
      <c r="M173" s="171" t="s">
        <v>3</v>
      </c>
      <c r="N173" s="172" t="s">
        <v>45</v>
      </c>
      <c r="O173" s="73"/>
      <c r="P173" s="173">
        <f>O173*H173</f>
        <v>0</v>
      </c>
      <c r="Q173" s="173">
        <v>0</v>
      </c>
      <c r="R173" s="173">
        <f>Q173*H173</f>
        <v>0</v>
      </c>
      <c r="S173" s="173">
        <v>0</v>
      </c>
      <c r="T173" s="174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75" t="s">
        <v>223</v>
      </c>
      <c r="AT173" s="175" t="s">
        <v>127</v>
      </c>
      <c r="AU173" s="175" t="s">
        <v>84</v>
      </c>
      <c r="AY173" s="20" t="s">
        <v>126</v>
      </c>
      <c r="BE173" s="176">
        <f>IF(N173="základní",J173,0)</f>
        <v>0</v>
      </c>
      <c r="BF173" s="176">
        <f>IF(N173="snížená",J173,0)</f>
        <v>0</v>
      </c>
      <c r="BG173" s="176">
        <f>IF(N173="zákl. přenesená",J173,0)</f>
        <v>0</v>
      </c>
      <c r="BH173" s="176">
        <f>IF(N173="sníž. přenesená",J173,0)</f>
        <v>0</v>
      </c>
      <c r="BI173" s="176">
        <f>IF(N173="nulová",J173,0)</f>
        <v>0</v>
      </c>
      <c r="BJ173" s="20" t="s">
        <v>82</v>
      </c>
      <c r="BK173" s="176">
        <f>ROUND(I173*H173,2)</f>
        <v>0</v>
      </c>
      <c r="BL173" s="20" t="s">
        <v>223</v>
      </c>
      <c r="BM173" s="175" t="s">
        <v>361</v>
      </c>
    </row>
    <row r="174" s="2" customFormat="1">
      <c r="A174" s="39"/>
      <c r="B174" s="40"/>
      <c r="C174" s="39"/>
      <c r="D174" s="177" t="s">
        <v>133</v>
      </c>
      <c r="E174" s="39"/>
      <c r="F174" s="178" t="s">
        <v>362</v>
      </c>
      <c r="G174" s="39"/>
      <c r="H174" s="39"/>
      <c r="I174" s="179"/>
      <c r="J174" s="39"/>
      <c r="K174" s="39"/>
      <c r="L174" s="40"/>
      <c r="M174" s="219"/>
      <c r="N174" s="220"/>
      <c r="O174" s="221"/>
      <c r="P174" s="221"/>
      <c r="Q174" s="221"/>
      <c r="R174" s="221"/>
      <c r="S174" s="221"/>
      <c r="T174" s="222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133</v>
      </c>
      <c r="AU174" s="20" t="s">
        <v>84</v>
      </c>
    </row>
    <row r="175" s="2" customFormat="1" ht="6.96" customHeight="1">
      <c r="A175" s="39"/>
      <c r="B175" s="56"/>
      <c r="C175" s="57"/>
      <c r="D175" s="57"/>
      <c r="E175" s="57"/>
      <c r="F175" s="57"/>
      <c r="G175" s="57"/>
      <c r="H175" s="57"/>
      <c r="I175" s="57"/>
      <c r="J175" s="57"/>
      <c r="K175" s="57"/>
      <c r="L175" s="40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autoFilter ref="C83:K17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7" r:id="rId1" display="https://podminky.urs.cz/item/CS_URS_2024_01/121151123"/>
    <hyperlink ref="F90" r:id="rId2" display="https://podminky.urs.cz/item/CS_URS_2024_01/122351104"/>
    <hyperlink ref="F93" r:id="rId3" display="https://podminky.urs.cz/item/CS_URS_2024_01/171103201"/>
    <hyperlink ref="F99" r:id="rId4" display="https://podminky.urs.cz/item/CS_URS_2024_01/182151111"/>
    <hyperlink ref="F102" r:id="rId5" display="https://podminky.urs.cz/item/CS_URS_2024_01/162351103"/>
    <hyperlink ref="F107" r:id="rId6" display="https://podminky.urs.cz/item/CS_URS_2024_01/167151111"/>
    <hyperlink ref="F112" r:id="rId7" display="https://podminky.urs.cz/item/CS_URS_2024_01/171251201"/>
    <hyperlink ref="F115" r:id="rId8" display="https://podminky.urs.cz/item/CS_URS_2024_01/162751117"/>
    <hyperlink ref="F117" r:id="rId9" display="https://podminky.urs.cz/item/CS_URS_2024_01/162751119"/>
    <hyperlink ref="F126" r:id="rId10" display="https://podminky.urs.cz/item/CS_URS_2024_01/182351133"/>
    <hyperlink ref="F132" r:id="rId11" display="https://podminky.urs.cz/item/CS_URS_2024_01/182351133"/>
    <hyperlink ref="F135" r:id="rId12" display="https://podminky.urs.cz/item/CS_URS_2024_01/181411121"/>
    <hyperlink ref="F141" r:id="rId13" display="https://podminky.urs.cz/item/CS_URS_2024_01/162751117"/>
    <hyperlink ref="F144" r:id="rId14" display="https://podminky.urs.cz/item/CS_URS_2024_01/162751119"/>
    <hyperlink ref="F150" r:id="rId15" display="https://podminky.urs.cz/item/CS_URS_2024_01/564231011"/>
    <hyperlink ref="F153" r:id="rId16" display="https://podminky.urs.cz/item/CS_URS_2024_01/463212121"/>
    <hyperlink ref="F157" r:id="rId17" display="https://podminky.urs.cz/item/CS_URS_2024_01/463212191"/>
    <hyperlink ref="F159" r:id="rId18" display="https://podminky.urs.cz/item/CS_URS_2024_01/457971121"/>
    <hyperlink ref="F165" r:id="rId19" display="https://podminky.urs.cz/item/CS_URS_2024_01/998321011"/>
    <hyperlink ref="F169" r:id="rId20" display="https://podminky.urs.cz/item/CS_URS_2024_01/711151101"/>
    <hyperlink ref="F174" r:id="rId21" display="https://podminky.urs.cz/item/CS_URS_2024_01/9987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363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ROUND(J83,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ROUND((SUM(BE83:BE179)),  2)</f>
        <v>0</v>
      </c>
      <c r="G33" s="39"/>
      <c r="H33" s="39"/>
      <c r="I33" s="124">
        <v>0.20999999999999999</v>
      </c>
      <c r="J33" s="123">
        <f>ROUND(((SUM(BE83:BE179))*I33),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ROUND((SUM(BF83:BF179)),  2)</f>
        <v>0</v>
      </c>
      <c r="G34" s="39"/>
      <c r="H34" s="39"/>
      <c r="I34" s="124">
        <v>0.12</v>
      </c>
      <c r="J34" s="123">
        <f>ROUND(((SUM(BF83:BF179))*I34),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ROUND((SUM(BG83:BG179)),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ROUND((SUM(BH83:BH179)),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ROUND((SUM(BI83:BI179)),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IO_03 - úprava dna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J83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108</v>
      </c>
      <c r="E60" s="136"/>
      <c r="F60" s="136"/>
      <c r="G60" s="136"/>
      <c r="H60" s="136"/>
      <c r="I60" s="136"/>
      <c r="J60" s="137">
        <f>J84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235</v>
      </c>
      <c r="E61" s="136"/>
      <c r="F61" s="136"/>
      <c r="G61" s="136"/>
      <c r="H61" s="136"/>
      <c r="I61" s="136"/>
      <c r="J61" s="137">
        <f>J152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109</v>
      </c>
      <c r="E62" s="136"/>
      <c r="F62" s="136"/>
      <c r="G62" s="136"/>
      <c r="H62" s="136"/>
      <c r="I62" s="136"/>
      <c r="J62" s="137">
        <f>J169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38"/>
      <c r="C63" s="10"/>
      <c r="D63" s="139" t="s">
        <v>110</v>
      </c>
      <c r="E63" s="140"/>
      <c r="F63" s="140"/>
      <c r="G63" s="140"/>
      <c r="H63" s="140"/>
      <c r="I63" s="140"/>
      <c r="J63" s="141">
        <f>J177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111</v>
      </c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17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116" t="str">
        <f>E7</f>
        <v>Vodní nádrž U potoka, k.ú. Habartov</v>
      </c>
      <c r="F73" s="33"/>
      <c r="G73" s="33"/>
      <c r="H73" s="33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101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63" t="str">
        <f>E9</f>
        <v>IO_03 - úprava dna</v>
      </c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39"/>
      <c r="E77" s="39"/>
      <c r="F77" s="28" t="str">
        <f>F12</f>
        <v xml:space="preserve"> </v>
      </c>
      <c r="G77" s="39"/>
      <c r="H77" s="39"/>
      <c r="I77" s="33" t="s">
        <v>23</v>
      </c>
      <c r="J77" s="65" t="str">
        <f>IF(J12="","",J12)</f>
        <v>6. 6. 2024</v>
      </c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39"/>
      <c r="E79" s="39"/>
      <c r="F79" s="28" t="str">
        <f>E15</f>
        <v>město Habartov</v>
      </c>
      <c r="G79" s="39"/>
      <c r="H79" s="39"/>
      <c r="I79" s="33" t="s">
        <v>33</v>
      </c>
      <c r="J79" s="37" t="str">
        <f>E21</f>
        <v>Ing. Petr Ontko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39"/>
      <c r="E80" s="39"/>
      <c r="F80" s="28" t="str">
        <f>IF(E18="","",E18)</f>
        <v>Vyplň údaj</v>
      </c>
      <c r="G80" s="39"/>
      <c r="H80" s="39"/>
      <c r="I80" s="33" t="s">
        <v>37</v>
      </c>
      <c r="J80" s="37" t="str">
        <f>E24</f>
        <v>Ing. Petr Ontko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42"/>
      <c r="B82" s="143"/>
      <c r="C82" s="144" t="s">
        <v>112</v>
      </c>
      <c r="D82" s="145" t="s">
        <v>59</v>
      </c>
      <c r="E82" s="145" t="s">
        <v>55</v>
      </c>
      <c r="F82" s="145" t="s">
        <v>56</v>
      </c>
      <c r="G82" s="145" t="s">
        <v>113</v>
      </c>
      <c r="H82" s="145" t="s">
        <v>114</v>
      </c>
      <c r="I82" s="145" t="s">
        <v>115</v>
      </c>
      <c r="J82" s="145" t="s">
        <v>106</v>
      </c>
      <c r="K82" s="146" t="s">
        <v>116</v>
      </c>
      <c r="L82" s="147"/>
      <c r="M82" s="81" t="s">
        <v>3</v>
      </c>
      <c r="N82" s="82" t="s">
        <v>44</v>
      </c>
      <c r="O82" s="82" t="s">
        <v>117</v>
      </c>
      <c r="P82" s="82" t="s">
        <v>118</v>
      </c>
      <c r="Q82" s="82" t="s">
        <v>119</v>
      </c>
      <c r="R82" s="82" t="s">
        <v>120</v>
      </c>
      <c r="S82" s="82" t="s">
        <v>121</v>
      </c>
      <c r="T82" s="83" t="s">
        <v>122</v>
      </c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="2" customFormat="1" ht="22.8" customHeight="1">
      <c r="A83" s="39"/>
      <c r="B83" s="40"/>
      <c r="C83" s="88" t="s">
        <v>123</v>
      </c>
      <c r="D83" s="39"/>
      <c r="E83" s="39"/>
      <c r="F83" s="39"/>
      <c r="G83" s="39"/>
      <c r="H83" s="39"/>
      <c r="I83" s="39"/>
      <c r="J83" s="148">
        <f>BK83</f>
        <v>0</v>
      </c>
      <c r="K83" s="39"/>
      <c r="L83" s="40"/>
      <c r="M83" s="84"/>
      <c r="N83" s="69"/>
      <c r="O83" s="85"/>
      <c r="P83" s="149">
        <f>P84+P152+P169</f>
        <v>0</v>
      </c>
      <c r="Q83" s="85"/>
      <c r="R83" s="149">
        <f>R84+R152+R169</f>
        <v>121.110284018</v>
      </c>
      <c r="S83" s="85"/>
      <c r="T83" s="150">
        <f>T84+T152+T169</f>
        <v>1083.5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0" t="s">
        <v>73</v>
      </c>
      <c r="AU83" s="20" t="s">
        <v>107</v>
      </c>
      <c r="BK83" s="151">
        <f>BK84+BK152+BK169</f>
        <v>0</v>
      </c>
    </row>
    <row r="84" s="12" customFormat="1" ht="25.92" customHeight="1">
      <c r="A84" s="12"/>
      <c r="B84" s="152"/>
      <c r="C84" s="12"/>
      <c r="D84" s="153" t="s">
        <v>73</v>
      </c>
      <c r="E84" s="154" t="s">
        <v>124</v>
      </c>
      <c r="F84" s="154" t="s">
        <v>125</v>
      </c>
      <c r="G84" s="12"/>
      <c r="H84" s="12"/>
      <c r="I84" s="155"/>
      <c r="J84" s="156">
        <f>BK84</f>
        <v>0</v>
      </c>
      <c r="K84" s="12"/>
      <c r="L84" s="152"/>
      <c r="M84" s="157"/>
      <c r="N84" s="158"/>
      <c r="O84" s="158"/>
      <c r="P84" s="159">
        <f>SUM(P85:P151)</f>
        <v>0</v>
      </c>
      <c r="Q84" s="158"/>
      <c r="R84" s="159">
        <f>SUM(R85:R151)</f>
        <v>13.8702585</v>
      </c>
      <c r="S84" s="158"/>
      <c r="T84" s="160">
        <f>SUM(T85:T151)</f>
        <v>1083.5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82</v>
      </c>
      <c r="AT84" s="161" t="s">
        <v>73</v>
      </c>
      <c r="AU84" s="161" t="s">
        <v>74</v>
      </c>
      <c r="AY84" s="153" t="s">
        <v>126</v>
      </c>
      <c r="BK84" s="162">
        <f>SUM(BK85:BK151)</f>
        <v>0</v>
      </c>
    </row>
    <row r="85" s="2" customFormat="1" ht="24.15" customHeight="1">
      <c r="A85" s="39"/>
      <c r="B85" s="163"/>
      <c r="C85" s="164" t="s">
        <v>82</v>
      </c>
      <c r="D85" s="164" t="s">
        <v>127</v>
      </c>
      <c r="E85" s="165" t="s">
        <v>364</v>
      </c>
      <c r="F85" s="166" t="s">
        <v>365</v>
      </c>
      <c r="G85" s="167" t="s">
        <v>366</v>
      </c>
      <c r="H85" s="168">
        <v>250</v>
      </c>
      <c r="I85" s="169"/>
      <c r="J85" s="170">
        <f>ROUND(I85*H85,2)</f>
        <v>0</v>
      </c>
      <c r="K85" s="166" t="s">
        <v>131</v>
      </c>
      <c r="L85" s="40"/>
      <c r="M85" s="171" t="s">
        <v>3</v>
      </c>
      <c r="N85" s="172" t="s">
        <v>45</v>
      </c>
      <c r="O85" s="73"/>
      <c r="P85" s="173">
        <f>O85*H85</f>
        <v>0</v>
      </c>
      <c r="Q85" s="173">
        <v>3.2634E-05</v>
      </c>
      <c r="R85" s="173">
        <f>Q85*H85</f>
        <v>0.0081584999999999991</v>
      </c>
      <c r="S85" s="173">
        <v>0</v>
      </c>
      <c r="T85" s="17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5" t="s">
        <v>132</v>
      </c>
      <c r="AT85" s="175" t="s">
        <v>127</v>
      </c>
      <c r="AU85" s="175" t="s">
        <v>82</v>
      </c>
      <c r="AY85" s="20" t="s">
        <v>126</v>
      </c>
      <c r="BE85" s="176">
        <f>IF(N85="základní",J85,0)</f>
        <v>0</v>
      </c>
      <c r="BF85" s="176">
        <f>IF(N85="snížená",J85,0)</f>
        <v>0</v>
      </c>
      <c r="BG85" s="176">
        <f>IF(N85="zákl. přenesená",J85,0)</f>
        <v>0</v>
      </c>
      <c r="BH85" s="176">
        <f>IF(N85="sníž. přenesená",J85,0)</f>
        <v>0</v>
      </c>
      <c r="BI85" s="176">
        <f>IF(N85="nulová",J85,0)</f>
        <v>0</v>
      </c>
      <c r="BJ85" s="20" t="s">
        <v>82</v>
      </c>
      <c r="BK85" s="176">
        <f>ROUND(I85*H85,2)</f>
        <v>0</v>
      </c>
      <c r="BL85" s="20" t="s">
        <v>132</v>
      </c>
      <c r="BM85" s="175" t="s">
        <v>367</v>
      </c>
    </row>
    <row r="86" s="2" customFormat="1">
      <c r="A86" s="39"/>
      <c r="B86" s="40"/>
      <c r="C86" s="39"/>
      <c r="D86" s="177" t="s">
        <v>133</v>
      </c>
      <c r="E86" s="39"/>
      <c r="F86" s="178" t="s">
        <v>368</v>
      </c>
      <c r="G86" s="39"/>
      <c r="H86" s="39"/>
      <c r="I86" s="179"/>
      <c r="J86" s="39"/>
      <c r="K86" s="39"/>
      <c r="L86" s="40"/>
      <c r="M86" s="180"/>
      <c r="N86" s="181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133</v>
      </c>
      <c r="AU86" s="20" t="s">
        <v>82</v>
      </c>
    </row>
    <row r="87" s="2" customFormat="1" ht="37.8" customHeight="1">
      <c r="A87" s="39"/>
      <c r="B87" s="163"/>
      <c r="C87" s="164" t="s">
        <v>84</v>
      </c>
      <c r="D87" s="164" t="s">
        <v>127</v>
      </c>
      <c r="E87" s="165" t="s">
        <v>369</v>
      </c>
      <c r="F87" s="166" t="s">
        <v>370</v>
      </c>
      <c r="G87" s="167" t="s">
        <v>371</v>
      </c>
      <c r="H87" s="168">
        <v>25</v>
      </c>
      <c r="I87" s="169"/>
      <c r="J87" s="170">
        <f>ROUND(I87*H87,2)</f>
        <v>0</v>
      </c>
      <c r="K87" s="166" t="s">
        <v>131</v>
      </c>
      <c r="L87" s="40"/>
      <c r="M87" s="171" t="s">
        <v>3</v>
      </c>
      <c r="N87" s="172" t="s">
        <v>45</v>
      </c>
      <c r="O87" s="73"/>
      <c r="P87" s="173">
        <f>O87*H87</f>
        <v>0</v>
      </c>
      <c r="Q87" s="173">
        <v>0</v>
      </c>
      <c r="R87" s="173">
        <f>Q87*H87</f>
        <v>0</v>
      </c>
      <c r="S87" s="173">
        <v>0</v>
      </c>
      <c r="T87" s="17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5" t="s">
        <v>132</v>
      </c>
      <c r="AT87" s="175" t="s">
        <v>127</v>
      </c>
      <c r="AU87" s="175" t="s">
        <v>82</v>
      </c>
      <c r="AY87" s="20" t="s">
        <v>126</v>
      </c>
      <c r="BE87" s="176">
        <f>IF(N87="základní",J87,0)</f>
        <v>0</v>
      </c>
      <c r="BF87" s="176">
        <f>IF(N87="snížená",J87,0)</f>
        <v>0</v>
      </c>
      <c r="BG87" s="176">
        <f>IF(N87="zákl. přenesená",J87,0)</f>
        <v>0</v>
      </c>
      <c r="BH87" s="176">
        <f>IF(N87="sníž. přenesená",J87,0)</f>
        <v>0</v>
      </c>
      <c r="BI87" s="176">
        <f>IF(N87="nulová",J87,0)</f>
        <v>0</v>
      </c>
      <c r="BJ87" s="20" t="s">
        <v>82</v>
      </c>
      <c r="BK87" s="176">
        <f>ROUND(I87*H87,2)</f>
        <v>0</v>
      </c>
      <c r="BL87" s="20" t="s">
        <v>132</v>
      </c>
      <c r="BM87" s="175" t="s">
        <v>372</v>
      </c>
    </row>
    <row r="88" s="2" customFormat="1">
      <c r="A88" s="39"/>
      <c r="B88" s="40"/>
      <c r="C88" s="39"/>
      <c r="D88" s="177" t="s">
        <v>133</v>
      </c>
      <c r="E88" s="39"/>
      <c r="F88" s="178" t="s">
        <v>373</v>
      </c>
      <c r="G88" s="39"/>
      <c r="H88" s="39"/>
      <c r="I88" s="179"/>
      <c r="J88" s="39"/>
      <c r="K88" s="39"/>
      <c r="L88" s="40"/>
      <c r="M88" s="180"/>
      <c r="N88" s="181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133</v>
      </c>
      <c r="AU88" s="20" t="s">
        <v>82</v>
      </c>
    </row>
    <row r="89" s="2" customFormat="1" ht="44.25" customHeight="1">
      <c r="A89" s="39"/>
      <c r="B89" s="163"/>
      <c r="C89" s="164" t="s">
        <v>149</v>
      </c>
      <c r="D89" s="164" t="s">
        <v>127</v>
      </c>
      <c r="E89" s="165" t="s">
        <v>374</v>
      </c>
      <c r="F89" s="166" t="s">
        <v>375</v>
      </c>
      <c r="G89" s="167" t="s">
        <v>130</v>
      </c>
      <c r="H89" s="168">
        <v>395</v>
      </c>
      <c r="I89" s="169"/>
      <c r="J89" s="170">
        <f>ROUND(I89*H89,2)</f>
        <v>0</v>
      </c>
      <c r="K89" s="166" t="s">
        <v>131</v>
      </c>
      <c r="L89" s="40"/>
      <c r="M89" s="171" t="s">
        <v>3</v>
      </c>
      <c r="N89" s="172" t="s">
        <v>45</v>
      </c>
      <c r="O89" s="73"/>
      <c r="P89" s="173">
        <f>O89*H89</f>
        <v>0</v>
      </c>
      <c r="Q89" s="173">
        <v>0</v>
      </c>
      <c r="R89" s="173">
        <f>Q89*H89</f>
        <v>0</v>
      </c>
      <c r="S89" s="173">
        <v>0</v>
      </c>
      <c r="T89" s="174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5" t="s">
        <v>132</v>
      </c>
      <c r="AT89" s="175" t="s">
        <v>127</v>
      </c>
      <c r="AU89" s="175" t="s">
        <v>82</v>
      </c>
      <c r="AY89" s="20" t="s">
        <v>126</v>
      </c>
      <c r="BE89" s="176">
        <f>IF(N89="základní",J89,0)</f>
        <v>0</v>
      </c>
      <c r="BF89" s="176">
        <f>IF(N89="snížená",J89,0)</f>
        <v>0</v>
      </c>
      <c r="BG89" s="176">
        <f>IF(N89="zákl. přenesená",J89,0)</f>
        <v>0</v>
      </c>
      <c r="BH89" s="176">
        <f>IF(N89="sníž. přenesená",J89,0)</f>
        <v>0</v>
      </c>
      <c r="BI89" s="176">
        <f>IF(N89="nulová",J89,0)</f>
        <v>0</v>
      </c>
      <c r="BJ89" s="20" t="s">
        <v>82</v>
      </c>
      <c r="BK89" s="176">
        <f>ROUND(I89*H89,2)</f>
        <v>0</v>
      </c>
      <c r="BL89" s="20" t="s">
        <v>132</v>
      </c>
      <c r="BM89" s="175" t="s">
        <v>84</v>
      </c>
    </row>
    <row r="90" s="2" customFormat="1">
      <c r="A90" s="39"/>
      <c r="B90" s="40"/>
      <c r="C90" s="39"/>
      <c r="D90" s="177" t="s">
        <v>133</v>
      </c>
      <c r="E90" s="39"/>
      <c r="F90" s="178" t="s">
        <v>376</v>
      </c>
      <c r="G90" s="39"/>
      <c r="H90" s="39"/>
      <c r="I90" s="179"/>
      <c r="J90" s="39"/>
      <c r="K90" s="39"/>
      <c r="L90" s="40"/>
      <c r="M90" s="180"/>
      <c r="N90" s="181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133</v>
      </c>
      <c r="AU90" s="20" t="s">
        <v>82</v>
      </c>
    </row>
    <row r="91" s="14" customFormat="1">
      <c r="A91" s="14"/>
      <c r="B91" s="190"/>
      <c r="C91" s="14"/>
      <c r="D91" s="183" t="s">
        <v>135</v>
      </c>
      <c r="E91" s="191" t="s">
        <v>3</v>
      </c>
      <c r="F91" s="192" t="s">
        <v>377</v>
      </c>
      <c r="G91" s="14"/>
      <c r="H91" s="193">
        <v>395</v>
      </c>
      <c r="I91" s="194"/>
      <c r="J91" s="14"/>
      <c r="K91" s="14"/>
      <c r="L91" s="190"/>
      <c r="M91" s="195"/>
      <c r="N91" s="196"/>
      <c r="O91" s="196"/>
      <c r="P91" s="196"/>
      <c r="Q91" s="196"/>
      <c r="R91" s="196"/>
      <c r="S91" s="196"/>
      <c r="T91" s="19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191" t="s">
        <v>135</v>
      </c>
      <c r="AU91" s="191" t="s">
        <v>82</v>
      </c>
      <c r="AV91" s="14" t="s">
        <v>84</v>
      </c>
      <c r="AW91" s="14" t="s">
        <v>137</v>
      </c>
      <c r="AX91" s="14" t="s">
        <v>82</v>
      </c>
      <c r="AY91" s="191" t="s">
        <v>126</v>
      </c>
    </row>
    <row r="92" s="2" customFormat="1" ht="44.25" customHeight="1">
      <c r="A92" s="39"/>
      <c r="B92" s="163"/>
      <c r="C92" s="164" t="s">
        <v>132</v>
      </c>
      <c r="D92" s="164" t="s">
        <v>127</v>
      </c>
      <c r="E92" s="165" t="s">
        <v>263</v>
      </c>
      <c r="F92" s="166" t="s">
        <v>264</v>
      </c>
      <c r="G92" s="167" t="s">
        <v>130</v>
      </c>
      <c r="H92" s="168">
        <v>395</v>
      </c>
      <c r="I92" s="169"/>
      <c r="J92" s="170">
        <f>ROUND(I92*H92,2)</f>
        <v>0</v>
      </c>
      <c r="K92" s="166" t="s">
        <v>131</v>
      </c>
      <c r="L92" s="40"/>
      <c r="M92" s="171" t="s">
        <v>3</v>
      </c>
      <c r="N92" s="172" t="s">
        <v>45</v>
      </c>
      <c r="O92" s="73"/>
      <c r="P92" s="173">
        <f>O92*H92</f>
        <v>0</v>
      </c>
      <c r="Q92" s="173">
        <v>0</v>
      </c>
      <c r="R92" s="173">
        <f>Q92*H92</f>
        <v>0</v>
      </c>
      <c r="S92" s="173">
        <v>0</v>
      </c>
      <c r="T92" s="17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5" t="s">
        <v>132</v>
      </c>
      <c r="AT92" s="175" t="s">
        <v>127</v>
      </c>
      <c r="AU92" s="175" t="s">
        <v>82</v>
      </c>
      <c r="AY92" s="20" t="s">
        <v>126</v>
      </c>
      <c r="BE92" s="176">
        <f>IF(N92="základní",J92,0)</f>
        <v>0</v>
      </c>
      <c r="BF92" s="176">
        <f>IF(N92="snížená",J92,0)</f>
        <v>0</v>
      </c>
      <c r="BG92" s="176">
        <f>IF(N92="zákl. přenesená",J92,0)</f>
        <v>0</v>
      </c>
      <c r="BH92" s="176">
        <f>IF(N92="sníž. přenesená",J92,0)</f>
        <v>0</v>
      </c>
      <c r="BI92" s="176">
        <f>IF(N92="nulová",J92,0)</f>
        <v>0</v>
      </c>
      <c r="BJ92" s="20" t="s">
        <v>82</v>
      </c>
      <c r="BK92" s="176">
        <f>ROUND(I92*H92,2)</f>
        <v>0</v>
      </c>
      <c r="BL92" s="20" t="s">
        <v>132</v>
      </c>
      <c r="BM92" s="175" t="s">
        <v>157</v>
      </c>
    </row>
    <row r="93" s="2" customFormat="1">
      <c r="A93" s="39"/>
      <c r="B93" s="40"/>
      <c r="C93" s="39"/>
      <c r="D93" s="177" t="s">
        <v>133</v>
      </c>
      <c r="E93" s="39"/>
      <c r="F93" s="178" t="s">
        <v>266</v>
      </c>
      <c r="G93" s="39"/>
      <c r="H93" s="39"/>
      <c r="I93" s="179"/>
      <c r="J93" s="39"/>
      <c r="K93" s="39"/>
      <c r="L93" s="40"/>
      <c r="M93" s="180"/>
      <c r="N93" s="181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133</v>
      </c>
      <c r="AU93" s="20" t="s">
        <v>82</v>
      </c>
    </row>
    <row r="94" s="2" customFormat="1" ht="62.7" customHeight="1">
      <c r="A94" s="39"/>
      <c r="B94" s="163"/>
      <c r="C94" s="164" t="s">
        <v>160</v>
      </c>
      <c r="D94" s="164" t="s">
        <v>127</v>
      </c>
      <c r="E94" s="165" t="s">
        <v>165</v>
      </c>
      <c r="F94" s="166" t="s">
        <v>259</v>
      </c>
      <c r="G94" s="167" t="s">
        <v>130</v>
      </c>
      <c r="H94" s="168">
        <v>395</v>
      </c>
      <c r="I94" s="169"/>
      <c r="J94" s="170">
        <f>ROUND(I94*H94,2)</f>
        <v>0</v>
      </c>
      <c r="K94" s="166" t="s">
        <v>131</v>
      </c>
      <c r="L94" s="40"/>
      <c r="M94" s="171" t="s">
        <v>3</v>
      </c>
      <c r="N94" s="172" t="s">
        <v>45</v>
      </c>
      <c r="O94" s="73"/>
      <c r="P94" s="173">
        <f>O94*H94</f>
        <v>0</v>
      </c>
      <c r="Q94" s="173">
        <v>0</v>
      </c>
      <c r="R94" s="173">
        <f>Q94*H94</f>
        <v>0</v>
      </c>
      <c r="S94" s="173">
        <v>0</v>
      </c>
      <c r="T94" s="17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5" t="s">
        <v>132</v>
      </c>
      <c r="AT94" s="175" t="s">
        <v>127</v>
      </c>
      <c r="AU94" s="175" t="s">
        <v>82</v>
      </c>
      <c r="AY94" s="20" t="s">
        <v>126</v>
      </c>
      <c r="BE94" s="176">
        <f>IF(N94="základní",J94,0)</f>
        <v>0</v>
      </c>
      <c r="BF94" s="176">
        <f>IF(N94="snížená",J94,0)</f>
        <v>0</v>
      </c>
      <c r="BG94" s="176">
        <f>IF(N94="zákl. přenesená",J94,0)</f>
        <v>0</v>
      </c>
      <c r="BH94" s="176">
        <f>IF(N94="sníž. přenesená",J94,0)</f>
        <v>0</v>
      </c>
      <c r="BI94" s="176">
        <f>IF(N94="nulová",J94,0)</f>
        <v>0</v>
      </c>
      <c r="BJ94" s="20" t="s">
        <v>82</v>
      </c>
      <c r="BK94" s="176">
        <f>ROUND(I94*H94,2)</f>
        <v>0</v>
      </c>
      <c r="BL94" s="20" t="s">
        <v>132</v>
      </c>
      <c r="BM94" s="175" t="s">
        <v>378</v>
      </c>
    </row>
    <row r="95" s="2" customFormat="1">
      <c r="A95" s="39"/>
      <c r="B95" s="40"/>
      <c r="C95" s="39"/>
      <c r="D95" s="177" t="s">
        <v>133</v>
      </c>
      <c r="E95" s="39"/>
      <c r="F95" s="178" t="s">
        <v>168</v>
      </c>
      <c r="G95" s="39"/>
      <c r="H95" s="39"/>
      <c r="I95" s="179"/>
      <c r="J95" s="39"/>
      <c r="K95" s="39"/>
      <c r="L95" s="40"/>
      <c r="M95" s="180"/>
      <c r="N95" s="181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133</v>
      </c>
      <c r="AU95" s="20" t="s">
        <v>82</v>
      </c>
    </row>
    <row r="96" s="2" customFormat="1" ht="37.8" customHeight="1">
      <c r="A96" s="39"/>
      <c r="B96" s="163"/>
      <c r="C96" s="164" t="s">
        <v>144</v>
      </c>
      <c r="D96" s="164" t="s">
        <v>127</v>
      </c>
      <c r="E96" s="165" t="s">
        <v>175</v>
      </c>
      <c r="F96" s="166" t="s">
        <v>176</v>
      </c>
      <c r="G96" s="167" t="s">
        <v>130</v>
      </c>
      <c r="H96" s="168">
        <v>395</v>
      </c>
      <c r="I96" s="169"/>
      <c r="J96" s="170">
        <f>ROUND(I96*H96,2)</f>
        <v>0</v>
      </c>
      <c r="K96" s="166" t="s">
        <v>131</v>
      </c>
      <c r="L96" s="40"/>
      <c r="M96" s="171" t="s">
        <v>3</v>
      </c>
      <c r="N96" s="172" t="s">
        <v>45</v>
      </c>
      <c r="O96" s="73"/>
      <c r="P96" s="173">
        <f>O96*H96</f>
        <v>0</v>
      </c>
      <c r="Q96" s="173">
        <v>0</v>
      </c>
      <c r="R96" s="173">
        <f>Q96*H96</f>
        <v>0</v>
      </c>
      <c r="S96" s="173">
        <v>0</v>
      </c>
      <c r="T96" s="17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5" t="s">
        <v>132</v>
      </c>
      <c r="AT96" s="175" t="s">
        <v>127</v>
      </c>
      <c r="AU96" s="175" t="s">
        <v>82</v>
      </c>
      <c r="AY96" s="20" t="s">
        <v>126</v>
      </c>
      <c r="BE96" s="176">
        <f>IF(N96="základní",J96,0)</f>
        <v>0</v>
      </c>
      <c r="BF96" s="176">
        <f>IF(N96="snížená",J96,0)</f>
        <v>0</v>
      </c>
      <c r="BG96" s="176">
        <f>IF(N96="zákl. přenesená",J96,0)</f>
        <v>0</v>
      </c>
      <c r="BH96" s="176">
        <f>IF(N96="sníž. přenesená",J96,0)</f>
        <v>0</v>
      </c>
      <c r="BI96" s="176">
        <f>IF(N96="nulová",J96,0)</f>
        <v>0</v>
      </c>
      <c r="BJ96" s="20" t="s">
        <v>82</v>
      </c>
      <c r="BK96" s="176">
        <f>ROUND(I96*H96,2)</f>
        <v>0</v>
      </c>
      <c r="BL96" s="20" t="s">
        <v>132</v>
      </c>
      <c r="BM96" s="175" t="s">
        <v>144</v>
      </c>
    </row>
    <row r="97" s="2" customFormat="1">
      <c r="A97" s="39"/>
      <c r="B97" s="40"/>
      <c r="C97" s="39"/>
      <c r="D97" s="177" t="s">
        <v>133</v>
      </c>
      <c r="E97" s="39"/>
      <c r="F97" s="178" t="s">
        <v>178</v>
      </c>
      <c r="G97" s="39"/>
      <c r="H97" s="39"/>
      <c r="I97" s="179"/>
      <c r="J97" s="39"/>
      <c r="K97" s="39"/>
      <c r="L97" s="40"/>
      <c r="M97" s="180"/>
      <c r="N97" s="181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133</v>
      </c>
      <c r="AU97" s="20" t="s">
        <v>82</v>
      </c>
    </row>
    <row r="98" s="2" customFormat="1" ht="62.7" customHeight="1">
      <c r="A98" s="39"/>
      <c r="B98" s="163"/>
      <c r="C98" s="164" t="s">
        <v>170</v>
      </c>
      <c r="D98" s="164" t="s">
        <v>127</v>
      </c>
      <c r="E98" s="165" t="s">
        <v>194</v>
      </c>
      <c r="F98" s="166" t="s">
        <v>195</v>
      </c>
      <c r="G98" s="167" t="s">
        <v>130</v>
      </c>
      <c r="H98" s="168">
        <v>395</v>
      </c>
      <c r="I98" s="169"/>
      <c r="J98" s="170">
        <f>ROUND(I98*H98,2)</f>
        <v>0</v>
      </c>
      <c r="K98" s="166" t="s">
        <v>131</v>
      </c>
      <c r="L98" s="40"/>
      <c r="M98" s="171" t="s">
        <v>3</v>
      </c>
      <c r="N98" s="172" t="s">
        <v>45</v>
      </c>
      <c r="O98" s="73"/>
      <c r="P98" s="173">
        <f>O98*H98</f>
        <v>0</v>
      </c>
      <c r="Q98" s="173">
        <v>0</v>
      </c>
      <c r="R98" s="173">
        <f>Q98*H98</f>
        <v>0</v>
      </c>
      <c r="S98" s="173">
        <v>0</v>
      </c>
      <c r="T98" s="174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5" t="s">
        <v>132</v>
      </c>
      <c r="AT98" s="175" t="s">
        <v>127</v>
      </c>
      <c r="AU98" s="175" t="s">
        <v>82</v>
      </c>
      <c r="AY98" s="20" t="s">
        <v>126</v>
      </c>
      <c r="BE98" s="176">
        <f>IF(N98="základní",J98,0)</f>
        <v>0</v>
      </c>
      <c r="BF98" s="176">
        <f>IF(N98="snížená",J98,0)</f>
        <v>0</v>
      </c>
      <c r="BG98" s="176">
        <f>IF(N98="zákl. přenesená",J98,0)</f>
        <v>0</v>
      </c>
      <c r="BH98" s="176">
        <f>IF(N98="sníž. přenesená",J98,0)</f>
        <v>0</v>
      </c>
      <c r="BI98" s="176">
        <f>IF(N98="nulová",J98,0)</f>
        <v>0</v>
      </c>
      <c r="BJ98" s="20" t="s">
        <v>82</v>
      </c>
      <c r="BK98" s="176">
        <f>ROUND(I98*H98,2)</f>
        <v>0</v>
      </c>
      <c r="BL98" s="20" t="s">
        <v>132</v>
      </c>
      <c r="BM98" s="175" t="s">
        <v>213</v>
      </c>
    </row>
    <row r="99" s="2" customFormat="1">
      <c r="A99" s="39"/>
      <c r="B99" s="40"/>
      <c r="C99" s="39"/>
      <c r="D99" s="177" t="s">
        <v>133</v>
      </c>
      <c r="E99" s="39"/>
      <c r="F99" s="178" t="s">
        <v>197</v>
      </c>
      <c r="G99" s="39"/>
      <c r="H99" s="39"/>
      <c r="I99" s="179"/>
      <c r="J99" s="39"/>
      <c r="K99" s="39"/>
      <c r="L99" s="40"/>
      <c r="M99" s="180"/>
      <c r="N99" s="181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133</v>
      </c>
      <c r="AU99" s="20" t="s">
        <v>82</v>
      </c>
    </row>
    <row r="100" s="2" customFormat="1" ht="66.75" customHeight="1">
      <c r="A100" s="39"/>
      <c r="B100" s="163"/>
      <c r="C100" s="164" t="s">
        <v>157</v>
      </c>
      <c r="D100" s="164" t="s">
        <v>127</v>
      </c>
      <c r="E100" s="165" t="s">
        <v>199</v>
      </c>
      <c r="F100" s="166" t="s">
        <v>200</v>
      </c>
      <c r="G100" s="167" t="s">
        <v>130</v>
      </c>
      <c r="H100" s="168">
        <v>1185</v>
      </c>
      <c r="I100" s="169"/>
      <c r="J100" s="170">
        <f>ROUND(I100*H100,2)</f>
        <v>0</v>
      </c>
      <c r="K100" s="166" t="s">
        <v>131</v>
      </c>
      <c r="L100" s="40"/>
      <c r="M100" s="171" t="s">
        <v>3</v>
      </c>
      <c r="N100" s="172" t="s">
        <v>45</v>
      </c>
      <c r="O100" s="73"/>
      <c r="P100" s="173">
        <f>O100*H100</f>
        <v>0</v>
      </c>
      <c r="Q100" s="173">
        <v>0</v>
      </c>
      <c r="R100" s="173">
        <f>Q100*H100</f>
        <v>0</v>
      </c>
      <c r="S100" s="173">
        <v>0</v>
      </c>
      <c r="T100" s="17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5" t="s">
        <v>132</v>
      </c>
      <c r="AT100" s="175" t="s">
        <v>127</v>
      </c>
      <c r="AU100" s="175" t="s">
        <v>82</v>
      </c>
      <c r="AY100" s="20" t="s">
        <v>126</v>
      </c>
      <c r="BE100" s="176">
        <f>IF(N100="základní",J100,0)</f>
        <v>0</v>
      </c>
      <c r="BF100" s="176">
        <f>IF(N100="snížená",J100,0)</f>
        <v>0</v>
      </c>
      <c r="BG100" s="176">
        <f>IF(N100="zákl. přenesená",J100,0)</f>
        <v>0</v>
      </c>
      <c r="BH100" s="176">
        <f>IF(N100="sníž. přenesená",J100,0)</f>
        <v>0</v>
      </c>
      <c r="BI100" s="176">
        <f>IF(N100="nulová",J100,0)</f>
        <v>0</v>
      </c>
      <c r="BJ100" s="20" t="s">
        <v>82</v>
      </c>
      <c r="BK100" s="176">
        <f>ROUND(I100*H100,2)</f>
        <v>0</v>
      </c>
      <c r="BL100" s="20" t="s">
        <v>132</v>
      </c>
      <c r="BM100" s="175" t="s">
        <v>379</v>
      </c>
    </row>
    <row r="101" s="2" customFormat="1">
      <c r="A101" s="39"/>
      <c r="B101" s="40"/>
      <c r="C101" s="39"/>
      <c r="D101" s="177" t="s">
        <v>133</v>
      </c>
      <c r="E101" s="39"/>
      <c r="F101" s="178" t="s">
        <v>202</v>
      </c>
      <c r="G101" s="39"/>
      <c r="H101" s="39"/>
      <c r="I101" s="179"/>
      <c r="J101" s="39"/>
      <c r="K101" s="39"/>
      <c r="L101" s="40"/>
      <c r="M101" s="180"/>
      <c r="N101" s="18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133</v>
      </c>
      <c r="AU101" s="20" t="s">
        <v>82</v>
      </c>
    </row>
    <row r="102" s="14" customFormat="1">
      <c r="A102" s="14"/>
      <c r="B102" s="190"/>
      <c r="C102" s="14"/>
      <c r="D102" s="183" t="s">
        <v>135</v>
      </c>
      <c r="E102" s="191" t="s">
        <v>3</v>
      </c>
      <c r="F102" s="192" t="s">
        <v>380</v>
      </c>
      <c r="G102" s="14"/>
      <c r="H102" s="193">
        <v>1185</v>
      </c>
      <c r="I102" s="194"/>
      <c r="J102" s="14"/>
      <c r="K102" s="14"/>
      <c r="L102" s="190"/>
      <c r="M102" s="195"/>
      <c r="N102" s="196"/>
      <c r="O102" s="196"/>
      <c r="P102" s="196"/>
      <c r="Q102" s="196"/>
      <c r="R102" s="196"/>
      <c r="S102" s="196"/>
      <c r="T102" s="19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1" t="s">
        <v>135</v>
      </c>
      <c r="AU102" s="191" t="s">
        <v>82</v>
      </c>
      <c r="AV102" s="14" t="s">
        <v>84</v>
      </c>
      <c r="AW102" s="14" t="s">
        <v>137</v>
      </c>
      <c r="AX102" s="14" t="s">
        <v>82</v>
      </c>
      <c r="AY102" s="191" t="s">
        <v>126</v>
      </c>
    </row>
    <row r="103" s="2" customFormat="1" ht="44.25" customHeight="1">
      <c r="A103" s="39"/>
      <c r="B103" s="163"/>
      <c r="C103" s="164" t="s">
        <v>179</v>
      </c>
      <c r="D103" s="164" t="s">
        <v>127</v>
      </c>
      <c r="E103" s="165" t="s">
        <v>381</v>
      </c>
      <c r="F103" s="166" t="s">
        <v>382</v>
      </c>
      <c r="G103" s="167" t="s">
        <v>189</v>
      </c>
      <c r="H103" s="168">
        <v>592.5</v>
      </c>
      <c r="I103" s="169"/>
      <c r="J103" s="170">
        <f>ROUND(I103*H103,2)</f>
        <v>0</v>
      </c>
      <c r="K103" s="166" t="s">
        <v>3</v>
      </c>
      <c r="L103" s="40"/>
      <c r="M103" s="171" t="s">
        <v>3</v>
      </c>
      <c r="N103" s="172" t="s">
        <v>45</v>
      </c>
      <c r="O103" s="73"/>
      <c r="P103" s="173">
        <f>O103*H103</f>
        <v>0</v>
      </c>
      <c r="Q103" s="173">
        <v>0</v>
      </c>
      <c r="R103" s="173">
        <f>Q103*H103</f>
        <v>0</v>
      </c>
      <c r="S103" s="173">
        <v>0</v>
      </c>
      <c r="T103" s="17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5" t="s">
        <v>132</v>
      </c>
      <c r="AT103" s="175" t="s">
        <v>127</v>
      </c>
      <c r="AU103" s="175" t="s">
        <v>82</v>
      </c>
      <c r="AY103" s="20" t="s">
        <v>126</v>
      </c>
      <c r="BE103" s="176">
        <f>IF(N103="základní",J103,0)</f>
        <v>0</v>
      </c>
      <c r="BF103" s="176">
        <f>IF(N103="snížená",J103,0)</f>
        <v>0</v>
      </c>
      <c r="BG103" s="176">
        <f>IF(N103="zákl. přenesená",J103,0)</f>
        <v>0</v>
      </c>
      <c r="BH103" s="176">
        <f>IF(N103="sníž. přenesená",J103,0)</f>
        <v>0</v>
      </c>
      <c r="BI103" s="176">
        <f>IF(N103="nulová",J103,0)</f>
        <v>0</v>
      </c>
      <c r="BJ103" s="20" t="s">
        <v>82</v>
      </c>
      <c r="BK103" s="176">
        <f>ROUND(I103*H103,2)</f>
        <v>0</v>
      </c>
      <c r="BL103" s="20" t="s">
        <v>132</v>
      </c>
      <c r="BM103" s="175" t="s">
        <v>9</v>
      </c>
    </row>
    <row r="104" s="14" customFormat="1">
      <c r="A104" s="14"/>
      <c r="B104" s="190"/>
      <c r="C104" s="14"/>
      <c r="D104" s="183" t="s">
        <v>135</v>
      </c>
      <c r="E104" s="191" t="s">
        <v>3</v>
      </c>
      <c r="F104" s="192" t="s">
        <v>383</v>
      </c>
      <c r="G104" s="14"/>
      <c r="H104" s="193">
        <v>592.5</v>
      </c>
      <c r="I104" s="194"/>
      <c r="J104" s="14"/>
      <c r="K104" s="14"/>
      <c r="L104" s="190"/>
      <c r="M104" s="195"/>
      <c r="N104" s="196"/>
      <c r="O104" s="196"/>
      <c r="P104" s="196"/>
      <c r="Q104" s="196"/>
      <c r="R104" s="196"/>
      <c r="S104" s="196"/>
      <c r="T104" s="19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1" t="s">
        <v>135</v>
      </c>
      <c r="AU104" s="191" t="s">
        <v>82</v>
      </c>
      <c r="AV104" s="14" t="s">
        <v>84</v>
      </c>
      <c r="AW104" s="14" t="s">
        <v>137</v>
      </c>
      <c r="AX104" s="14" t="s">
        <v>82</v>
      </c>
      <c r="AY104" s="191" t="s">
        <v>126</v>
      </c>
    </row>
    <row r="105" s="2" customFormat="1" ht="44.25" customHeight="1">
      <c r="A105" s="39"/>
      <c r="B105" s="163"/>
      <c r="C105" s="164" t="s">
        <v>163</v>
      </c>
      <c r="D105" s="164" t="s">
        <v>127</v>
      </c>
      <c r="E105" s="165" t="s">
        <v>384</v>
      </c>
      <c r="F105" s="166" t="s">
        <v>385</v>
      </c>
      <c r="G105" s="167" t="s">
        <v>240</v>
      </c>
      <c r="H105" s="168">
        <v>1100</v>
      </c>
      <c r="I105" s="169"/>
      <c r="J105" s="170">
        <f>ROUND(I105*H105,2)</f>
        <v>0</v>
      </c>
      <c r="K105" s="166" t="s">
        <v>131</v>
      </c>
      <c r="L105" s="40"/>
      <c r="M105" s="171" t="s">
        <v>3</v>
      </c>
      <c r="N105" s="172" t="s">
        <v>45</v>
      </c>
      <c r="O105" s="73"/>
      <c r="P105" s="173">
        <f>O105*H105</f>
        <v>0</v>
      </c>
      <c r="Q105" s="173">
        <v>0</v>
      </c>
      <c r="R105" s="173">
        <f>Q105*H105</f>
        <v>0</v>
      </c>
      <c r="S105" s="173">
        <v>0.35499999999999998</v>
      </c>
      <c r="T105" s="174">
        <f>S105*H105</f>
        <v>390.5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5" t="s">
        <v>132</v>
      </c>
      <c r="AT105" s="175" t="s">
        <v>127</v>
      </c>
      <c r="AU105" s="175" t="s">
        <v>82</v>
      </c>
      <c r="AY105" s="20" t="s">
        <v>126</v>
      </c>
      <c r="BE105" s="176">
        <f>IF(N105="základní",J105,0)</f>
        <v>0</v>
      </c>
      <c r="BF105" s="176">
        <f>IF(N105="snížená",J105,0)</f>
        <v>0</v>
      </c>
      <c r="BG105" s="176">
        <f>IF(N105="zákl. přenesená",J105,0)</f>
        <v>0</v>
      </c>
      <c r="BH105" s="176">
        <f>IF(N105="sníž. přenesená",J105,0)</f>
        <v>0</v>
      </c>
      <c r="BI105" s="176">
        <f>IF(N105="nulová",J105,0)</f>
        <v>0</v>
      </c>
      <c r="BJ105" s="20" t="s">
        <v>82</v>
      </c>
      <c r="BK105" s="176">
        <f>ROUND(I105*H105,2)</f>
        <v>0</v>
      </c>
      <c r="BL105" s="20" t="s">
        <v>132</v>
      </c>
      <c r="BM105" s="175" t="s">
        <v>310</v>
      </c>
    </row>
    <row r="106" s="2" customFormat="1">
      <c r="A106" s="39"/>
      <c r="B106" s="40"/>
      <c r="C106" s="39"/>
      <c r="D106" s="177" t="s">
        <v>133</v>
      </c>
      <c r="E106" s="39"/>
      <c r="F106" s="178" t="s">
        <v>386</v>
      </c>
      <c r="G106" s="39"/>
      <c r="H106" s="39"/>
      <c r="I106" s="179"/>
      <c r="J106" s="39"/>
      <c r="K106" s="39"/>
      <c r="L106" s="40"/>
      <c r="M106" s="180"/>
      <c r="N106" s="18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133</v>
      </c>
      <c r="AU106" s="20" t="s">
        <v>82</v>
      </c>
    </row>
    <row r="107" s="14" customFormat="1">
      <c r="A107" s="14"/>
      <c r="B107" s="190"/>
      <c r="C107" s="14"/>
      <c r="D107" s="183" t="s">
        <v>135</v>
      </c>
      <c r="E107" s="191" t="s">
        <v>3</v>
      </c>
      <c r="F107" s="192" t="s">
        <v>387</v>
      </c>
      <c r="G107" s="14"/>
      <c r="H107" s="193">
        <v>1100</v>
      </c>
      <c r="I107" s="194"/>
      <c r="J107" s="14"/>
      <c r="K107" s="14"/>
      <c r="L107" s="190"/>
      <c r="M107" s="195"/>
      <c r="N107" s="196"/>
      <c r="O107" s="196"/>
      <c r="P107" s="196"/>
      <c r="Q107" s="196"/>
      <c r="R107" s="196"/>
      <c r="S107" s="196"/>
      <c r="T107" s="19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1" t="s">
        <v>135</v>
      </c>
      <c r="AU107" s="191" t="s">
        <v>82</v>
      </c>
      <c r="AV107" s="14" t="s">
        <v>84</v>
      </c>
      <c r="AW107" s="14" t="s">
        <v>137</v>
      </c>
      <c r="AX107" s="14" t="s">
        <v>82</v>
      </c>
      <c r="AY107" s="191" t="s">
        <v>126</v>
      </c>
    </row>
    <row r="108" s="2" customFormat="1" ht="66.75" customHeight="1">
      <c r="A108" s="39"/>
      <c r="B108" s="163"/>
      <c r="C108" s="164" t="s">
        <v>193</v>
      </c>
      <c r="D108" s="164" t="s">
        <v>127</v>
      </c>
      <c r="E108" s="165" t="s">
        <v>388</v>
      </c>
      <c r="F108" s="166" t="s">
        <v>389</v>
      </c>
      <c r="G108" s="167" t="s">
        <v>240</v>
      </c>
      <c r="H108" s="168">
        <v>1100</v>
      </c>
      <c r="I108" s="169"/>
      <c r="J108" s="170">
        <f>ROUND(I108*H108,2)</f>
        <v>0</v>
      </c>
      <c r="K108" s="166" t="s">
        <v>131</v>
      </c>
      <c r="L108" s="40"/>
      <c r="M108" s="171" t="s">
        <v>3</v>
      </c>
      <c r="N108" s="172" t="s">
        <v>45</v>
      </c>
      <c r="O108" s="73"/>
      <c r="P108" s="173">
        <f>O108*H108</f>
        <v>0</v>
      </c>
      <c r="Q108" s="173">
        <v>0</v>
      </c>
      <c r="R108" s="173">
        <f>Q108*H108</f>
        <v>0</v>
      </c>
      <c r="S108" s="173">
        <v>0.63</v>
      </c>
      <c r="T108" s="174">
        <f>S108*H108</f>
        <v>693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5" t="s">
        <v>132</v>
      </c>
      <c r="AT108" s="175" t="s">
        <v>127</v>
      </c>
      <c r="AU108" s="175" t="s">
        <v>82</v>
      </c>
      <c r="AY108" s="20" t="s">
        <v>126</v>
      </c>
      <c r="BE108" s="176">
        <f>IF(N108="základní",J108,0)</f>
        <v>0</v>
      </c>
      <c r="BF108" s="176">
        <f>IF(N108="snížená",J108,0)</f>
        <v>0</v>
      </c>
      <c r="BG108" s="176">
        <f>IF(N108="zákl. přenesená",J108,0)</f>
        <v>0</v>
      </c>
      <c r="BH108" s="176">
        <f>IF(N108="sníž. přenesená",J108,0)</f>
        <v>0</v>
      </c>
      <c r="BI108" s="176">
        <f>IF(N108="nulová",J108,0)</f>
        <v>0</v>
      </c>
      <c r="BJ108" s="20" t="s">
        <v>82</v>
      </c>
      <c r="BK108" s="176">
        <f>ROUND(I108*H108,2)</f>
        <v>0</v>
      </c>
      <c r="BL108" s="20" t="s">
        <v>132</v>
      </c>
      <c r="BM108" s="175" t="s">
        <v>390</v>
      </c>
    </row>
    <row r="109" s="2" customFormat="1">
      <c r="A109" s="39"/>
      <c r="B109" s="40"/>
      <c r="C109" s="39"/>
      <c r="D109" s="177" t="s">
        <v>133</v>
      </c>
      <c r="E109" s="39"/>
      <c r="F109" s="178" t="s">
        <v>391</v>
      </c>
      <c r="G109" s="39"/>
      <c r="H109" s="39"/>
      <c r="I109" s="179"/>
      <c r="J109" s="39"/>
      <c r="K109" s="39"/>
      <c r="L109" s="40"/>
      <c r="M109" s="180"/>
      <c r="N109" s="181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133</v>
      </c>
      <c r="AU109" s="20" t="s">
        <v>82</v>
      </c>
    </row>
    <row r="110" s="14" customFormat="1">
      <c r="A110" s="14"/>
      <c r="B110" s="190"/>
      <c r="C110" s="14"/>
      <c r="D110" s="183" t="s">
        <v>135</v>
      </c>
      <c r="E110" s="191" t="s">
        <v>3</v>
      </c>
      <c r="F110" s="192" t="s">
        <v>387</v>
      </c>
      <c r="G110" s="14"/>
      <c r="H110" s="193">
        <v>1100</v>
      </c>
      <c r="I110" s="194"/>
      <c r="J110" s="14"/>
      <c r="K110" s="14"/>
      <c r="L110" s="190"/>
      <c r="M110" s="195"/>
      <c r="N110" s="196"/>
      <c r="O110" s="196"/>
      <c r="P110" s="196"/>
      <c r="Q110" s="196"/>
      <c r="R110" s="196"/>
      <c r="S110" s="196"/>
      <c r="T110" s="19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1" t="s">
        <v>135</v>
      </c>
      <c r="AU110" s="191" t="s">
        <v>82</v>
      </c>
      <c r="AV110" s="14" t="s">
        <v>84</v>
      </c>
      <c r="AW110" s="14" t="s">
        <v>137</v>
      </c>
      <c r="AX110" s="14" t="s">
        <v>82</v>
      </c>
      <c r="AY110" s="191" t="s">
        <v>126</v>
      </c>
    </row>
    <row r="111" s="2" customFormat="1" ht="33" customHeight="1">
      <c r="A111" s="39"/>
      <c r="B111" s="163"/>
      <c r="C111" s="164" t="s">
        <v>9</v>
      </c>
      <c r="D111" s="164" t="s">
        <v>127</v>
      </c>
      <c r="E111" s="165" t="s">
        <v>392</v>
      </c>
      <c r="F111" s="166" t="s">
        <v>393</v>
      </c>
      <c r="G111" s="167" t="s">
        <v>130</v>
      </c>
      <c r="H111" s="168">
        <v>591</v>
      </c>
      <c r="I111" s="169"/>
      <c r="J111" s="170">
        <f>ROUND(I111*H111,2)</f>
        <v>0</v>
      </c>
      <c r="K111" s="166" t="s">
        <v>131</v>
      </c>
      <c r="L111" s="40"/>
      <c r="M111" s="171" t="s">
        <v>3</v>
      </c>
      <c r="N111" s="172" t="s">
        <v>45</v>
      </c>
      <c r="O111" s="73"/>
      <c r="P111" s="173">
        <f>O111*H111</f>
        <v>0</v>
      </c>
      <c r="Q111" s="173">
        <v>0</v>
      </c>
      <c r="R111" s="173">
        <f>Q111*H111</f>
        <v>0</v>
      </c>
      <c r="S111" s="173">
        <v>0</v>
      </c>
      <c r="T111" s="17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5" t="s">
        <v>132</v>
      </c>
      <c r="AT111" s="175" t="s">
        <v>127</v>
      </c>
      <c r="AU111" s="175" t="s">
        <v>82</v>
      </c>
      <c r="AY111" s="20" t="s">
        <v>126</v>
      </c>
      <c r="BE111" s="176">
        <f>IF(N111="základní",J111,0)</f>
        <v>0</v>
      </c>
      <c r="BF111" s="176">
        <f>IF(N111="snížená",J111,0)</f>
        <v>0</v>
      </c>
      <c r="BG111" s="176">
        <f>IF(N111="zákl. přenesená",J111,0)</f>
        <v>0</v>
      </c>
      <c r="BH111" s="176">
        <f>IF(N111="sníž. přenesená",J111,0)</f>
        <v>0</v>
      </c>
      <c r="BI111" s="176">
        <f>IF(N111="nulová",J111,0)</f>
        <v>0</v>
      </c>
      <c r="BJ111" s="20" t="s">
        <v>82</v>
      </c>
      <c r="BK111" s="176">
        <f>ROUND(I111*H111,2)</f>
        <v>0</v>
      </c>
      <c r="BL111" s="20" t="s">
        <v>132</v>
      </c>
      <c r="BM111" s="175" t="s">
        <v>292</v>
      </c>
    </row>
    <row r="112" s="2" customFormat="1">
      <c r="A112" s="39"/>
      <c r="B112" s="40"/>
      <c r="C112" s="39"/>
      <c r="D112" s="177" t="s">
        <v>133</v>
      </c>
      <c r="E112" s="39"/>
      <c r="F112" s="178" t="s">
        <v>394</v>
      </c>
      <c r="G112" s="39"/>
      <c r="H112" s="39"/>
      <c r="I112" s="179"/>
      <c r="J112" s="39"/>
      <c r="K112" s="39"/>
      <c r="L112" s="40"/>
      <c r="M112" s="180"/>
      <c r="N112" s="18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133</v>
      </c>
      <c r="AU112" s="20" t="s">
        <v>82</v>
      </c>
    </row>
    <row r="113" s="14" customFormat="1">
      <c r="A113" s="14"/>
      <c r="B113" s="190"/>
      <c r="C113" s="14"/>
      <c r="D113" s="183" t="s">
        <v>135</v>
      </c>
      <c r="E113" s="191" t="s">
        <v>3</v>
      </c>
      <c r="F113" s="192" t="s">
        <v>395</v>
      </c>
      <c r="G113" s="14"/>
      <c r="H113" s="193">
        <v>591</v>
      </c>
      <c r="I113" s="194"/>
      <c r="J113" s="14"/>
      <c r="K113" s="14"/>
      <c r="L113" s="190"/>
      <c r="M113" s="195"/>
      <c r="N113" s="196"/>
      <c r="O113" s="196"/>
      <c r="P113" s="196"/>
      <c r="Q113" s="196"/>
      <c r="R113" s="196"/>
      <c r="S113" s="196"/>
      <c r="T113" s="19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1" t="s">
        <v>135</v>
      </c>
      <c r="AU113" s="191" t="s">
        <v>82</v>
      </c>
      <c r="AV113" s="14" t="s">
        <v>84</v>
      </c>
      <c r="AW113" s="14" t="s">
        <v>137</v>
      </c>
      <c r="AX113" s="14" t="s">
        <v>82</v>
      </c>
      <c r="AY113" s="191" t="s">
        <v>126</v>
      </c>
    </row>
    <row r="114" s="2" customFormat="1" ht="62.7" customHeight="1">
      <c r="A114" s="39"/>
      <c r="B114" s="163"/>
      <c r="C114" s="164" t="s">
        <v>206</v>
      </c>
      <c r="D114" s="164" t="s">
        <v>127</v>
      </c>
      <c r="E114" s="165" t="s">
        <v>396</v>
      </c>
      <c r="F114" s="166" t="s">
        <v>259</v>
      </c>
      <c r="G114" s="167" t="s">
        <v>130</v>
      </c>
      <c r="H114" s="168">
        <v>1182</v>
      </c>
      <c r="I114" s="169"/>
      <c r="J114" s="170">
        <f>ROUND(I114*H114,2)</f>
        <v>0</v>
      </c>
      <c r="K114" s="166" t="s">
        <v>131</v>
      </c>
      <c r="L114" s="40"/>
      <c r="M114" s="171" t="s">
        <v>3</v>
      </c>
      <c r="N114" s="172" t="s">
        <v>45</v>
      </c>
      <c r="O114" s="73"/>
      <c r="P114" s="173">
        <f>O114*H114</f>
        <v>0</v>
      </c>
      <c r="Q114" s="173">
        <v>0</v>
      </c>
      <c r="R114" s="173">
        <f>Q114*H114</f>
        <v>0</v>
      </c>
      <c r="S114" s="173">
        <v>0</v>
      </c>
      <c r="T114" s="17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5" t="s">
        <v>132</v>
      </c>
      <c r="AT114" s="175" t="s">
        <v>127</v>
      </c>
      <c r="AU114" s="175" t="s">
        <v>82</v>
      </c>
      <c r="AY114" s="20" t="s">
        <v>126</v>
      </c>
      <c r="BE114" s="176">
        <f>IF(N114="základní",J114,0)</f>
        <v>0</v>
      </c>
      <c r="BF114" s="176">
        <f>IF(N114="snížená",J114,0)</f>
        <v>0</v>
      </c>
      <c r="BG114" s="176">
        <f>IF(N114="zákl. přenesená",J114,0)</f>
        <v>0</v>
      </c>
      <c r="BH114" s="176">
        <f>IF(N114="sníž. přenesená",J114,0)</f>
        <v>0</v>
      </c>
      <c r="BI114" s="176">
        <f>IF(N114="nulová",J114,0)</f>
        <v>0</v>
      </c>
      <c r="BJ114" s="20" t="s">
        <v>82</v>
      </c>
      <c r="BK114" s="176">
        <f>ROUND(I114*H114,2)</f>
        <v>0</v>
      </c>
      <c r="BL114" s="20" t="s">
        <v>132</v>
      </c>
      <c r="BM114" s="175" t="s">
        <v>397</v>
      </c>
    </row>
    <row r="115" s="2" customFormat="1">
      <c r="A115" s="39"/>
      <c r="B115" s="40"/>
      <c r="C115" s="39"/>
      <c r="D115" s="177" t="s">
        <v>133</v>
      </c>
      <c r="E115" s="39"/>
      <c r="F115" s="178" t="s">
        <v>398</v>
      </c>
      <c r="G115" s="39"/>
      <c r="H115" s="39"/>
      <c r="I115" s="179"/>
      <c r="J115" s="39"/>
      <c r="K115" s="39"/>
      <c r="L115" s="40"/>
      <c r="M115" s="180"/>
      <c r="N115" s="181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133</v>
      </c>
      <c r="AU115" s="20" t="s">
        <v>82</v>
      </c>
    </row>
    <row r="116" s="14" customFormat="1">
      <c r="A116" s="14"/>
      <c r="B116" s="190"/>
      <c r="C116" s="14"/>
      <c r="D116" s="183" t="s">
        <v>135</v>
      </c>
      <c r="E116" s="191" t="s">
        <v>3</v>
      </c>
      <c r="F116" s="192" t="s">
        <v>399</v>
      </c>
      <c r="G116" s="14"/>
      <c r="H116" s="193">
        <v>1182</v>
      </c>
      <c r="I116" s="194"/>
      <c r="J116" s="14"/>
      <c r="K116" s="14"/>
      <c r="L116" s="190"/>
      <c r="M116" s="195"/>
      <c r="N116" s="196"/>
      <c r="O116" s="196"/>
      <c r="P116" s="196"/>
      <c r="Q116" s="196"/>
      <c r="R116" s="196"/>
      <c r="S116" s="196"/>
      <c r="T116" s="19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1" t="s">
        <v>135</v>
      </c>
      <c r="AU116" s="191" t="s">
        <v>82</v>
      </c>
      <c r="AV116" s="14" t="s">
        <v>84</v>
      </c>
      <c r="AW116" s="14" t="s">
        <v>137</v>
      </c>
      <c r="AX116" s="14" t="s">
        <v>82</v>
      </c>
      <c r="AY116" s="191" t="s">
        <v>126</v>
      </c>
    </row>
    <row r="117" s="2" customFormat="1" ht="44.25" customHeight="1">
      <c r="A117" s="39"/>
      <c r="B117" s="163"/>
      <c r="C117" s="164" t="s">
        <v>213</v>
      </c>
      <c r="D117" s="164" t="s">
        <v>127</v>
      </c>
      <c r="E117" s="165" t="s">
        <v>263</v>
      </c>
      <c r="F117" s="166" t="s">
        <v>264</v>
      </c>
      <c r="G117" s="167" t="s">
        <v>130</v>
      </c>
      <c r="H117" s="168">
        <v>591</v>
      </c>
      <c r="I117" s="169"/>
      <c r="J117" s="170">
        <f>ROUND(I117*H117,2)</f>
        <v>0</v>
      </c>
      <c r="K117" s="166" t="s">
        <v>131</v>
      </c>
      <c r="L117" s="40"/>
      <c r="M117" s="171" t="s">
        <v>3</v>
      </c>
      <c r="N117" s="172" t="s">
        <v>45</v>
      </c>
      <c r="O117" s="73"/>
      <c r="P117" s="173">
        <f>O117*H117</f>
        <v>0</v>
      </c>
      <c r="Q117" s="173">
        <v>0</v>
      </c>
      <c r="R117" s="173">
        <f>Q117*H117</f>
        <v>0</v>
      </c>
      <c r="S117" s="173">
        <v>0</v>
      </c>
      <c r="T117" s="17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5" t="s">
        <v>132</v>
      </c>
      <c r="AT117" s="175" t="s">
        <v>127</v>
      </c>
      <c r="AU117" s="175" t="s">
        <v>82</v>
      </c>
      <c r="AY117" s="20" t="s">
        <v>126</v>
      </c>
      <c r="BE117" s="176">
        <f>IF(N117="základní",J117,0)</f>
        <v>0</v>
      </c>
      <c r="BF117" s="176">
        <f>IF(N117="snížená",J117,0)</f>
        <v>0</v>
      </c>
      <c r="BG117" s="176">
        <f>IF(N117="zákl. přenesená",J117,0)</f>
        <v>0</v>
      </c>
      <c r="BH117" s="176">
        <f>IF(N117="sníž. přenesená",J117,0)</f>
        <v>0</v>
      </c>
      <c r="BI117" s="176">
        <f>IF(N117="nulová",J117,0)</f>
        <v>0</v>
      </c>
      <c r="BJ117" s="20" t="s">
        <v>82</v>
      </c>
      <c r="BK117" s="176">
        <f>ROUND(I117*H117,2)</f>
        <v>0</v>
      </c>
      <c r="BL117" s="20" t="s">
        <v>132</v>
      </c>
      <c r="BM117" s="175" t="s">
        <v>400</v>
      </c>
    </row>
    <row r="118" s="2" customFormat="1">
      <c r="A118" s="39"/>
      <c r="B118" s="40"/>
      <c r="C118" s="39"/>
      <c r="D118" s="177" t="s">
        <v>133</v>
      </c>
      <c r="E118" s="39"/>
      <c r="F118" s="178" t="s">
        <v>266</v>
      </c>
      <c r="G118" s="39"/>
      <c r="H118" s="39"/>
      <c r="I118" s="179"/>
      <c r="J118" s="39"/>
      <c r="K118" s="39"/>
      <c r="L118" s="40"/>
      <c r="M118" s="180"/>
      <c r="N118" s="181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133</v>
      </c>
      <c r="AU118" s="20" t="s">
        <v>82</v>
      </c>
    </row>
    <row r="119" s="2" customFormat="1" ht="44.25" customHeight="1">
      <c r="A119" s="39"/>
      <c r="B119" s="163"/>
      <c r="C119" s="164" t="s">
        <v>218</v>
      </c>
      <c r="D119" s="164" t="s">
        <v>127</v>
      </c>
      <c r="E119" s="165" t="s">
        <v>401</v>
      </c>
      <c r="F119" s="166" t="s">
        <v>402</v>
      </c>
      <c r="G119" s="167" t="s">
        <v>130</v>
      </c>
      <c r="H119" s="168">
        <v>591</v>
      </c>
      <c r="I119" s="169"/>
      <c r="J119" s="170">
        <f>ROUND(I119*H119,2)</f>
        <v>0</v>
      </c>
      <c r="K119" s="166" t="s">
        <v>131</v>
      </c>
      <c r="L119" s="40"/>
      <c r="M119" s="171" t="s">
        <v>3</v>
      </c>
      <c r="N119" s="172" t="s">
        <v>45</v>
      </c>
      <c r="O119" s="73"/>
      <c r="P119" s="173">
        <f>O119*H119</f>
        <v>0</v>
      </c>
      <c r="Q119" s="173">
        <v>0</v>
      </c>
      <c r="R119" s="173">
        <f>Q119*H119</f>
        <v>0</v>
      </c>
      <c r="S119" s="173">
        <v>0</v>
      </c>
      <c r="T119" s="17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5" t="s">
        <v>132</v>
      </c>
      <c r="AT119" s="175" t="s">
        <v>127</v>
      </c>
      <c r="AU119" s="175" t="s">
        <v>82</v>
      </c>
      <c r="AY119" s="20" t="s">
        <v>126</v>
      </c>
      <c r="BE119" s="176">
        <f>IF(N119="základní",J119,0)</f>
        <v>0</v>
      </c>
      <c r="BF119" s="176">
        <f>IF(N119="snížená",J119,0)</f>
        <v>0</v>
      </c>
      <c r="BG119" s="176">
        <f>IF(N119="zákl. přenesená",J119,0)</f>
        <v>0</v>
      </c>
      <c r="BH119" s="176">
        <f>IF(N119="sníž. přenesená",J119,0)</f>
        <v>0</v>
      </c>
      <c r="BI119" s="176">
        <f>IF(N119="nulová",J119,0)</f>
        <v>0</v>
      </c>
      <c r="BJ119" s="20" t="s">
        <v>82</v>
      </c>
      <c r="BK119" s="176">
        <f>ROUND(I119*H119,2)</f>
        <v>0</v>
      </c>
      <c r="BL119" s="20" t="s">
        <v>132</v>
      </c>
      <c r="BM119" s="175" t="s">
        <v>296</v>
      </c>
    </row>
    <row r="120" s="2" customFormat="1">
      <c r="A120" s="39"/>
      <c r="B120" s="40"/>
      <c r="C120" s="39"/>
      <c r="D120" s="177" t="s">
        <v>133</v>
      </c>
      <c r="E120" s="39"/>
      <c r="F120" s="178" t="s">
        <v>403</v>
      </c>
      <c r="G120" s="39"/>
      <c r="H120" s="39"/>
      <c r="I120" s="179"/>
      <c r="J120" s="39"/>
      <c r="K120" s="39"/>
      <c r="L120" s="40"/>
      <c r="M120" s="180"/>
      <c r="N120" s="18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133</v>
      </c>
      <c r="AU120" s="20" t="s">
        <v>82</v>
      </c>
    </row>
    <row r="121" s="14" customFormat="1">
      <c r="A121" s="14"/>
      <c r="B121" s="190"/>
      <c r="C121" s="14"/>
      <c r="D121" s="183" t="s">
        <v>135</v>
      </c>
      <c r="E121" s="191" t="s">
        <v>3</v>
      </c>
      <c r="F121" s="192" t="s">
        <v>395</v>
      </c>
      <c r="G121" s="14"/>
      <c r="H121" s="193">
        <v>591</v>
      </c>
      <c r="I121" s="194"/>
      <c r="J121" s="14"/>
      <c r="K121" s="14"/>
      <c r="L121" s="190"/>
      <c r="M121" s="195"/>
      <c r="N121" s="196"/>
      <c r="O121" s="196"/>
      <c r="P121" s="196"/>
      <c r="Q121" s="196"/>
      <c r="R121" s="196"/>
      <c r="S121" s="196"/>
      <c r="T121" s="19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1" t="s">
        <v>135</v>
      </c>
      <c r="AU121" s="191" t="s">
        <v>82</v>
      </c>
      <c r="AV121" s="14" t="s">
        <v>84</v>
      </c>
      <c r="AW121" s="14" t="s">
        <v>137</v>
      </c>
      <c r="AX121" s="14" t="s">
        <v>82</v>
      </c>
      <c r="AY121" s="191" t="s">
        <v>126</v>
      </c>
    </row>
    <row r="122" s="2" customFormat="1" ht="44.25" customHeight="1">
      <c r="A122" s="39"/>
      <c r="B122" s="163"/>
      <c r="C122" s="164" t="s">
        <v>223</v>
      </c>
      <c r="D122" s="164" t="s">
        <v>127</v>
      </c>
      <c r="E122" s="165" t="s">
        <v>263</v>
      </c>
      <c r="F122" s="166" t="s">
        <v>264</v>
      </c>
      <c r="G122" s="167" t="s">
        <v>130</v>
      </c>
      <c r="H122" s="168">
        <v>53</v>
      </c>
      <c r="I122" s="169"/>
      <c r="J122" s="170">
        <f>ROUND(I122*H122,2)</f>
        <v>0</v>
      </c>
      <c r="K122" s="166" t="s">
        <v>131</v>
      </c>
      <c r="L122" s="40"/>
      <c r="M122" s="171" t="s">
        <v>3</v>
      </c>
      <c r="N122" s="172" t="s">
        <v>45</v>
      </c>
      <c r="O122" s="73"/>
      <c r="P122" s="173">
        <f>O122*H122</f>
        <v>0</v>
      </c>
      <c r="Q122" s="173">
        <v>0</v>
      </c>
      <c r="R122" s="173">
        <f>Q122*H122</f>
        <v>0</v>
      </c>
      <c r="S122" s="173">
        <v>0</v>
      </c>
      <c r="T122" s="17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5" t="s">
        <v>132</v>
      </c>
      <c r="AT122" s="175" t="s">
        <v>127</v>
      </c>
      <c r="AU122" s="175" t="s">
        <v>82</v>
      </c>
      <c r="AY122" s="20" t="s">
        <v>126</v>
      </c>
      <c r="BE122" s="176">
        <f>IF(N122="základní",J122,0)</f>
        <v>0</v>
      </c>
      <c r="BF122" s="176">
        <f>IF(N122="snížená",J122,0)</f>
        <v>0</v>
      </c>
      <c r="BG122" s="176">
        <f>IF(N122="zákl. přenesená",J122,0)</f>
        <v>0</v>
      </c>
      <c r="BH122" s="176">
        <f>IF(N122="sníž. přenesená",J122,0)</f>
        <v>0</v>
      </c>
      <c r="BI122" s="176">
        <f>IF(N122="nulová",J122,0)</f>
        <v>0</v>
      </c>
      <c r="BJ122" s="20" t="s">
        <v>82</v>
      </c>
      <c r="BK122" s="176">
        <f>ROUND(I122*H122,2)</f>
        <v>0</v>
      </c>
      <c r="BL122" s="20" t="s">
        <v>132</v>
      </c>
      <c r="BM122" s="175" t="s">
        <v>404</v>
      </c>
    </row>
    <row r="123" s="2" customFormat="1">
      <c r="A123" s="39"/>
      <c r="B123" s="40"/>
      <c r="C123" s="39"/>
      <c r="D123" s="177" t="s">
        <v>133</v>
      </c>
      <c r="E123" s="39"/>
      <c r="F123" s="178" t="s">
        <v>266</v>
      </c>
      <c r="G123" s="39"/>
      <c r="H123" s="39"/>
      <c r="I123" s="179"/>
      <c r="J123" s="39"/>
      <c r="K123" s="39"/>
      <c r="L123" s="40"/>
      <c r="M123" s="180"/>
      <c r="N123" s="181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133</v>
      </c>
      <c r="AU123" s="20" t="s">
        <v>82</v>
      </c>
    </row>
    <row r="124" s="14" customFormat="1">
      <c r="A124" s="14"/>
      <c r="B124" s="190"/>
      <c r="C124" s="14"/>
      <c r="D124" s="183" t="s">
        <v>135</v>
      </c>
      <c r="E124" s="191" t="s">
        <v>3</v>
      </c>
      <c r="F124" s="192" t="s">
        <v>405</v>
      </c>
      <c r="G124" s="14"/>
      <c r="H124" s="193">
        <v>53</v>
      </c>
      <c r="I124" s="194"/>
      <c r="J124" s="14"/>
      <c r="K124" s="14"/>
      <c r="L124" s="190"/>
      <c r="M124" s="195"/>
      <c r="N124" s="196"/>
      <c r="O124" s="196"/>
      <c r="P124" s="196"/>
      <c r="Q124" s="196"/>
      <c r="R124" s="196"/>
      <c r="S124" s="196"/>
      <c r="T124" s="19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1" t="s">
        <v>135</v>
      </c>
      <c r="AU124" s="191" t="s">
        <v>82</v>
      </c>
      <c r="AV124" s="14" t="s">
        <v>84</v>
      </c>
      <c r="AW124" s="14" t="s">
        <v>137</v>
      </c>
      <c r="AX124" s="14" t="s">
        <v>82</v>
      </c>
      <c r="AY124" s="191" t="s">
        <v>126</v>
      </c>
    </row>
    <row r="125" s="2" customFormat="1" ht="62.7" customHeight="1">
      <c r="A125" s="39"/>
      <c r="B125" s="163"/>
      <c r="C125" s="164" t="s">
        <v>229</v>
      </c>
      <c r="D125" s="164" t="s">
        <v>127</v>
      </c>
      <c r="E125" s="165" t="s">
        <v>165</v>
      </c>
      <c r="F125" s="166" t="s">
        <v>259</v>
      </c>
      <c r="G125" s="167" t="s">
        <v>130</v>
      </c>
      <c r="H125" s="168">
        <v>53</v>
      </c>
      <c r="I125" s="169"/>
      <c r="J125" s="170">
        <f>ROUND(I125*H125,2)</f>
        <v>0</v>
      </c>
      <c r="K125" s="166" t="s">
        <v>131</v>
      </c>
      <c r="L125" s="40"/>
      <c r="M125" s="171" t="s">
        <v>3</v>
      </c>
      <c r="N125" s="172" t="s">
        <v>45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132</v>
      </c>
      <c r="AT125" s="175" t="s">
        <v>127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132</v>
      </c>
      <c r="BM125" s="175" t="s">
        <v>406</v>
      </c>
    </row>
    <row r="126" s="2" customFormat="1">
      <c r="A126" s="39"/>
      <c r="B126" s="40"/>
      <c r="C126" s="39"/>
      <c r="D126" s="177" t="s">
        <v>133</v>
      </c>
      <c r="E126" s="39"/>
      <c r="F126" s="178" t="s">
        <v>168</v>
      </c>
      <c r="G126" s="39"/>
      <c r="H126" s="39"/>
      <c r="I126" s="179"/>
      <c r="J126" s="39"/>
      <c r="K126" s="39"/>
      <c r="L126" s="40"/>
      <c r="M126" s="180"/>
      <c r="N126" s="18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133</v>
      </c>
      <c r="AU126" s="20" t="s">
        <v>82</v>
      </c>
    </row>
    <row r="127" s="14" customFormat="1">
      <c r="A127" s="14"/>
      <c r="B127" s="190"/>
      <c r="C127" s="14"/>
      <c r="D127" s="183" t="s">
        <v>135</v>
      </c>
      <c r="E127" s="191" t="s">
        <v>3</v>
      </c>
      <c r="F127" s="192" t="s">
        <v>405</v>
      </c>
      <c r="G127" s="14"/>
      <c r="H127" s="193">
        <v>53</v>
      </c>
      <c r="I127" s="194"/>
      <c r="J127" s="14"/>
      <c r="K127" s="14"/>
      <c r="L127" s="190"/>
      <c r="M127" s="195"/>
      <c r="N127" s="196"/>
      <c r="O127" s="196"/>
      <c r="P127" s="196"/>
      <c r="Q127" s="196"/>
      <c r="R127" s="196"/>
      <c r="S127" s="196"/>
      <c r="T127" s="19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1" t="s">
        <v>135</v>
      </c>
      <c r="AU127" s="191" t="s">
        <v>82</v>
      </c>
      <c r="AV127" s="14" t="s">
        <v>84</v>
      </c>
      <c r="AW127" s="14" t="s">
        <v>137</v>
      </c>
      <c r="AX127" s="14" t="s">
        <v>82</v>
      </c>
      <c r="AY127" s="191" t="s">
        <v>126</v>
      </c>
    </row>
    <row r="128" s="2" customFormat="1" ht="37.8" customHeight="1">
      <c r="A128" s="39"/>
      <c r="B128" s="163"/>
      <c r="C128" s="164" t="s">
        <v>284</v>
      </c>
      <c r="D128" s="164" t="s">
        <v>127</v>
      </c>
      <c r="E128" s="165" t="s">
        <v>407</v>
      </c>
      <c r="F128" s="166" t="s">
        <v>408</v>
      </c>
      <c r="G128" s="167" t="s">
        <v>240</v>
      </c>
      <c r="H128" s="168">
        <v>2080</v>
      </c>
      <c r="I128" s="169"/>
      <c r="J128" s="170">
        <f>ROUND(I128*H128,2)</f>
        <v>0</v>
      </c>
      <c r="K128" s="166" t="s">
        <v>131</v>
      </c>
      <c r="L128" s="40"/>
      <c r="M128" s="171" t="s">
        <v>3</v>
      </c>
      <c r="N128" s="172" t="s">
        <v>45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5" t="s">
        <v>132</v>
      </c>
      <c r="AT128" s="175" t="s">
        <v>127</v>
      </c>
      <c r="AU128" s="175" t="s">
        <v>82</v>
      </c>
      <c r="AY128" s="20" t="s">
        <v>126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20" t="s">
        <v>82</v>
      </c>
      <c r="BK128" s="176">
        <f>ROUND(I128*H128,2)</f>
        <v>0</v>
      </c>
      <c r="BL128" s="20" t="s">
        <v>132</v>
      </c>
      <c r="BM128" s="175" t="s">
        <v>341</v>
      </c>
    </row>
    <row r="129" s="2" customFormat="1">
      <c r="A129" s="39"/>
      <c r="B129" s="40"/>
      <c r="C129" s="39"/>
      <c r="D129" s="177" t="s">
        <v>133</v>
      </c>
      <c r="E129" s="39"/>
      <c r="F129" s="178" t="s">
        <v>409</v>
      </c>
      <c r="G129" s="39"/>
      <c r="H129" s="39"/>
      <c r="I129" s="179"/>
      <c r="J129" s="39"/>
      <c r="K129" s="39"/>
      <c r="L129" s="40"/>
      <c r="M129" s="180"/>
      <c r="N129" s="181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133</v>
      </c>
      <c r="AU129" s="20" t="s">
        <v>82</v>
      </c>
    </row>
    <row r="130" s="2" customFormat="1">
      <c r="A130" s="39"/>
      <c r="B130" s="40"/>
      <c r="C130" s="39"/>
      <c r="D130" s="183" t="s">
        <v>146</v>
      </c>
      <c r="E130" s="39"/>
      <c r="F130" s="206" t="s">
        <v>410</v>
      </c>
      <c r="G130" s="39"/>
      <c r="H130" s="39"/>
      <c r="I130" s="179"/>
      <c r="J130" s="39"/>
      <c r="K130" s="39"/>
      <c r="L130" s="40"/>
      <c r="M130" s="180"/>
      <c r="N130" s="181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146</v>
      </c>
      <c r="AU130" s="20" t="s">
        <v>82</v>
      </c>
    </row>
    <row r="131" s="14" customFormat="1">
      <c r="A131" s="14"/>
      <c r="B131" s="190"/>
      <c r="C131" s="14"/>
      <c r="D131" s="183" t="s">
        <v>135</v>
      </c>
      <c r="E131" s="191" t="s">
        <v>3</v>
      </c>
      <c r="F131" s="192" t="s">
        <v>411</v>
      </c>
      <c r="G131" s="14"/>
      <c r="H131" s="193">
        <v>2080</v>
      </c>
      <c r="I131" s="194"/>
      <c r="J131" s="14"/>
      <c r="K131" s="14"/>
      <c r="L131" s="190"/>
      <c r="M131" s="195"/>
      <c r="N131" s="196"/>
      <c r="O131" s="196"/>
      <c r="P131" s="196"/>
      <c r="Q131" s="196"/>
      <c r="R131" s="196"/>
      <c r="S131" s="196"/>
      <c r="T131" s="19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1" t="s">
        <v>135</v>
      </c>
      <c r="AU131" s="191" t="s">
        <v>82</v>
      </c>
      <c r="AV131" s="14" t="s">
        <v>84</v>
      </c>
      <c r="AW131" s="14" t="s">
        <v>137</v>
      </c>
      <c r="AX131" s="14" t="s">
        <v>82</v>
      </c>
      <c r="AY131" s="191" t="s">
        <v>126</v>
      </c>
    </row>
    <row r="132" s="2" customFormat="1" ht="33" customHeight="1">
      <c r="A132" s="39"/>
      <c r="B132" s="163"/>
      <c r="C132" s="164" t="s">
        <v>307</v>
      </c>
      <c r="D132" s="164" t="s">
        <v>127</v>
      </c>
      <c r="E132" s="165" t="s">
        <v>412</v>
      </c>
      <c r="F132" s="166" t="s">
        <v>413</v>
      </c>
      <c r="G132" s="167" t="s">
        <v>240</v>
      </c>
      <c r="H132" s="168">
        <v>1296</v>
      </c>
      <c r="I132" s="169"/>
      <c r="J132" s="170">
        <f>ROUND(I132*H132,2)</f>
        <v>0</v>
      </c>
      <c r="K132" s="166" t="s">
        <v>131</v>
      </c>
      <c r="L132" s="40"/>
      <c r="M132" s="171" t="s">
        <v>3</v>
      </c>
      <c r="N132" s="172" t="s">
        <v>45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5" t="s">
        <v>132</v>
      </c>
      <c r="AT132" s="175" t="s">
        <v>127</v>
      </c>
      <c r="AU132" s="175" t="s">
        <v>82</v>
      </c>
      <c r="AY132" s="20" t="s">
        <v>126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20" t="s">
        <v>82</v>
      </c>
      <c r="BK132" s="176">
        <f>ROUND(I132*H132,2)</f>
        <v>0</v>
      </c>
      <c r="BL132" s="20" t="s">
        <v>132</v>
      </c>
      <c r="BM132" s="175" t="s">
        <v>353</v>
      </c>
    </row>
    <row r="133" s="2" customFormat="1">
      <c r="A133" s="39"/>
      <c r="B133" s="40"/>
      <c r="C133" s="39"/>
      <c r="D133" s="177" t="s">
        <v>133</v>
      </c>
      <c r="E133" s="39"/>
      <c r="F133" s="178" t="s">
        <v>414</v>
      </c>
      <c r="G133" s="39"/>
      <c r="H133" s="39"/>
      <c r="I133" s="179"/>
      <c r="J133" s="39"/>
      <c r="K133" s="39"/>
      <c r="L133" s="40"/>
      <c r="M133" s="180"/>
      <c r="N133" s="18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133</v>
      </c>
      <c r="AU133" s="20" t="s">
        <v>82</v>
      </c>
    </row>
    <row r="134" s="2" customFormat="1">
      <c r="A134" s="39"/>
      <c r="B134" s="40"/>
      <c r="C134" s="39"/>
      <c r="D134" s="183" t="s">
        <v>146</v>
      </c>
      <c r="E134" s="39"/>
      <c r="F134" s="206" t="s">
        <v>415</v>
      </c>
      <c r="G134" s="39"/>
      <c r="H134" s="39"/>
      <c r="I134" s="179"/>
      <c r="J134" s="39"/>
      <c r="K134" s="39"/>
      <c r="L134" s="40"/>
      <c r="M134" s="180"/>
      <c r="N134" s="181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146</v>
      </c>
      <c r="AU134" s="20" t="s">
        <v>82</v>
      </c>
    </row>
    <row r="135" s="14" customFormat="1">
      <c r="A135" s="14"/>
      <c r="B135" s="190"/>
      <c r="C135" s="14"/>
      <c r="D135" s="183" t="s">
        <v>135</v>
      </c>
      <c r="E135" s="191" t="s">
        <v>3</v>
      </c>
      <c r="F135" s="192" t="s">
        <v>416</v>
      </c>
      <c r="G135" s="14"/>
      <c r="H135" s="193">
        <v>1296</v>
      </c>
      <c r="I135" s="194"/>
      <c r="J135" s="14"/>
      <c r="K135" s="14"/>
      <c r="L135" s="190"/>
      <c r="M135" s="195"/>
      <c r="N135" s="196"/>
      <c r="O135" s="196"/>
      <c r="P135" s="196"/>
      <c r="Q135" s="196"/>
      <c r="R135" s="196"/>
      <c r="S135" s="196"/>
      <c r="T135" s="19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1" t="s">
        <v>135</v>
      </c>
      <c r="AU135" s="191" t="s">
        <v>82</v>
      </c>
      <c r="AV135" s="14" t="s">
        <v>84</v>
      </c>
      <c r="AW135" s="14" t="s">
        <v>137</v>
      </c>
      <c r="AX135" s="14" t="s">
        <v>82</v>
      </c>
      <c r="AY135" s="191" t="s">
        <v>126</v>
      </c>
    </row>
    <row r="136" s="2" customFormat="1" ht="37.8" customHeight="1">
      <c r="A136" s="39"/>
      <c r="B136" s="163"/>
      <c r="C136" s="164" t="s">
        <v>310</v>
      </c>
      <c r="D136" s="164" t="s">
        <v>127</v>
      </c>
      <c r="E136" s="165" t="s">
        <v>417</v>
      </c>
      <c r="F136" s="166" t="s">
        <v>418</v>
      </c>
      <c r="G136" s="167" t="s">
        <v>240</v>
      </c>
      <c r="H136" s="168">
        <v>70</v>
      </c>
      <c r="I136" s="169"/>
      <c r="J136" s="170">
        <f>ROUND(I136*H136,2)</f>
        <v>0</v>
      </c>
      <c r="K136" s="166" t="s">
        <v>131</v>
      </c>
      <c r="L136" s="40"/>
      <c r="M136" s="171" t="s">
        <v>3</v>
      </c>
      <c r="N136" s="172" t="s">
        <v>45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5" t="s">
        <v>132</v>
      </c>
      <c r="AT136" s="175" t="s">
        <v>127</v>
      </c>
      <c r="AU136" s="175" t="s">
        <v>82</v>
      </c>
      <c r="AY136" s="20" t="s">
        <v>126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20" t="s">
        <v>82</v>
      </c>
      <c r="BK136" s="176">
        <f>ROUND(I136*H136,2)</f>
        <v>0</v>
      </c>
      <c r="BL136" s="20" t="s">
        <v>132</v>
      </c>
      <c r="BM136" s="175" t="s">
        <v>318</v>
      </c>
    </row>
    <row r="137" s="2" customFormat="1">
      <c r="A137" s="39"/>
      <c r="B137" s="40"/>
      <c r="C137" s="39"/>
      <c r="D137" s="177" t="s">
        <v>133</v>
      </c>
      <c r="E137" s="39"/>
      <c r="F137" s="178" t="s">
        <v>419</v>
      </c>
      <c r="G137" s="39"/>
      <c r="H137" s="39"/>
      <c r="I137" s="179"/>
      <c r="J137" s="39"/>
      <c r="K137" s="39"/>
      <c r="L137" s="40"/>
      <c r="M137" s="180"/>
      <c r="N137" s="181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133</v>
      </c>
      <c r="AU137" s="20" t="s">
        <v>82</v>
      </c>
    </row>
    <row r="138" s="14" customFormat="1">
      <c r="A138" s="14"/>
      <c r="B138" s="190"/>
      <c r="C138" s="14"/>
      <c r="D138" s="183" t="s">
        <v>135</v>
      </c>
      <c r="E138" s="191" t="s">
        <v>3</v>
      </c>
      <c r="F138" s="192" t="s">
        <v>420</v>
      </c>
      <c r="G138" s="14"/>
      <c r="H138" s="193">
        <v>70</v>
      </c>
      <c r="I138" s="194"/>
      <c r="J138" s="14"/>
      <c r="K138" s="14"/>
      <c r="L138" s="190"/>
      <c r="M138" s="195"/>
      <c r="N138" s="196"/>
      <c r="O138" s="196"/>
      <c r="P138" s="196"/>
      <c r="Q138" s="196"/>
      <c r="R138" s="196"/>
      <c r="S138" s="196"/>
      <c r="T138" s="19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1" t="s">
        <v>135</v>
      </c>
      <c r="AU138" s="191" t="s">
        <v>82</v>
      </c>
      <c r="AV138" s="14" t="s">
        <v>84</v>
      </c>
      <c r="AW138" s="14" t="s">
        <v>137</v>
      </c>
      <c r="AX138" s="14" t="s">
        <v>82</v>
      </c>
      <c r="AY138" s="191" t="s">
        <v>126</v>
      </c>
    </row>
    <row r="139" s="2" customFormat="1" ht="37.8" customHeight="1">
      <c r="A139" s="39"/>
      <c r="B139" s="163"/>
      <c r="C139" s="164" t="s">
        <v>8</v>
      </c>
      <c r="D139" s="164" t="s">
        <v>127</v>
      </c>
      <c r="E139" s="165" t="s">
        <v>421</v>
      </c>
      <c r="F139" s="166" t="s">
        <v>422</v>
      </c>
      <c r="G139" s="167" t="s">
        <v>240</v>
      </c>
      <c r="H139" s="168">
        <v>70</v>
      </c>
      <c r="I139" s="169"/>
      <c r="J139" s="170">
        <f>ROUND(I139*H139,2)</f>
        <v>0</v>
      </c>
      <c r="K139" s="166" t="s">
        <v>131</v>
      </c>
      <c r="L139" s="40"/>
      <c r="M139" s="171" t="s">
        <v>3</v>
      </c>
      <c r="N139" s="172" t="s">
        <v>45</v>
      </c>
      <c r="O139" s="73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5" t="s">
        <v>132</v>
      </c>
      <c r="AT139" s="175" t="s">
        <v>127</v>
      </c>
      <c r="AU139" s="175" t="s">
        <v>82</v>
      </c>
      <c r="AY139" s="20" t="s">
        <v>126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20" t="s">
        <v>82</v>
      </c>
      <c r="BK139" s="176">
        <f>ROUND(I139*H139,2)</f>
        <v>0</v>
      </c>
      <c r="BL139" s="20" t="s">
        <v>132</v>
      </c>
      <c r="BM139" s="175" t="s">
        <v>322</v>
      </c>
    </row>
    <row r="140" s="2" customFormat="1">
      <c r="A140" s="39"/>
      <c r="B140" s="40"/>
      <c r="C140" s="39"/>
      <c r="D140" s="177" t="s">
        <v>133</v>
      </c>
      <c r="E140" s="39"/>
      <c r="F140" s="178" t="s">
        <v>423</v>
      </c>
      <c r="G140" s="39"/>
      <c r="H140" s="39"/>
      <c r="I140" s="179"/>
      <c r="J140" s="39"/>
      <c r="K140" s="39"/>
      <c r="L140" s="40"/>
      <c r="M140" s="180"/>
      <c r="N140" s="181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133</v>
      </c>
      <c r="AU140" s="20" t="s">
        <v>82</v>
      </c>
    </row>
    <row r="141" s="14" customFormat="1">
      <c r="A141" s="14"/>
      <c r="B141" s="190"/>
      <c r="C141" s="14"/>
      <c r="D141" s="183" t="s">
        <v>135</v>
      </c>
      <c r="E141" s="191" t="s">
        <v>3</v>
      </c>
      <c r="F141" s="192" t="s">
        <v>420</v>
      </c>
      <c r="G141" s="14"/>
      <c r="H141" s="193">
        <v>70</v>
      </c>
      <c r="I141" s="194"/>
      <c r="J141" s="14"/>
      <c r="K141" s="14"/>
      <c r="L141" s="190"/>
      <c r="M141" s="195"/>
      <c r="N141" s="196"/>
      <c r="O141" s="196"/>
      <c r="P141" s="196"/>
      <c r="Q141" s="196"/>
      <c r="R141" s="196"/>
      <c r="S141" s="196"/>
      <c r="T141" s="19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1" t="s">
        <v>135</v>
      </c>
      <c r="AU141" s="191" t="s">
        <v>82</v>
      </c>
      <c r="AV141" s="14" t="s">
        <v>84</v>
      </c>
      <c r="AW141" s="14" t="s">
        <v>137</v>
      </c>
      <c r="AX141" s="14" t="s">
        <v>82</v>
      </c>
      <c r="AY141" s="191" t="s">
        <v>126</v>
      </c>
    </row>
    <row r="142" s="2" customFormat="1" ht="16.5" customHeight="1">
      <c r="A142" s="39"/>
      <c r="B142" s="163"/>
      <c r="C142" s="207" t="s">
        <v>292</v>
      </c>
      <c r="D142" s="207" t="s">
        <v>186</v>
      </c>
      <c r="E142" s="208" t="s">
        <v>298</v>
      </c>
      <c r="F142" s="209" t="s">
        <v>299</v>
      </c>
      <c r="G142" s="210" t="s">
        <v>300</v>
      </c>
      <c r="H142" s="211">
        <v>2.1000000000000001</v>
      </c>
      <c r="I142" s="212"/>
      <c r="J142" s="213">
        <f>ROUND(I142*H142,2)</f>
        <v>0</v>
      </c>
      <c r="K142" s="209" t="s">
        <v>131</v>
      </c>
      <c r="L142" s="214"/>
      <c r="M142" s="215" t="s">
        <v>3</v>
      </c>
      <c r="N142" s="216" t="s">
        <v>45</v>
      </c>
      <c r="O142" s="73"/>
      <c r="P142" s="173">
        <f>O142*H142</f>
        <v>0</v>
      </c>
      <c r="Q142" s="173">
        <v>0.001</v>
      </c>
      <c r="R142" s="173">
        <f>Q142*H142</f>
        <v>0.0021000000000000003</v>
      </c>
      <c r="S142" s="173">
        <v>0</v>
      </c>
      <c r="T142" s="17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5" t="s">
        <v>157</v>
      </c>
      <c r="AT142" s="175" t="s">
        <v>186</v>
      </c>
      <c r="AU142" s="175" t="s">
        <v>82</v>
      </c>
      <c r="AY142" s="20" t="s">
        <v>126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20" t="s">
        <v>82</v>
      </c>
      <c r="BK142" s="176">
        <f>ROUND(I142*H142,2)</f>
        <v>0</v>
      </c>
      <c r="BL142" s="20" t="s">
        <v>132</v>
      </c>
      <c r="BM142" s="175" t="s">
        <v>424</v>
      </c>
    </row>
    <row r="143" s="14" customFormat="1">
      <c r="A143" s="14"/>
      <c r="B143" s="190"/>
      <c r="C143" s="14"/>
      <c r="D143" s="183" t="s">
        <v>135</v>
      </c>
      <c r="E143" s="191" t="s">
        <v>3</v>
      </c>
      <c r="F143" s="192" t="s">
        <v>425</v>
      </c>
      <c r="G143" s="14"/>
      <c r="H143" s="193">
        <v>2.1000000000000001</v>
      </c>
      <c r="I143" s="194"/>
      <c r="J143" s="14"/>
      <c r="K143" s="14"/>
      <c r="L143" s="190"/>
      <c r="M143" s="195"/>
      <c r="N143" s="196"/>
      <c r="O143" s="196"/>
      <c r="P143" s="196"/>
      <c r="Q143" s="196"/>
      <c r="R143" s="196"/>
      <c r="S143" s="196"/>
      <c r="T143" s="19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1" t="s">
        <v>135</v>
      </c>
      <c r="AU143" s="191" t="s">
        <v>82</v>
      </c>
      <c r="AV143" s="14" t="s">
        <v>84</v>
      </c>
      <c r="AW143" s="14" t="s">
        <v>137</v>
      </c>
      <c r="AX143" s="14" t="s">
        <v>82</v>
      </c>
      <c r="AY143" s="191" t="s">
        <v>126</v>
      </c>
    </row>
    <row r="144" s="2" customFormat="1" ht="16.5" customHeight="1">
      <c r="A144" s="39"/>
      <c r="B144" s="163"/>
      <c r="C144" s="207" t="s">
        <v>326</v>
      </c>
      <c r="D144" s="207" t="s">
        <v>186</v>
      </c>
      <c r="E144" s="208" t="s">
        <v>303</v>
      </c>
      <c r="F144" s="209" t="s">
        <v>304</v>
      </c>
      <c r="G144" s="210" t="s">
        <v>189</v>
      </c>
      <c r="H144" s="211">
        <v>13.859999999999999</v>
      </c>
      <c r="I144" s="212"/>
      <c r="J144" s="213">
        <f>ROUND(I144*H144,2)</f>
        <v>0</v>
      </c>
      <c r="K144" s="209" t="s">
        <v>131</v>
      </c>
      <c r="L144" s="214"/>
      <c r="M144" s="215" t="s">
        <v>3</v>
      </c>
      <c r="N144" s="216" t="s">
        <v>45</v>
      </c>
      <c r="O144" s="73"/>
      <c r="P144" s="173">
        <f>O144*H144</f>
        <v>0</v>
      </c>
      <c r="Q144" s="173">
        <v>1</v>
      </c>
      <c r="R144" s="173">
        <f>Q144*H144</f>
        <v>13.859999999999999</v>
      </c>
      <c r="S144" s="173">
        <v>0</v>
      </c>
      <c r="T144" s="17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5" t="s">
        <v>157</v>
      </c>
      <c r="AT144" s="175" t="s">
        <v>186</v>
      </c>
      <c r="AU144" s="175" t="s">
        <v>82</v>
      </c>
      <c r="AY144" s="20" t="s">
        <v>126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20" t="s">
        <v>82</v>
      </c>
      <c r="BK144" s="176">
        <f>ROUND(I144*H144,2)</f>
        <v>0</v>
      </c>
      <c r="BL144" s="20" t="s">
        <v>132</v>
      </c>
      <c r="BM144" s="175" t="s">
        <v>426</v>
      </c>
    </row>
    <row r="145" s="14" customFormat="1">
      <c r="A145" s="14"/>
      <c r="B145" s="190"/>
      <c r="C145" s="14"/>
      <c r="D145" s="183" t="s">
        <v>135</v>
      </c>
      <c r="E145" s="191" t="s">
        <v>3</v>
      </c>
      <c r="F145" s="192" t="s">
        <v>427</v>
      </c>
      <c r="G145" s="14"/>
      <c r="H145" s="193">
        <v>13.860000000000003</v>
      </c>
      <c r="I145" s="194"/>
      <c r="J145" s="14"/>
      <c r="K145" s="14"/>
      <c r="L145" s="190"/>
      <c r="M145" s="195"/>
      <c r="N145" s="196"/>
      <c r="O145" s="196"/>
      <c r="P145" s="196"/>
      <c r="Q145" s="196"/>
      <c r="R145" s="196"/>
      <c r="S145" s="196"/>
      <c r="T145" s="19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1" t="s">
        <v>135</v>
      </c>
      <c r="AU145" s="191" t="s">
        <v>82</v>
      </c>
      <c r="AV145" s="14" t="s">
        <v>84</v>
      </c>
      <c r="AW145" s="14" t="s">
        <v>137</v>
      </c>
      <c r="AX145" s="14" t="s">
        <v>82</v>
      </c>
      <c r="AY145" s="191" t="s">
        <v>126</v>
      </c>
    </row>
    <row r="146" s="2" customFormat="1" ht="62.7" customHeight="1">
      <c r="A146" s="39"/>
      <c r="B146" s="163"/>
      <c r="C146" s="164" t="s">
        <v>296</v>
      </c>
      <c r="D146" s="164" t="s">
        <v>127</v>
      </c>
      <c r="E146" s="165" t="s">
        <v>194</v>
      </c>
      <c r="F146" s="166" t="s">
        <v>195</v>
      </c>
      <c r="G146" s="167" t="s">
        <v>130</v>
      </c>
      <c r="H146" s="168">
        <v>7.7000000000000002</v>
      </c>
      <c r="I146" s="169"/>
      <c r="J146" s="170">
        <f>ROUND(I146*H146,2)</f>
        <v>0</v>
      </c>
      <c r="K146" s="166" t="s">
        <v>131</v>
      </c>
      <c r="L146" s="40"/>
      <c r="M146" s="171" t="s">
        <v>3</v>
      </c>
      <c r="N146" s="172" t="s">
        <v>45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5" t="s">
        <v>132</v>
      </c>
      <c r="AT146" s="175" t="s">
        <v>127</v>
      </c>
      <c r="AU146" s="175" t="s">
        <v>82</v>
      </c>
      <c r="AY146" s="20" t="s">
        <v>126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20" t="s">
        <v>82</v>
      </c>
      <c r="BK146" s="176">
        <f>ROUND(I146*H146,2)</f>
        <v>0</v>
      </c>
      <c r="BL146" s="20" t="s">
        <v>132</v>
      </c>
      <c r="BM146" s="175" t="s">
        <v>428</v>
      </c>
    </row>
    <row r="147" s="2" customFormat="1">
      <c r="A147" s="39"/>
      <c r="B147" s="40"/>
      <c r="C147" s="39"/>
      <c r="D147" s="177" t="s">
        <v>133</v>
      </c>
      <c r="E147" s="39"/>
      <c r="F147" s="178" t="s">
        <v>197</v>
      </c>
      <c r="G147" s="39"/>
      <c r="H147" s="39"/>
      <c r="I147" s="179"/>
      <c r="J147" s="39"/>
      <c r="K147" s="39"/>
      <c r="L147" s="40"/>
      <c r="M147" s="180"/>
      <c r="N147" s="181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133</v>
      </c>
      <c r="AU147" s="20" t="s">
        <v>82</v>
      </c>
    </row>
    <row r="148" s="14" customFormat="1">
      <c r="A148" s="14"/>
      <c r="B148" s="190"/>
      <c r="C148" s="14"/>
      <c r="D148" s="183" t="s">
        <v>135</v>
      </c>
      <c r="E148" s="191" t="s">
        <v>3</v>
      </c>
      <c r="F148" s="192" t="s">
        <v>429</v>
      </c>
      <c r="G148" s="14"/>
      <c r="H148" s="193">
        <v>7.6999999999999993</v>
      </c>
      <c r="I148" s="194"/>
      <c r="J148" s="14"/>
      <c r="K148" s="14"/>
      <c r="L148" s="190"/>
      <c r="M148" s="195"/>
      <c r="N148" s="196"/>
      <c r="O148" s="196"/>
      <c r="P148" s="196"/>
      <c r="Q148" s="196"/>
      <c r="R148" s="196"/>
      <c r="S148" s="196"/>
      <c r="T148" s="19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1" t="s">
        <v>135</v>
      </c>
      <c r="AU148" s="191" t="s">
        <v>82</v>
      </c>
      <c r="AV148" s="14" t="s">
        <v>84</v>
      </c>
      <c r="AW148" s="14" t="s">
        <v>137</v>
      </c>
      <c r="AX148" s="14" t="s">
        <v>82</v>
      </c>
      <c r="AY148" s="191" t="s">
        <v>126</v>
      </c>
    </row>
    <row r="149" s="2" customFormat="1" ht="66.75" customHeight="1">
      <c r="A149" s="39"/>
      <c r="B149" s="163"/>
      <c r="C149" s="164" t="s">
        <v>336</v>
      </c>
      <c r="D149" s="164" t="s">
        <v>127</v>
      </c>
      <c r="E149" s="165" t="s">
        <v>199</v>
      </c>
      <c r="F149" s="166" t="s">
        <v>200</v>
      </c>
      <c r="G149" s="167" t="s">
        <v>130</v>
      </c>
      <c r="H149" s="168">
        <v>61.600000000000001</v>
      </c>
      <c r="I149" s="169"/>
      <c r="J149" s="170">
        <f>ROUND(I149*H149,2)</f>
        <v>0</v>
      </c>
      <c r="K149" s="166" t="s">
        <v>131</v>
      </c>
      <c r="L149" s="40"/>
      <c r="M149" s="171" t="s">
        <v>3</v>
      </c>
      <c r="N149" s="172" t="s">
        <v>45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5" t="s">
        <v>132</v>
      </c>
      <c r="AT149" s="175" t="s">
        <v>127</v>
      </c>
      <c r="AU149" s="175" t="s">
        <v>82</v>
      </c>
      <c r="AY149" s="20" t="s">
        <v>126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20" t="s">
        <v>82</v>
      </c>
      <c r="BK149" s="176">
        <f>ROUND(I149*H149,2)</f>
        <v>0</v>
      </c>
      <c r="BL149" s="20" t="s">
        <v>132</v>
      </c>
      <c r="BM149" s="175" t="s">
        <v>430</v>
      </c>
    </row>
    <row r="150" s="2" customFormat="1">
      <c r="A150" s="39"/>
      <c r="B150" s="40"/>
      <c r="C150" s="39"/>
      <c r="D150" s="177" t="s">
        <v>133</v>
      </c>
      <c r="E150" s="39"/>
      <c r="F150" s="178" t="s">
        <v>202</v>
      </c>
      <c r="G150" s="39"/>
      <c r="H150" s="39"/>
      <c r="I150" s="179"/>
      <c r="J150" s="39"/>
      <c r="K150" s="39"/>
      <c r="L150" s="40"/>
      <c r="M150" s="180"/>
      <c r="N150" s="181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133</v>
      </c>
      <c r="AU150" s="20" t="s">
        <v>82</v>
      </c>
    </row>
    <row r="151" s="14" customFormat="1">
      <c r="A151" s="14"/>
      <c r="B151" s="190"/>
      <c r="C151" s="14"/>
      <c r="D151" s="183" t="s">
        <v>135</v>
      </c>
      <c r="E151" s="191" t="s">
        <v>3</v>
      </c>
      <c r="F151" s="192" t="s">
        <v>431</v>
      </c>
      <c r="G151" s="14"/>
      <c r="H151" s="193">
        <v>61.600000000000001</v>
      </c>
      <c r="I151" s="194"/>
      <c r="J151" s="14"/>
      <c r="K151" s="14"/>
      <c r="L151" s="190"/>
      <c r="M151" s="195"/>
      <c r="N151" s="196"/>
      <c r="O151" s="196"/>
      <c r="P151" s="196"/>
      <c r="Q151" s="196"/>
      <c r="R151" s="196"/>
      <c r="S151" s="196"/>
      <c r="T151" s="19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91" t="s">
        <v>135</v>
      </c>
      <c r="AU151" s="191" t="s">
        <v>82</v>
      </c>
      <c r="AV151" s="14" t="s">
        <v>84</v>
      </c>
      <c r="AW151" s="14" t="s">
        <v>137</v>
      </c>
      <c r="AX151" s="14" t="s">
        <v>82</v>
      </c>
      <c r="AY151" s="191" t="s">
        <v>126</v>
      </c>
    </row>
    <row r="152" s="12" customFormat="1" ht="25.92" customHeight="1">
      <c r="A152" s="12"/>
      <c r="B152" s="152"/>
      <c r="C152" s="12"/>
      <c r="D152" s="153" t="s">
        <v>73</v>
      </c>
      <c r="E152" s="154" t="s">
        <v>314</v>
      </c>
      <c r="F152" s="154" t="s">
        <v>315</v>
      </c>
      <c r="G152" s="12"/>
      <c r="H152" s="12"/>
      <c r="I152" s="155"/>
      <c r="J152" s="156">
        <f>BK152</f>
        <v>0</v>
      </c>
      <c r="K152" s="12"/>
      <c r="L152" s="152"/>
      <c r="M152" s="157"/>
      <c r="N152" s="158"/>
      <c r="O152" s="158"/>
      <c r="P152" s="159">
        <f>SUM(P153:P168)</f>
        <v>0</v>
      </c>
      <c r="Q152" s="158"/>
      <c r="R152" s="159">
        <f>SUM(R153:R168)</f>
        <v>107.240025518</v>
      </c>
      <c r="S152" s="158"/>
      <c r="T152" s="160">
        <f>SUM(T153:T168)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3" t="s">
        <v>82</v>
      </c>
      <c r="AT152" s="161" t="s">
        <v>73</v>
      </c>
      <c r="AU152" s="161" t="s">
        <v>74</v>
      </c>
      <c r="AY152" s="153" t="s">
        <v>126</v>
      </c>
      <c r="BK152" s="162">
        <f>SUM(BK153:BK168)</f>
        <v>0</v>
      </c>
    </row>
    <row r="153" s="2" customFormat="1" ht="33" customHeight="1">
      <c r="A153" s="39"/>
      <c r="B153" s="163"/>
      <c r="C153" s="164" t="s">
        <v>341</v>
      </c>
      <c r="D153" s="164" t="s">
        <v>127</v>
      </c>
      <c r="E153" s="165" t="s">
        <v>432</v>
      </c>
      <c r="F153" s="166" t="s">
        <v>433</v>
      </c>
      <c r="G153" s="167" t="s">
        <v>130</v>
      </c>
      <c r="H153" s="168">
        <v>52</v>
      </c>
      <c r="I153" s="169"/>
      <c r="J153" s="170">
        <f>ROUND(I153*H153,2)</f>
        <v>0</v>
      </c>
      <c r="K153" s="166" t="s">
        <v>131</v>
      </c>
      <c r="L153" s="40"/>
      <c r="M153" s="171" t="s">
        <v>3</v>
      </c>
      <c r="N153" s="172" t="s">
        <v>45</v>
      </c>
      <c r="O153" s="73"/>
      <c r="P153" s="173">
        <f>O153*H153</f>
        <v>0</v>
      </c>
      <c r="Q153" s="173">
        <v>1.7535000000000001</v>
      </c>
      <c r="R153" s="173">
        <f>Q153*H153</f>
        <v>91.182000000000002</v>
      </c>
      <c r="S153" s="173">
        <v>0</v>
      </c>
      <c r="T153" s="17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5" t="s">
        <v>132</v>
      </c>
      <c r="AT153" s="175" t="s">
        <v>127</v>
      </c>
      <c r="AU153" s="175" t="s">
        <v>82</v>
      </c>
      <c r="AY153" s="20" t="s">
        <v>126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20" t="s">
        <v>82</v>
      </c>
      <c r="BK153" s="176">
        <f>ROUND(I153*H153,2)</f>
        <v>0</v>
      </c>
      <c r="BL153" s="20" t="s">
        <v>132</v>
      </c>
      <c r="BM153" s="175" t="s">
        <v>333</v>
      </c>
    </row>
    <row r="154" s="2" customFormat="1">
      <c r="A154" s="39"/>
      <c r="B154" s="40"/>
      <c r="C154" s="39"/>
      <c r="D154" s="177" t="s">
        <v>133</v>
      </c>
      <c r="E154" s="39"/>
      <c r="F154" s="178" t="s">
        <v>434</v>
      </c>
      <c r="G154" s="39"/>
      <c r="H154" s="39"/>
      <c r="I154" s="179"/>
      <c r="J154" s="39"/>
      <c r="K154" s="39"/>
      <c r="L154" s="40"/>
      <c r="M154" s="180"/>
      <c r="N154" s="18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133</v>
      </c>
      <c r="AU154" s="20" t="s">
        <v>82</v>
      </c>
    </row>
    <row r="155" s="2" customFormat="1">
      <c r="A155" s="39"/>
      <c r="B155" s="40"/>
      <c r="C155" s="39"/>
      <c r="D155" s="183" t="s">
        <v>146</v>
      </c>
      <c r="E155" s="39"/>
      <c r="F155" s="206" t="s">
        <v>435</v>
      </c>
      <c r="G155" s="39"/>
      <c r="H155" s="39"/>
      <c r="I155" s="179"/>
      <c r="J155" s="39"/>
      <c r="K155" s="39"/>
      <c r="L155" s="40"/>
      <c r="M155" s="180"/>
      <c r="N155" s="181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146</v>
      </c>
      <c r="AU155" s="20" t="s">
        <v>82</v>
      </c>
    </row>
    <row r="156" s="14" customFormat="1">
      <c r="A156" s="14"/>
      <c r="B156" s="190"/>
      <c r="C156" s="14"/>
      <c r="D156" s="183" t="s">
        <v>135</v>
      </c>
      <c r="E156" s="191" t="s">
        <v>3</v>
      </c>
      <c r="F156" s="192" t="s">
        <v>436</v>
      </c>
      <c r="G156" s="14"/>
      <c r="H156" s="193">
        <v>52</v>
      </c>
      <c r="I156" s="194"/>
      <c r="J156" s="14"/>
      <c r="K156" s="14"/>
      <c r="L156" s="190"/>
      <c r="M156" s="195"/>
      <c r="N156" s="196"/>
      <c r="O156" s="196"/>
      <c r="P156" s="196"/>
      <c r="Q156" s="196"/>
      <c r="R156" s="196"/>
      <c r="S156" s="196"/>
      <c r="T156" s="19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1" t="s">
        <v>135</v>
      </c>
      <c r="AU156" s="191" t="s">
        <v>82</v>
      </c>
      <c r="AV156" s="14" t="s">
        <v>84</v>
      </c>
      <c r="AW156" s="14" t="s">
        <v>137</v>
      </c>
      <c r="AX156" s="14" t="s">
        <v>82</v>
      </c>
      <c r="AY156" s="191" t="s">
        <v>126</v>
      </c>
    </row>
    <row r="157" s="2" customFormat="1" ht="44.25" customHeight="1">
      <c r="A157" s="39"/>
      <c r="B157" s="163"/>
      <c r="C157" s="164" t="s">
        <v>347</v>
      </c>
      <c r="D157" s="164" t="s">
        <v>127</v>
      </c>
      <c r="E157" s="165" t="s">
        <v>437</v>
      </c>
      <c r="F157" s="166" t="s">
        <v>438</v>
      </c>
      <c r="G157" s="167" t="s">
        <v>240</v>
      </c>
      <c r="H157" s="168">
        <v>520</v>
      </c>
      <c r="I157" s="169"/>
      <c r="J157" s="170">
        <f>ROUND(I157*H157,2)</f>
        <v>0</v>
      </c>
      <c r="K157" s="166" t="s">
        <v>131</v>
      </c>
      <c r="L157" s="40"/>
      <c r="M157" s="171" t="s">
        <v>3</v>
      </c>
      <c r="N157" s="172" t="s">
        <v>45</v>
      </c>
      <c r="O157" s="73"/>
      <c r="P157" s="173">
        <f>O157*H157</f>
        <v>0</v>
      </c>
      <c r="Q157" s="173">
        <v>0</v>
      </c>
      <c r="R157" s="173">
        <f>Q157*H157</f>
        <v>0</v>
      </c>
      <c r="S157" s="173">
        <v>0</v>
      </c>
      <c r="T157" s="17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5" t="s">
        <v>132</v>
      </c>
      <c r="AT157" s="175" t="s">
        <v>127</v>
      </c>
      <c r="AU157" s="175" t="s">
        <v>82</v>
      </c>
      <c r="AY157" s="20" t="s">
        <v>126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20" t="s">
        <v>82</v>
      </c>
      <c r="BK157" s="176">
        <f>ROUND(I157*H157,2)</f>
        <v>0</v>
      </c>
      <c r="BL157" s="20" t="s">
        <v>132</v>
      </c>
      <c r="BM157" s="175" t="s">
        <v>439</v>
      </c>
    </row>
    <row r="158" s="2" customFormat="1">
      <c r="A158" s="39"/>
      <c r="B158" s="40"/>
      <c r="C158" s="39"/>
      <c r="D158" s="177" t="s">
        <v>133</v>
      </c>
      <c r="E158" s="39"/>
      <c r="F158" s="178" t="s">
        <v>440</v>
      </c>
      <c r="G158" s="39"/>
      <c r="H158" s="39"/>
      <c r="I158" s="179"/>
      <c r="J158" s="39"/>
      <c r="K158" s="39"/>
      <c r="L158" s="40"/>
      <c r="M158" s="180"/>
      <c r="N158" s="181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133</v>
      </c>
      <c r="AU158" s="20" t="s">
        <v>82</v>
      </c>
    </row>
    <row r="159" s="2" customFormat="1" ht="49.05" customHeight="1">
      <c r="A159" s="39"/>
      <c r="B159" s="163"/>
      <c r="C159" s="164" t="s">
        <v>353</v>
      </c>
      <c r="D159" s="164" t="s">
        <v>127</v>
      </c>
      <c r="E159" s="165" t="s">
        <v>441</v>
      </c>
      <c r="F159" s="166" t="s">
        <v>442</v>
      </c>
      <c r="G159" s="167" t="s">
        <v>130</v>
      </c>
      <c r="H159" s="168">
        <v>5.7380000000000004</v>
      </c>
      <c r="I159" s="169"/>
      <c r="J159" s="170">
        <f>ROUND(I159*H159,2)</f>
        <v>0</v>
      </c>
      <c r="K159" s="166" t="s">
        <v>131</v>
      </c>
      <c r="L159" s="40"/>
      <c r="M159" s="171" t="s">
        <v>3</v>
      </c>
      <c r="N159" s="172" t="s">
        <v>45</v>
      </c>
      <c r="O159" s="73"/>
      <c r="P159" s="173">
        <f>O159*H159</f>
        <v>0</v>
      </c>
      <c r="Q159" s="173">
        <v>2.7068110000000001</v>
      </c>
      <c r="R159" s="173">
        <f>Q159*H159</f>
        <v>15.531681518000001</v>
      </c>
      <c r="S159" s="173">
        <v>0</v>
      </c>
      <c r="T159" s="174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5" t="s">
        <v>132</v>
      </c>
      <c r="AT159" s="175" t="s">
        <v>127</v>
      </c>
      <c r="AU159" s="175" t="s">
        <v>82</v>
      </c>
      <c r="AY159" s="20" t="s">
        <v>126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20" t="s">
        <v>82</v>
      </c>
      <c r="BK159" s="176">
        <f>ROUND(I159*H159,2)</f>
        <v>0</v>
      </c>
      <c r="BL159" s="20" t="s">
        <v>132</v>
      </c>
      <c r="BM159" s="175" t="s">
        <v>443</v>
      </c>
    </row>
    <row r="160" s="2" customFormat="1">
      <c r="A160" s="39"/>
      <c r="B160" s="40"/>
      <c r="C160" s="39"/>
      <c r="D160" s="177" t="s">
        <v>133</v>
      </c>
      <c r="E160" s="39"/>
      <c r="F160" s="178" t="s">
        <v>444</v>
      </c>
      <c r="G160" s="39"/>
      <c r="H160" s="39"/>
      <c r="I160" s="179"/>
      <c r="J160" s="39"/>
      <c r="K160" s="39"/>
      <c r="L160" s="40"/>
      <c r="M160" s="180"/>
      <c r="N160" s="181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133</v>
      </c>
      <c r="AU160" s="20" t="s">
        <v>82</v>
      </c>
    </row>
    <row r="161" s="14" customFormat="1">
      <c r="A161" s="14"/>
      <c r="B161" s="190"/>
      <c r="C161" s="14"/>
      <c r="D161" s="183" t="s">
        <v>135</v>
      </c>
      <c r="E161" s="191" t="s">
        <v>3</v>
      </c>
      <c r="F161" s="192" t="s">
        <v>445</v>
      </c>
      <c r="G161" s="14"/>
      <c r="H161" s="193">
        <v>5.7374999999999998</v>
      </c>
      <c r="I161" s="194"/>
      <c r="J161" s="14"/>
      <c r="K161" s="14"/>
      <c r="L161" s="190"/>
      <c r="M161" s="195"/>
      <c r="N161" s="196"/>
      <c r="O161" s="196"/>
      <c r="P161" s="196"/>
      <c r="Q161" s="196"/>
      <c r="R161" s="196"/>
      <c r="S161" s="196"/>
      <c r="T161" s="19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1" t="s">
        <v>135</v>
      </c>
      <c r="AU161" s="191" t="s">
        <v>82</v>
      </c>
      <c r="AV161" s="14" t="s">
        <v>84</v>
      </c>
      <c r="AW161" s="14" t="s">
        <v>137</v>
      </c>
      <c r="AX161" s="14" t="s">
        <v>82</v>
      </c>
      <c r="AY161" s="191" t="s">
        <v>126</v>
      </c>
    </row>
    <row r="162" s="2" customFormat="1" ht="49.05" customHeight="1">
      <c r="A162" s="39"/>
      <c r="B162" s="163"/>
      <c r="C162" s="164" t="s">
        <v>358</v>
      </c>
      <c r="D162" s="164" t="s">
        <v>127</v>
      </c>
      <c r="E162" s="165" t="s">
        <v>331</v>
      </c>
      <c r="F162" s="166" t="s">
        <v>332</v>
      </c>
      <c r="G162" s="167" t="s">
        <v>240</v>
      </c>
      <c r="H162" s="168">
        <v>1040</v>
      </c>
      <c r="I162" s="169"/>
      <c r="J162" s="170">
        <f>ROUND(I162*H162,2)</f>
        <v>0</v>
      </c>
      <c r="K162" s="166" t="s">
        <v>131</v>
      </c>
      <c r="L162" s="40"/>
      <c r="M162" s="171" t="s">
        <v>3</v>
      </c>
      <c r="N162" s="172" t="s">
        <v>45</v>
      </c>
      <c r="O162" s="73"/>
      <c r="P162" s="173">
        <f>O162*H162</f>
        <v>0</v>
      </c>
      <c r="Q162" s="173">
        <v>0.0002786</v>
      </c>
      <c r="R162" s="173">
        <f>Q162*H162</f>
        <v>0.289744</v>
      </c>
      <c r="S162" s="173">
        <v>0</v>
      </c>
      <c r="T162" s="174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5" t="s">
        <v>132</v>
      </c>
      <c r="AT162" s="175" t="s">
        <v>127</v>
      </c>
      <c r="AU162" s="175" t="s">
        <v>82</v>
      </c>
      <c r="AY162" s="20" t="s">
        <v>126</v>
      </c>
      <c r="BE162" s="176">
        <f>IF(N162="základní",J162,0)</f>
        <v>0</v>
      </c>
      <c r="BF162" s="176">
        <f>IF(N162="snížená",J162,0)</f>
        <v>0</v>
      </c>
      <c r="BG162" s="176">
        <f>IF(N162="zákl. přenesená",J162,0)</f>
        <v>0</v>
      </c>
      <c r="BH162" s="176">
        <f>IF(N162="sníž. přenesená",J162,0)</f>
        <v>0</v>
      </c>
      <c r="BI162" s="176">
        <f>IF(N162="nulová",J162,0)</f>
        <v>0</v>
      </c>
      <c r="BJ162" s="20" t="s">
        <v>82</v>
      </c>
      <c r="BK162" s="176">
        <f>ROUND(I162*H162,2)</f>
        <v>0</v>
      </c>
      <c r="BL162" s="20" t="s">
        <v>132</v>
      </c>
      <c r="BM162" s="175" t="s">
        <v>342</v>
      </c>
    </row>
    <row r="163" s="2" customFormat="1">
      <c r="A163" s="39"/>
      <c r="B163" s="40"/>
      <c r="C163" s="39"/>
      <c r="D163" s="177" t="s">
        <v>133</v>
      </c>
      <c r="E163" s="39"/>
      <c r="F163" s="178" t="s">
        <v>334</v>
      </c>
      <c r="G163" s="39"/>
      <c r="H163" s="39"/>
      <c r="I163" s="179"/>
      <c r="J163" s="39"/>
      <c r="K163" s="39"/>
      <c r="L163" s="40"/>
      <c r="M163" s="180"/>
      <c r="N163" s="181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133</v>
      </c>
      <c r="AU163" s="20" t="s">
        <v>82</v>
      </c>
    </row>
    <row r="164" s="14" customFormat="1">
      <c r="A164" s="14"/>
      <c r="B164" s="190"/>
      <c r="C164" s="14"/>
      <c r="D164" s="183" t="s">
        <v>135</v>
      </c>
      <c r="E164" s="191" t="s">
        <v>3</v>
      </c>
      <c r="F164" s="192" t="s">
        <v>446</v>
      </c>
      <c r="G164" s="14"/>
      <c r="H164" s="193">
        <v>1040</v>
      </c>
      <c r="I164" s="194"/>
      <c r="J164" s="14"/>
      <c r="K164" s="14"/>
      <c r="L164" s="190"/>
      <c r="M164" s="195"/>
      <c r="N164" s="196"/>
      <c r="O164" s="196"/>
      <c r="P164" s="196"/>
      <c r="Q164" s="196"/>
      <c r="R164" s="196"/>
      <c r="S164" s="196"/>
      <c r="T164" s="19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1" t="s">
        <v>135</v>
      </c>
      <c r="AU164" s="191" t="s">
        <v>82</v>
      </c>
      <c r="AV164" s="14" t="s">
        <v>84</v>
      </c>
      <c r="AW164" s="14" t="s">
        <v>137</v>
      </c>
      <c r="AX164" s="14" t="s">
        <v>82</v>
      </c>
      <c r="AY164" s="191" t="s">
        <v>126</v>
      </c>
    </row>
    <row r="165" s="2" customFormat="1" ht="55.5" customHeight="1">
      <c r="A165" s="39"/>
      <c r="B165" s="163"/>
      <c r="C165" s="164" t="s">
        <v>318</v>
      </c>
      <c r="D165" s="164" t="s">
        <v>127</v>
      </c>
      <c r="E165" s="165" t="s">
        <v>447</v>
      </c>
      <c r="F165" s="166" t="s">
        <v>448</v>
      </c>
      <c r="G165" s="167" t="s">
        <v>240</v>
      </c>
      <c r="H165" s="168">
        <v>520</v>
      </c>
      <c r="I165" s="169"/>
      <c r="J165" s="170">
        <f>ROUND(I165*H165,2)</f>
        <v>0</v>
      </c>
      <c r="K165" s="166" t="s">
        <v>131</v>
      </c>
      <c r="L165" s="40"/>
      <c r="M165" s="171" t="s">
        <v>3</v>
      </c>
      <c r="N165" s="172" t="s">
        <v>45</v>
      </c>
      <c r="O165" s="73"/>
      <c r="P165" s="173">
        <f>O165*H165</f>
        <v>0</v>
      </c>
      <c r="Q165" s="173">
        <v>0.00011</v>
      </c>
      <c r="R165" s="173">
        <f>Q165*H165</f>
        <v>0.057200000000000001</v>
      </c>
      <c r="S165" s="173">
        <v>0</v>
      </c>
      <c r="T165" s="17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5" t="s">
        <v>132</v>
      </c>
      <c r="AT165" s="175" t="s">
        <v>127</v>
      </c>
      <c r="AU165" s="175" t="s">
        <v>82</v>
      </c>
      <c r="AY165" s="20" t="s">
        <v>126</v>
      </c>
      <c r="BE165" s="176">
        <f>IF(N165="základní",J165,0)</f>
        <v>0</v>
      </c>
      <c r="BF165" s="176">
        <f>IF(N165="snížená",J165,0)</f>
        <v>0</v>
      </c>
      <c r="BG165" s="176">
        <f>IF(N165="zákl. přenesená",J165,0)</f>
        <v>0</v>
      </c>
      <c r="BH165" s="176">
        <f>IF(N165="sníž. přenesená",J165,0)</f>
        <v>0</v>
      </c>
      <c r="BI165" s="176">
        <f>IF(N165="nulová",J165,0)</f>
        <v>0</v>
      </c>
      <c r="BJ165" s="20" t="s">
        <v>82</v>
      </c>
      <c r="BK165" s="176">
        <f>ROUND(I165*H165,2)</f>
        <v>0</v>
      </c>
      <c r="BL165" s="20" t="s">
        <v>132</v>
      </c>
      <c r="BM165" s="175" t="s">
        <v>449</v>
      </c>
    </row>
    <row r="166" s="2" customFormat="1">
      <c r="A166" s="39"/>
      <c r="B166" s="40"/>
      <c r="C166" s="39"/>
      <c r="D166" s="177" t="s">
        <v>133</v>
      </c>
      <c r="E166" s="39"/>
      <c r="F166" s="178" t="s">
        <v>450</v>
      </c>
      <c r="G166" s="39"/>
      <c r="H166" s="39"/>
      <c r="I166" s="179"/>
      <c r="J166" s="39"/>
      <c r="K166" s="39"/>
      <c r="L166" s="40"/>
      <c r="M166" s="180"/>
      <c r="N166" s="181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133</v>
      </c>
      <c r="AU166" s="20" t="s">
        <v>82</v>
      </c>
    </row>
    <row r="167" s="2" customFormat="1" ht="16.5" customHeight="1">
      <c r="A167" s="39"/>
      <c r="B167" s="163"/>
      <c r="C167" s="207" t="s">
        <v>451</v>
      </c>
      <c r="D167" s="207" t="s">
        <v>186</v>
      </c>
      <c r="E167" s="208" t="s">
        <v>452</v>
      </c>
      <c r="F167" s="209" t="s">
        <v>453</v>
      </c>
      <c r="G167" s="210" t="s">
        <v>240</v>
      </c>
      <c r="H167" s="211">
        <v>1196</v>
      </c>
      <c r="I167" s="212"/>
      <c r="J167" s="213">
        <f>ROUND(I167*H167,2)</f>
        <v>0</v>
      </c>
      <c r="K167" s="209" t="s">
        <v>131</v>
      </c>
      <c r="L167" s="214"/>
      <c r="M167" s="215" t="s">
        <v>3</v>
      </c>
      <c r="N167" s="216" t="s">
        <v>45</v>
      </c>
      <c r="O167" s="73"/>
      <c r="P167" s="173">
        <f>O167*H167</f>
        <v>0</v>
      </c>
      <c r="Q167" s="173">
        <v>0.00014999999999999999</v>
      </c>
      <c r="R167" s="173">
        <f>Q167*H167</f>
        <v>0.17939999999999998</v>
      </c>
      <c r="S167" s="173">
        <v>0</v>
      </c>
      <c r="T167" s="174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5" t="s">
        <v>157</v>
      </c>
      <c r="AT167" s="175" t="s">
        <v>186</v>
      </c>
      <c r="AU167" s="175" t="s">
        <v>82</v>
      </c>
      <c r="AY167" s="20" t="s">
        <v>126</v>
      </c>
      <c r="BE167" s="176">
        <f>IF(N167="základní",J167,0)</f>
        <v>0</v>
      </c>
      <c r="BF167" s="176">
        <f>IF(N167="snížená",J167,0)</f>
        <v>0</v>
      </c>
      <c r="BG167" s="176">
        <f>IF(N167="zákl. přenesená",J167,0)</f>
        <v>0</v>
      </c>
      <c r="BH167" s="176">
        <f>IF(N167="sníž. přenesená",J167,0)</f>
        <v>0</v>
      </c>
      <c r="BI167" s="176">
        <f>IF(N167="nulová",J167,0)</f>
        <v>0</v>
      </c>
      <c r="BJ167" s="20" t="s">
        <v>82</v>
      </c>
      <c r="BK167" s="176">
        <f>ROUND(I167*H167,2)</f>
        <v>0</v>
      </c>
      <c r="BL167" s="20" t="s">
        <v>132</v>
      </c>
      <c r="BM167" s="175" t="s">
        <v>454</v>
      </c>
    </row>
    <row r="168" s="14" customFormat="1">
      <c r="A168" s="14"/>
      <c r="B168" s="190"/>
      <c r="C168" s="14"/>
      <c r="D168" s="183" t="s">
        <v>135</v>
      </c>
      <c r="E168" s="191" t="s">
        <v>3</v>
      </c>
      <c r="F168" s="192" t="s">
        <v>455</v>
      </c>
      <c r="G168" s="14"/>
      <c r="H168" s="193">
        <v>1196</v>
      </c>
      <c r="I168" s="194"/>
      <c r="J168" s="14"/>
      <c r="K168" s="14"/>
      <c r="L168" s="190"/>
      <c r="M168" s="195"/>
      <c r="N168" s="196"/>
      <c r="O168" s="196"/>
      <c r="P168" s="196"/>
      <c r="Q168" s="196"/>
      <c r="R168" s="196"/>
      <c r="S168" s="196"/>
      <c r="T168" s="19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1" t="s">
        <v>135</v>
      </c>
      <c r="AU168" s="191" t="s">
        <v>82</v>
      </c>
      <c r="AV168" s="14" t="s">
        <v>84</v>
      </c>
      <c r="AW168" s="14" t="s">
        <v>137</v>
      </c>
      <c r="AX168" s="14" t="s">
        <v>82</v>
      </c>
      <c r="AY168" s="191" t="s">
        <v>126</v>
      </c>
    </row>
    <row r="169" s="12" customFormat="1" ht="25.92" customHeight="1">
      <c r="A169" s="12"/>
      <c r="B169" s="152"/>
      <c r="C169" s="12"/>
      <c r="D169" s="153" t="s">
        <v>73</v>
      </c>
      <c r="E169" s="154" t="s">
        <v>204</v>
      </c>
      <c r="F169" s="154" t="s">
        <v>205</v>
      </c>
      <c r="G169" s="12"/>
      <c r="H169" s="12"/>
      <c r="I169" s="155"/>
      <c r="J169" s="156">
        <f>BK169</f>
        <v>0</v>
      </c>
      <c r="K169" s="12"/>
      <c r="L169" s="152"/>
      <c r="M169" s="157"/>
      <c r="N169" s="158"/>
      <c r="O169" s="158"/>
      <c r="P169" s="159">
        <f>P170+SUM(P171:P177)</f>
        <v>0</v>
      </c>
      <c r="Q169" s="158"/>
      <c r="R169" s="159">
        <f>R170+SUM(R171:R177)</f>
        <v>0</v>
      </c>
      <c r="S169" s="158"/>
      <c r="T169" s="160">
        <f>T170+SUM(T171:T177)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53" t="s">
        <v>82</v>
      </c>
      <c r="AT169" s="161" t="s">
        <v>73</v>
      </c>
      <c r="AU169" s="161" t="s">
        <v>74</v>
      </c>
      <c r="AY169" s="153" t="s">
        <v>126</v>
      </c>
      <c r="BK169" s="162">
        <f>BK170+SUM(BK171:BK177)</f>
        <v>0</v>
      </c>
    </row>
    <row r="170" s="2" customFormat="1" ht="24.15" customHeight="1">
      <c r="A170" s="39"/>
      <c r="B170" s="163"/>
      <c r="C170" s="164" t="s">
        <v>322</v>
      </c>
      <c r="D170" s="164" t="s">
        <v>127</v>
      </c>
      <c r="E170" s="165" t="s">
        <v>207</v>
      </c>
      <c r="F170" s="166" t="s">
        <v>208</v>
      </c>
      <c r="G170" s="167" t="s">
        <v>189</v>
      </c>
      <c r="H170" s="168">
        <v>121.11</v>
      </c>
      <c r="I170" s="169"/>
      <c r="J170" s="170">
        <f>ROUND(I170*H170,2)</f>
        <v>0</v>
      </c>
      <c r="K170" s="166" t="s">
        <v>131</v>
      </c>
      <c r="L170" s="40"/>
      <c r="M170" s="171" t="s">
        <v>3</v>
      </c>
      <c r="N170" s="172" t="s">
        <v>45</v>
      </c>
      <c r="O170" s="73"/>
      <c r="P170" s="173">
        <f>O170*H170</f>
        <v>0</v>
      </c>
      <c r="Q170" s="173">
        <v>0</v>
      </c>
      <c r="R170" s="173">
        <f>Q170*H170</f>
        <v>0</v>
      </c>
      <c r="S170" s="173">
        <v>0</v>
      </c>
      <c r="T170" s="17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5" t="s">
        <v>132</v>
      </c>
      <c r="AT170" s="175" t="s">
        <v>127</v>
      </c>
      <c r="AU170" s="175" t="s">
        <v>82</v>
      </c>
      <c r="AY170" s="20" t="s">
        <v>126</v>
      </c>
      <c r="BE170" s="176">
        <f>IF(N170="základní",J170,0)</f>
        <v>0</v>
      </c>
      <c r="BF170" s="176">
        <f>IF(N170="snížená",J170,0)</f>
        <v>0</v>
      </c>
      <c r="BG170" s="176">
        <f>IF(N170="zákl. přenesená",J170,0)</f>
        <v>0</v>
      </c>
      <c r="BH170" s="176">
        <f>IF(N170="sníž. přenesená",J170,0)</f>
        <v>0</v>
      </c>
      <c r="BI170" s="176">
        <f>IF(N170="nulová",J170,0)</f>
        <v>0</v>
      </c>
      <c r="BJ170" s="20" t="s">
        <v>82</v>
      </c>
      <c r="BK170" s="176">
        <f>ROUND(I170*H170,2)</f>
        <v>0</v>
      </c>
      <c r="BL170" s="20" t="s">
        <v>132</v>
      </c>
      <c r="BM170" s="175" t="s">
        <v>456</v>
      </c>
    </row>
    <row r="171" s="2" customFormat="1">
      <c r="A171" s="39"/>
      <c r="B171" s="40"/>
      <c r="C171" s="39"/>
      <c r="D171" s="177" t="s">
        <v>133</v>
      </c>
      <c r="E171" s="39"/>
      <c r="F171" s="178" t="s">
        <v>210</v>
      </c>
      <c r="G171" s="39"/>
      <c r="H171" s="39"/>
      <c r="I171" s="179"/>
      <c r="J171" s="39"/>
      <c r="K171" s="39"/>
      <c r="L171" s="40"/>
      <c r="M171" s="180"/>
      <c r="N171" s="181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133</v>
      </c>
      <c r="AU171" s="20" t="s">
        <v>82</v>
      </c>
    </row>
    <row r="172" s="2" customFormat="1" ht="37.8" customHeight="1">
      <c r="A172" s="39"/>
      <c r="B172" s="163"/>
      <c r="C172" s="164" t="s">
        <v>457</v>
      </c>
      <c r="D172" s="164" t="s">
        <v>127</v>
      </c>
      <c r="E172" s="165" t="s">
        <v>458</v>
      </c>
      <c r="F172" s="166" t="s">
        <v>459</v>
      </c>
      <c r="G172" s="167" t="s">
        <v>189</v>
      </c>
      <c r="H172" s="168">
        <v>1083.5</v>
      </c>
      <c r="I172" s="169"/>
      <c r="J172" s="170">
        <f>ROUND(I172*H172,2)</f>
        <v>0</v>
      </c>
      <c r="K172" s="166" t="s">
        <v>131</v>
      </c>
      <c r="L172" s="40"/>
      <c r="M172" s="171" t="s">
        <v>3</v>
      </c>
      <c r="N172" s="172" t="s">
        <v>45</v>
      </c>
      <c r="O172" s="73"/>
      <c r="P172" s="173">
        <f>O172*H172</f>
        <v>0</v>
      </c>
      <c r="Q172" s="173">
        <v>0</v>
      </c>
      <c r="R172" s="173">
        <f>Q172*H172</f>
        <v>0</v>
      </c>
      <c r="S172" s="173">
        <v>0</v>
      </c>
      <c r="T172" s="17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5" t="s">
        <v>132</v>
      </c>
      <c r="AT172" s="175" t="s">
        <v>127</v>
      </c>
      <c r="AU172" s="175" t="s">
        <v>82</v>
      </c>
      <c r="AY172" s="20" t="s">
        <v>126</v>
      </c>
      <c r="BE172" s="176">
        <f>IF(N172="základní",J172,0)</f>
        <v>0</v>
      </c>
      <c r="BF172" s="176">
        <f>IF(N172="snížená",J172,0)</f>
        <v>0</v>
      </c>
      <c r="BG172" s="176">
        <f>IF(N172="zákl. přenesená",J172,0)</f>
        <v>0</v>
      </c>
      <c r="BH172" s="176">
        <f>IF(N172="sníž. přenesená",J172,0)</f>
        <v>0</v>
      </c>
      <c r="BI172" s="176">
        <f>IF(N172="nulová",J172,0)</f>
        <v>0</v>
      </c>
      <c r="BJ172" s="20" t="s">
        <v>82</v>
      </c>
      <c r="BK172" s="176">
        <f>ROUND(I172*H172,2)</f>
        <v>0</v>
      </c>
      <c r="BL172" s="20" t="s">
        <v>132</v>
      </c>
      <c r="BM172" s="175" t="s">
        <v>460</v>
      </c>
    </row>
    <row r="173" s="2" customFormat="1">
      <c r="A173" s="39"/>
      <c r="B173" s="40"/>
      <c r="C173" s="39"/>
      <c r="D173" s="177" t="s">
        <v>133</v>
      </c>
      <c r="E173" s="39"/>
      <c r="F173" s="178" t="s">
        <v>461</v>
      </c>
      <c r="G173" s="39"/>
      <c r="H173" s="39"/>
      <c r="I173" s="179"/>
      <c r="J173" s="39"/>
      <c r="K173" s="39"/>
      <c r="L173" s="40"/>
      <c r="M173" s="180"/>
      <c r="N173" s="18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133</v>
      </c>
      <c r="AU173" s="20" t="s">
        <v>82</v>
      </c>
    </row>
    <row r="174" s="2" customFormat="1" ht="49.05" customHeight="1">
      <c r="A174" s="39"/>
      <c r="B174" s="163"/>
      <c r="C174" s="164" t="s">
        <v>329</v>
      </c>
      <c r="D174" s="164" t="s">
        <v>127</v>
      </c>
      <c r="E174" s="165" t="s">
        <v>462</v>
      </c>
      <c r="F174" s="166" t="s">
        <v>463</v>
      </c>
      <c r="G174" s="167" t="s">
        <v>189</v>
      </c>
      <c r="H174" s="168">
        <v>13002</v>
      </c>
      <c r="I174" s="169"/>
      <c r="J174" s="170">
        <f>ROUND(I174*H174,2)</f>
        <v>0</v>
      </c>
      <c r="K174" s="166" t="s">
        <v>131</v>
      </c>
      <c r="L174" s="40"/>
      <c r="M174" s="171" t="s">
        <v>3</v>
      </c>
      <c r="N174" s="172" t="s">
        <v>45</v>
      </c>
      <c r="O174" s="73"/>
      <c r="P174" s="173">
        <f>O174*H174</f>
        <v>0</v>
      </c>
      <c r="Q174" s="173">
        <v>0</v>
      </c>
      <c r="R174" s="173">
        <f>Q174*H174</f>
        <v>0</v>
      </c>
      <c r="S174" s="173">
        <v>0</v>
      </c>
      <c r="T174" s="174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5" t="s">
        <v>132</v>
      </c>
      <c r="AT174" s="175" t="s">
        <v>127</v>
      </c>
      <c r="AU174" s="175" t="s">
        <v>82</v>
      </c>
      <c r="AY174" s="20" t="s">
        <v>126</v>
      </c>
      <c r="BE174" s="176">
        <f>IF(N174="základní",J174,0)</f>
        <v>0</v>
      </c>
      <c r="BF174" s="176">
        <f>IF(N174="snížená",J174,0)</f>
        <v>0</v>
      </c>
      <c r="BG174" s="176">
        <f>IF(N174="zákl. přenesená",J174,0)</f>
        <v>0</v>
      </c>
      <c r="BH174" s="176">
        <f>IF(N174="sníž. přenesená",J174,0)</f>
        <v>0</v>
      </c>
      <c r="BI174" s="176">
        <f>IF(N174="nulová",J174,0)</f>
        <v>0</v>
      </c>
      <c r="BJ174" s="20" t="s">
        <v>82</v>
      </c>
      <c r="BK174" s="176">
        <f>ROUND(I174*H174,2)</f>
        <v>0</v>
      </c>
      <c r="BL174" s="20" t="s">
        <v>132</v>
      </c>
      <c r="BM174" s="175" t="s">
        <v>464</v>
      </c>
    </row>
    <row r="175" s="2" customFormat="1">
      <c r="A175" s="39"/>
      <c r="B175" s="40"/>
      <c r="C175" s="39"/>
      <c r="D175" s="177" t="s">
        <v>133</v>
      </c>
      <c r="E175" s="39"/>
      <c r="F175" s="178" t="s">
        <v>465</v>
      </c>
      <c r="G175" s="39"/>
      <c r="H175" s="39"/>
      <c r="I175" s="179"/>
      <c r="J175" s="39"/>
      <c r="K175" s="39"/>
      <c r="L175" s="40"/>
      <c r="M175" s="180"/>
      <c r="N175" s="181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133</v>
      </c>
      <c r="AU175" s="20" t="s">
        <v>82</v>
      </c>
    </row>
    <row r="176" s="14" customFormat="1">
      <c r="A176" s="14"/>
      <c r="B176" s="190"/>
      <c r="C176" s="14"/>
      <c r="D176" s="183" t="s">
        <v>135</v>
      </c>
      <c r="E176" s="191" t="s">
        <v>3</v>
      </c>
      <c r="F176" s="192" t="s">
        <v>466</v>
      </c>
      <c r="G176" s="14"/>
      <c r="H176" s="193">
        <v>13002</v>
      </c>
      <c r="I176" s="194"/>
      <c r="J176" s="14"/>
      <c r="K176" s="14"/>
      <c r="L176" s="190"/>
      <c r="M176" s="195"/>
      <c r="N176" s="196"/>
      <c r="O176" s="196"/>
      <c r="P176" s="196"/>
      <c r="Q176" s="196"/>
      <c r="R176" s="196"/>
      <c r="S176" s="196"/>
      <c r="T176" s="19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1" t="s">
        <v>135</v>
      </c>
      <c r="AU176" s="191" t="s">
        <v>82</v>
      </c>
      <c r="AV176" s="14" t="s">
        <v>84</v>
      </c>
      <c r="AW176" s="14" t="s">
        <v>137</v>
      </c>
      <c r="AX176" s="14" t="s">
        <v>82</v>
      </c>
      <c r="AY176" s="191" t="s">
        <v>126</v>
      </c>
    </row>
    <row r="177" s="12" customFormat="1" ht="22.8" customHeight="1">
      <c r="A177" s="12"/>
      <c r="B177" s="152"/>
      <c r="C177" s="12"/>
      <c r="D177" s="153" t="s">
        <v>73</v>
      </c>
      <c r="E177" s="217" t="s">
        <v>211</v>
      </c>
      <c r="F177" s="217" t="s">
        <v>212</v>
      </c>
      <c r="G177" s="12"/>
      <c r="H177" s="12"/>
      <c r="I177" s="155"/>
      <c r="J177" s="218">
        <f>BK177</f>
        <v>0</v>
      </c>
      <c r="K177" s="12"/>
      <c r="L177" s="152"/>
      <c r="M177" s="157"/>
      <c r="N177" s="158"/>
      <c r="O177" s="158"/>
      <c r="P177" s="159">
        <f>SUM(P178:P179)</f>
        <v>0</v>
      </c>
      <c r="Q177" s="158"/>
      <c r="R177" s="159">
        <f>SUM(R178:R179)</f>
        <v>0</v>
      </c>
      <c r="S177" s="158"/>
      <c r="T177" s="160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3" t="s">
        <v>82</v>
      </c>
      <c r="AT177" s="161" t="s">
        <v>73</v>
      </c>
      <c r="AU177" s="161" t="s">
        <v>82</v>
      </c>
      <c r="AY177" s="153" t="s">
        <v>126</v>
      </c>
      <c r="BK177" s="162">
        <f>SUM(BK178:BK179)</f>
        <v>0</v>
      </c>
    </row>
    <row r="178" s="2" customFormat="1" ht="44.25" customHeight="1">
      <c r="A178" s="39"/>
      <c r="B178" s="163"/>
      <c r="C178" s="164" t="s">
        <v>467</v>
      </c>
      <c r="D178" s="164" t="s">
        <v>127</v>
      </c>
      <c r="E178" s="165" t="s">
        <v>468</v>
      </c>
      <c r="F178" s="166" t="s">
        <v>231</v>
      </c>
      <c r="G178" s="167" t="s">
        <v>189</v>
      </c>
      <c r="H178" s="168">
        <v>1083.5</v>
      </c>
      <c r="I178" s="169"/>
      <c r="J178" s="170">
        <f>ROUND(I178*H178,2)</f>
        <v>0</v>
      </c>
      <c r="K178" s="166" t="s">
        <v>131</v>
      </c>
      <c r="L178" s="40"/>
      <c r="M178" s="171" t="s">
        <v>3</v>
      </c>
      <c r="N178" s="172" t="s">
        <v>45</v>
      </c>
      <c r="O178" s="73"/>
      <c r="P178" s="173">
        <f>O178*H178</f>
        <v>0</v>
      </c>
      <c r="Q178" s="173">
        <v>0</v>
      </c>
      <c r="R178" s="173">
        <f>Q178*H178</f>
        <v>0</v>
      </c>
      <c r="S178" s="173">
        <v>0</v>
      </c>
      <c r="T178" s="17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5" t="s">
        <v>132</v>
      </c>
      <c r="AT178" s="175" t="s">
        <v>127</v>
      </c>
      <c r="AU178" s="175" t="s">
        <v>84</v>
      </c>
      <c r="AY178" s="20" t="s">
        <v>126</v>
      </c>
      <c r="BE178" s="176">
        <f>IF(N178="základní",J178,0)</f>
        <v>0</v>
      </c>
      <c r="BF178" s="176">
        <f>IF(N178="snížená",J178,0)</f>
        <v>0</v>
      </c>
      <c r="BG178" s="176">
        <f>IF(N178="zákl. přenesená",J178,0)</f>
        <v>0</v>
      </c>
      <c r="BH178" s="176">
        <f>IF(N178="sníž. přenesená",J178,0)</f>
        <v>0</v>
      </c>
      <c r="BI178" s="176">
        <f>IF(N178="nulová",J178,0)</f>
        <v>0</v>
      </c>
      <c r="BJ178" s="20" t="s">
        <v>82</v>
      </c>
      <c r="BK178" s="176">
        <f>ROUND(I178*H178,2)</f>
        <v>0</v>
      </c>
      <c r="BL178" s="20" t="s">
        <v>132</v>
      </c>
      <c r="BM178" s="175" t="s">
        <v>469</v>
      </c>
    </row>
    <row r="179" s="2" customFormat="1">
      <c r="A179" s="39"/>
      <c r="B179" s="40"/>
      <c r="C179" s="39"/>
      <c r="D179" s="177" t="s">
        <v>133</v>
      </c>
      <c r="E179" s="39"/>
      <c r="F179" s="178" t="s">
        <v>470</v>
      </c>
      <c r="G179" s="39"/>
      <c r="H179" s="39"/>
      <c r="I179" s="179"/>
      <c r="J179" s="39"/>
      <c r="K179" s="39"/>
      <c r="L179" s="40"/>
      <c r="M179" s="219"/>
      <c r="N179" s="220"/>
      <c r="O179" s="221"/>
      <c r="P179" s="221"/>
      <c r="Q179" s="221"/>
      <c r="R179" s="221"/>
      <c r="S179" s="221"/>
      <c r="T179" s="222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133</v>
      </c>
      <c r="AU179" s="20" t="s">
        <v>84</v>
      </c>
    </row>
    <row r="180" s="2" customFormat="1" ht="6.96" customHeight="1">
      <c r="A180" s="39"/>
      <c r="B180" s="56"/>
      <c r="C180" s="57"/>
      <c r="D180" s="57"/>
      <c r="E180" s="57"/>
      <c r="F180" s="57"/>
      <c r="G180" s="57"/>
      <c r="H180" s="57"/>
      <c r="I180" s="57"/>
      <c r="J180" s="57"/>
      <c r="K180" s="57"/>
      <c r="L180" s="40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autoFilter ref="C82:K17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6" r:id="rId1" display="https://podminky.urs.cz/item/CS_URS_2024_01/115101201"/>
    <hyperlink ref="F88" r:id="rId2" display="https://podminky.urs.cz/item/CS_URS_2024_01/115101301"/>
    <hyperlink ref="F90" r:id="rId3" display="https://podminky.urs.cz/item/CS_URS_2024_01/122703602"/>
    <hyperlink ref="F93" r:id="rId4" display="https://podminky.urs.cz/item/CS_URS_2024_01/167151111"/>
    <hyperlink ref="F95" r:id="rId5" display="https://podminky.urs.cz/item/CS_URS_2024_01/162351103"/>
    <hyperlink ref="F97" r:id="rId6" display="https://podminky.urs.cz/item/CS_URS_2024_01/171251201"/>
    <hyperlink ref="F99" r:id="rId7" display="https://podminky.urs.cz/item/CS_URS_2024_01/162751117"/>
    <hyperlink ref="F101" r:id="rId8" display="https://podminky.urs.cz/item/CS_URS_2024_01/162751119"/>
    <hyperlink ref="F106" r:id="rId9" display="https://podminky.urs.cz/item/CS_URS_2024_01/113151111"/>
    <hyperlink ref="F109" r:id="rId10" display="https://podminky.urs.cz/item/CS_URS_2024_01/113107237"/>
    <hyperlink ref="F112" r:id="rId11" display="https://podminky.urs.cz/item/CS_URS_2024_01/122151104"/>
    <hyperlink ref="F115" r:id="rId12" display="https://podminky.urs.cz/item/CS_URS_2024_01/162351103.1"/>
    <hyperlink ref="F118" r:id="rId13" display="https://podminky.urs.cz/item/CS_URS_2024_01/167151111"/>
    <hyperlink ref="F120" r:id="rId14" display="https://podminky.urs.cz/item/CS_URS_2024_01/171151103"/>
    <hyperlink ref="F123" r:id="rId15" display="https://podminky.urs.cz/item/CS_URS_2024_01/167151111"/>
    <hyperlink ref="F126" r:id="rId16" display="https://podminky.urs.cz/item/CS_URS_2024_01/162351103"/>
    <hyperlink ref="F129" r:id="rId17" display="https://podminky.urs.cz/item/CS_URS_2024_01/182251101"/>
    <hyperlink ref="F133" r:id="rId18" display="https://podminky.urs.cz/item/CS_URS_2024_01/181951112"/>
    <hyperlink ref="F137" r:id="rId19" display="https://podminky.urs.cz/item/CS_URS_2024_01/182351123"/>
    <hyperlink ref="F140" r:id="rId20" display="https://podminky.urs.cz/item/CS_URS_2024_01/181411122"/>
    <hyperlink ref="F147" r:id="rId21" display="https://podminky.urs.cz/item/CS_URS_2024_01/162751117"/>
    <hyperlink ref="F150" r:id="rId22" display="https://podminky.urs.cz/item/CS_URS_2024_01/162751119"/>
    <hyperlink ref="F154" r:id="rId23" display="https://podminky.urs.cz/item/CS_URS_2024_01/457571211"/>
    <hyperlink ref="F158" r:id="rId24" display="https://podminky.urs.cz/item/CS_URS_2024_01/564730011"/>
    <hyperlink ref="F160" r:id="rId25" display="https://podminky.urs.cz/item/CS_URS_2024_01/326215112"/>
    <hyperlink ref="F163" r:id="rId26" display="https://podminky.urs.cz/item/CS_URS_2024_01/457971121"/>
    <hyperlink ref="F166" r:id="rId27" display="https://podminky.urs.cz/item/CS_URS_2024_01/457979121"/>
    <hyperlink ref="F171" r:id="rId28" display="https://podminky.urs.cz/item/CS_URS_2024_01/998321011"/>
    <hyperlink ref="F173" r:id="rId29" display="https://podminky.urs.cz/item/CS_URS_2024_01/997221571"/>
    <hyperlink ref="F175" r:id="rId30" display="https://podminky.urs.cz/item/CS_URS_2024_01/997221579"/>
    <hyperlink ref="F179" r:id="rId31" display="https://podminky.urs.cz/item/CS_URS_2024_01/99722186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471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ROUND(J86,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ROUND((SUM(BE86:BE255)),  2)</f>
        <v>0</v>
      </c>
      <c r="G33" s="39"/>
      <c r="H33" s="39"/>
      <c r="I33" s="124">
        <v>0.20999999999999999</v>
      </c>
      <c r="J33" s="123">
        <f>ROUND(((SUM(BE86:BE255))*I33),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ROUND((SUM(BF86:BF255)),  2)</f>
        <v>0</v>
      </c>
      <c r="G34" s="39"/>
      <c r="H34" s="39"/>
      <c r="I34" s="124">
        <v>0.12</v>
      </c>
      <c r="J34" s="123">
        <f>ROUND(((SUM(BF86:BF255))*I34),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ROUND((SUM(BG86:BG255)),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ROUND((SUM(BH86:BH255)),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ROUND((SUM(BI86:BI255)),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IO_04 - funkční objekty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J86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108</v>
      </c>
      <c r="E60" s="136"/>
      <c r="F60" s="136"/>
      <c r="G60" s="136"/>
      <c r="H60" s="136"/>
      <c r="I60" s="136"/>
      <c r="J60" s="137">
        <f>J87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472</v>
      </c>
      <c r="E61" s="136"/>
      <c r="F61" s="136"/>
      <c r="G61" s="136"/>
      <c r="H61" s="136"/>
      <c r="I61" s="136"/>
      <c r="J61" s="137">
        <f>J164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473</v>
      </c>
      <c r="E62" s="136"/>
      <c r="F62" s="136"/>
      <c r="G62" s="136"/>
      <c r="H62" s="136"/>
      <c r="I62" s="136"/>
      <c r="J62" s="137">
        <f>J167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474</v>
      </c>
      <c r="E63" s="136"/>
      <c r="F63" s="136"/>
      <c r="G63" s="136"/>
      <c r="H63" s="136"/>
      <c r="I63" s="136"/>
      <c r="J63" s="137">
        <f>J182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34"/>
      <c r="C64" s="9"/>
      <c r="D64" s="135" t="s">
        <v>475</v>
      </c>
      <c r="E64" s="136"/>
      <c r="F64" s="136"/>
      <c r="G64" s="136"/>
      <c r="H64" s="136"/>
      <c r="I64" s="136"/>
      <c r="J64" s="137">
        <f>J211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34"/>
      <c r="C65" s="9"/>
      <c r="D65" s="135" t="s">
        <v>476</v>
      </c>
      <c r="E65" s="136"/>
      <c r="F65" s="136"/>
      <c r="G65" s="136"/>
      <c r="H65" s="136"/>
      <c r="I65" s="136"/>
      <c r="J65" s="137">
        <f>J236</f>
        <v>0</v>
      </c>
      <c r="K65" s="9"/>
      <c r="L65" s="13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38"/>
      <c r="C66" s="10"/>
      <c r="D66" s="139" t="s">
        <v>477</v>
      </c>
      <c r="E66" s="140"/>
      <c r="F66" s="140"/>
      <c r="G66" s="140"/>
      <c r="H66" s="140"/>
      <c r="I66" s="140"/>
      <c r="J66" s="141">
        <f>J251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111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116" t="str">
        <f>E7</f>
        <v>Vodní nádrž U potoka, k.ú. Habartov</v>
      </c>
      <c r="F76" s="33"/>
      <c r="G76" s="33"/>
      <c r="H76" s="33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101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63" t="str">
        <f>E9</f>
        <v>IO_04 - funkční objekty</v>
      </c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39"/>
      <c r="E80" s="39"/>
      <c r="F80" s="28" t="str">
        <f>F12</f>
        <v xml:space="preserve"> </v>
      </c>
      <c r="G80" s="39"/>
      <c r="H80" s="39"/>
      <c r="I80" s="33" t="s">
        <v>23</v>
      </c>
      <c r="J80" s="65" t="str">
        <f>IF(J12="","",J12)</f>
        <v>6. 6. 2024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39"/>
      <c r="E82" s="39"/>
      <c r="F82" s="28" t="str">
        <f>E15</f>
        <v>město Habartov</v>
      </c>
      <c r="G82" s="39"/>
      <c r="H82" s="39"/>
      <c r="I82" s="33" t="s">
        <v>33</v>
      </c>
      <c r="J82" s="37" t="str">
        <f>E21</f>
        <v>Ing. Petr Ontko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39"/>
      <c r="E83" s="39"/>
      <c r="F83" s="28" t="str">
        <f>IF(E18="","",E18)</f>
        <v>Vyplň údaj</v>
      </c>
      <c r="G83" s="39"/>
      <c r="H83" s="39"/>
      <c r="I83" s="33" t="s">
        <v>37</v>
      </c>
      <c r="J83" s="37" t="str">
        <f>E24</f>
        <v>Ing. Petr Ontko</v>
      </c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42"/>
      <c r="B85" s="143"/>
      <c r="C85" s="144" t="s">
        <v>112</v>
      </c>
      <c r="D85" s="145" t="s">
        <v>59</v>
      </c>
      <c r="E85" s="145" t="s">
        <v>55</v>
      </c>
      <c r="F85" s="145" t="s">
        <v>56</v>
      </c>
      <c r="G85" s="145" t="s">
        <v>113</v>
      </c>
      <c r="H85" s="145" t="s">
        <v>114</v>
      </c>
      <c r="I85" s="145" t="s">
        <v>115</v>
      </c>
      <c r="J85" s="145" t="s">
        <v>106</v>
      </c>
      <c r="K85" s="146" t="s">
        <v>116</v>
      </c>
      <c r="L85" s="147"/>
      <c r="M85" s="81" t="s">
        <v>3</v>
      </c>
      <c r="N85" s="82" t="s">
        <v>44</v>
      </c>
      <c r="O85" s="82" t="s">
        <v>117</v>
      </c>
      <c r="P85" s="82" t="s">
        <v>118</v>
      </c>
      <c r="Q85" s="82" t="s">
        <v>119</v>
      </c>
      <c r="R85" s="82" t="s">
        <v>120</v>
      </c>
      <c r="S85" s="82" t="s">
        <v>121</v>
      </c>
      <c r="T85" s="83" t="s">
        <v>122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="2" customFormat="1" ht="22.8" customHeight="1">
      <c r="A86" s="39"/>
      <c r="B86" s="40"/>
      <c r="C86" s="88" t="s">
        <v>123</v>
      </c>
      <c r="D86" s="39"/>
      <c r="E86" s="39"/>
      <c r="F86" s="39"/>
      <c r="G86" s="39"/>
      <c r="H86" s="39"/>
      <c r="I86" s="39"/>
      <c r="J86" s="148">
        <f>BK86</f>
        <v>0</v>
      </c>
      <c r="K86" s="39"/>
      <c r="L86" s="40"/>
      <c r="M86" s="84"/>
      <c r="N86" s="69"/>
      <c r="O86" s="85"/>
      <c r="P86" s="149">
        <f>P87+P164+P167+P182+P211+P236</f>
        <v>0</v>
      </c>
      <c r="Q86" s="85"/>
      <c r="R86" s="149">
        <f>R87+R164+R167+R182+R211+R236</f>
        <v>228.51250128565491</v>
      </c>
      <c r="S86" s="85"/>
      <c r="T86" s="150">
        <f>T87+T164+T167+T182+T211+T236</f>
        <v>1.9466919999999999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73</v>
      </c>
      <c r="AU86" s="20" t="s">
        <v>107</v>
      </c>
      <c r="BK86" s="151">
        <f>BK87+BK164+BK167+BK182+BK211+BK236</f>
        <v>0</v>
      </c>
    </row>
    <row r="87" s="12" customFormat="1" ht="25.92" customHeight="1">
      <c r="A87" s="12"/>
      <c r="B87" s="152"/>
      <c r="C87" s="12"/>
      <c r="D87" s="153" t="s">
        <v>73</v>
      </c>
      <c r="E87" s="154" t="s">
        <v>124</v>
      </c>
      <c r="F87" s="154" t="s">
        <v>125</v>
      </c>
      <c r="G87" s="12"/>
      <c r="H87" s="12"/>
      <c r="I87" s="155"/>
      <c r="J87" s="156">
        <f>BK87</f>
        <v>0</v>
      </c>
      <c r="K87" s="12"/>
      <c r="L87" s="152"/>
      <c r="M87" s="157"/>
      <c r="N87" s="158"/>
      <c r="O87" s="158"/>
      <c r="P87" s="159">
        <f>SUM(P88:P163)</f>
        <v>0</v>
      </c>
      <c r="Q87" s="158"/>
      <c r="R87" s="159">
        <f>SUM(R88:R163)</f>
        <v>153.76450560000001</v>
      </c>
      <c r="S87" s="158"/>
      <c r="T87" s="160">
        <f>SUM(T88:T163)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82</v>
      </c>
      <c r="AT87" s="161" t="s">
        <v>73</v>
      </c>
      <c r="AU87" s="161" t="s">
        <v>74</v>
      </c>
      <c r="AY87" s="153" t="s">
        <v>126</v>
      </c>
      <c r="BK87" s="162">
        <f>SUM(BK88:BK163)</f>
        <v>0</v>
      </c>
    </row>
    <row r="88" s="2" customFormat="1" ht="24.15" customHeight="1">
      <c r="A88" s="39"/>
      <c r="B88" s="163"/>
      <c r="C88" s="164" t="s">
        <v>82</v>
      </c>
      <c r="D88" s="164" t="s">
        <v>127</v>
      </c>
      <c r="E88" s="165" t="s">
        <v>364</v>
      </c>
      <c r="F88" s="166" t="s">
        <v>365</v>
      </c>
      <c r="G88" s="167" t="s">
        <v>366</v>
      </c>
      <c r="H88" s="168">
        <v>250</v>
      </c>
      <c r="I88" s="169"/>
      <c r="J88" s="170">
        <f>ROUND(I88*H88,2)</f>
        <v>0</v>
      </c>
      <c r="K88" s="166" t="s">
        <v>131</v>
      </c>
      <c r="L88" s="40"/>
      <c r="M88" s="171" t="s">
        <v>3</v>
      </c>
      <c r="N88" s="172" t="s">
        <v>45</v>
      </c>
      <c r="O88" s="73"/>
      <c r="P88" s="173">
        <f>O88*H88</f>
        <v>0</v>
      </c>
      <c r="Q88" s="173">
        <v>3.2634E-05</v>
      </c>
      <c r="R88" s="173">
        <f>Q88*H88</f>
        <v>0.0081584999999999991</v>
      </c>
      <c r="S88" s="173">
        <v>0</v>
      </c>
      <c r="T88" s="17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5" t="s">
        <v>132</v>
      </c>
      <c r="AT88" s="175" t="s">
        <v>127</v>
      </c>
      <c r="AU88" s="175" t="s">
        <v>82</v>
      </c>
      <c r="AY88" s="20" t="s">
        <v>126</v>
      </c>
      <c r="BE88" s="176">
        <f>IF(N88="základní",J88,0)</f>
        <v>0</v>
      </c>
      <c r="BF88" s="176">
        <f>IF(N88="snížená",J88,0)</f>
        <v>0</v>
      </c>
      <c r="BG88" s="176">
        <f>IF(N88="zákl. přenesená",J88,0)</f>
        <v>0</v>
      </c>
      <c r="BH88" s="176">
        <f>IF(N88="sníž. přenesená",J88,0)</f>
        <v>0</v>
      </c>
      <c r="BI88" s="176">
        <f>IF(N88="nulová",J88,0)</f>
        <v>0</v>
      </c>
      <c r="BJ88" s="20" t="s">
        <v>82</v>
      </c>
      <c r="BK88" s="176">
        <f>ROUND(I88*H88,2)</f>
        <v>0</v>
      </c>
      <c r="BL88" s="20" t="s">
        <v>132</v>
      </c>
      <c r="BM88" s="175" t="s">
        <v>478</v>
      </c>
    </row>
    <row r="89" s="2" customFormat="1">
      <c r="A89" s="39"/>
      <c r="B89" s="40"/>
      <c r="C89" s="39"/>
      <c r="D89" s="177" t="s">
        <v>133</v>
      </c>
      <c r="E89" s="39"/>
      <c r="F89" s="178" t="s">
        <v>368</v>
      </c>
      <c r="G89" s="39"/>
      <c r="H89" s="39"/>
      <c r="I89" s="179"/>
      <c r="J89" s="39"/>
      <c r="K89" s="39"/>
      <c r="L89" s="40"/>
      <c r="M89" s="180"/>
      <c r="N89" s="181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133</v>
      </c>
      <c r="AU89" s="20" t="s">
        <v>82</v>
      </c>
    </row>
    <row r="90" s="2" customFormat="1" ht="37.8" customHeight="1">
      <c r="A90" s="39"/>
      <c r="B90" s="163"/>
      <c r="C90" s="164" t="s">
        <v>84</v>
      </c>
      <c r="D90" s="164" t="s">
        <v>127</v>
      </c>
      <c r="E90" s="165" t="s">
        <v>369</v>
      </c>
      <c r="F90" s="166" t="s">
        <v>370</v>
      </c>
      <c r="G90" s="167" t="s">
        <v>371</v>
      </c>
      <c r="H90" s="168">
        <v>20</v>
      </c>
      <c r="I90" s="169"/>
      <c r="J90" s="170">
        <f>ROUND(I90*H90,2)</f>
        <v>0</v>
      </c>
      <c r="K90" s="166" t="s">
        <v>131</v>
      </c>
      <c r="L90" s="40"/>
      <c r="M90" s="171" t="s">
        <v>3</v>
      </c>
      <c r="N90" s="172" t="s">
        <v>45</v>
      </c>
      <c r="O90" s="73"/>
      <c r="P90" s="173">
        <f>O90*H90</f>
        <v>0</v>
      </c>
      <c r="Q90" s="173">
        <v>0</v>
      </c>
      <c r="R90" s="173">
        <f>Q90*H90</f>
        <v>0</v>
      </c>
      <c r="S90" s="173">
        <v>0</v>
      </c>
      <c r="T90" s="174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5" t="s">
        <v>132</v>
      </c>
      <c r="AT90" s="175" t="s">
        <v>127</v>
      </c>
      <c r="AU90" s="175" t="s">
        <v>82</v>
      </c>
      <c r="AY90" s="20" t="s">
        <v>126</v>
      </c>
      <c r="BE90" s="176">
        <f>IF(N90="základní",J90,0)</f>
        <v>0</v>
      </c>
      <c r="BF90" s="176">
        <f>IF(N90="snížená",J90,0)</f>
        <v>0</v>
      </c>
      <c r="BG90" s="176">
        <f>IF(N90="zákl. přenesená",J90,0)</f>
        <v>0</v>
      </c>
      <c r="BH90" s="176">
        <f>IF(N90="sníž. přenesená",J90,0)</f>
        <v>0</v>
      </c>
      <c r="BI90" s="176">
        <f>IF(N90="nulová",J90,0)</f>
        <v>0</v>
      </c>
      <c r="BJ90" s="20" t="s">
        <v>82</v>
      </c>
      <c r="BK90" s="176">
        <f>ROUND(I90*H90,2)</f>
        <v>0</v>
      </c>
      <c r="BL90" s="20" t="s">
        <v>132</v>
      </c>
      <c r="BM90" s="175" t="s">
        <v>479</v>
      </c>
    </row>
    <row r="91" s="2" customFormat="1">
      <c r="A91" s="39"/>
      <c r="B91" s="40"/>
      <c r="C91" s="39"/>
      <c r="D91" s="177" t="s">
        <v>133</v>
      </c>
      <c r="E91" s="39"/>
      <c r="F91" s="178" t="s">
        <v>373</v>
      </c>
      <c r="G91" s="39"/>
      <c r="H91" s="39"/>
      <c r="I91" s="179"/>
      <c r="J91" s="39"/>
      <c r="K91" s="39"/>
      <c r="L91" s="40"/>
      <c r="M91" s="180"/>
      <c r="N91" s="181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133</v>
      </c>
      <c r="AU91" s="20" t="s">
        <v>82</v>
      </c>
    </row>
    <row r="92" s="2" customFormat="1" ht="24.15" customHeight="1">
      <c r="A92" s="39"/>
      <c r="B92" s="163"/>
      <c r="C92" s="164" t="s">
        <v>149</v>
      </c>
      <c r="D92" s="164" t="s">
        <v>127</v>
      </c>
      <c r="E92" s="165" t="s">
        <v>480</v>
      </c>
      <c r="F92" s="166" t="s">
        <v>481</v>
      </c>
      <c r="G92" s="167" t="s">
        <v>240</v>
      </c>
      <c r="H92" s="168">
        <v>125.7</v>
      </c>
      <c r="I92" s="169"/>
      <c r="J92" s="170">
        <f>ROUND(I92*H92,2)</f>
        <v>0</v>
      </c>
      <c r="K92" s="166" t="s">
        <v>131</v>
      </c>
      <c r="L92" s="40"/>
      <c r="M92" s="171" t="s">
        <v>3</v>
      </c>
      <c r="N92" s="172" t="s">
        <v>45</v>
      </c>
      <c r="O92" s="73"/>
      <c r="P92" s="173">
        <f>O92*H92</f>
        <v>0</v>
      </c>
      <c r="Q92" s="173">
        <v>0</v>
      </c>
      <c r="R92" s="173">
        <f>Q92*H92</f>
        <v>0</v>
      </c>
      <c r="S92" s="173">
        <v>0</v>
      </c>
      <c r="T92" s="17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5" t="s">
        <v>132</v>
      </c>
      <c r="AT92" s="175" t="s">
        <v>127</v>
      </c>
      <c r="AU92" s="175" t="s">
        <v>82</v>
      </c>
      <c r="AY92" s="20" t="s">
        <v>126</v>
      </c>
      <c r="BE92" s="176">
        <f>IF(N92="základní",J92,0)</f>
        <v>0</v>
      </c>
      <c r="BF92" s="176">
        <f>IF(N92="snížená",J92,0)</f>
        <v>0</v>
      </c>
      <c r="BG92" s="176">
        <f>IF(N92="zákl. přenesená",J92,0)</f>
        <v>0</v>
      </c>
      <c r="BH92" s="176">
        <f>IF(N92="sníž. přenesená",J92,0)</f>
        <v>0</v>
      </c>
      <c r="BI92" s="176">
        <f>IF(N92="nulová",J92,0)</f>
        <v>0</v>
      </c>
      <c r="BJ92" s="20" t="s">
        <v>82</v>
      </c>
      <c r="BK92" s="176">
        <f>ROUND(I92*H92,2)</f>
        <v>0</v>
      </c>
      <c r="BL92" s="20" t="s">
        <v>132</v>
      </c>
      <c r="BM92" s="175" t="s">
        <v>482</v>
      </c>
    </row>
    <row r="93" s="2" customFormat="1">
      <c r="A93" s="39"/>
      <c r="B93" s="40"/>
      <c r="C93" s="39"/>
      <c r="D93" s="177" t="s">
        <v>133</v>
      </c>
      <c r="E93" s="39"/>
      <c r="F93" s="178" t="s">
        <v>483</v>
      </c>
      <c r="G93" s="39"/>
      <c r="H93" s="39"/>
      <c r="I93" s="179"/>
      <c r="J93" s="39"/>
      <c r="K93" s="39"/>
      <c r="L93" s="40"/>
      <c r="M93" s="180"/>
      <c r="N93" s="181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133</v>
      </c>
      <c r="AU93" s="20" t="s">
        <v>82</v>
      </c>
    </row>
    <row r="94" s="14" customFormat="1">
      <c r="A94" s="14"/>
      <c r="B94" s="190"/>
      <c r="C94" s="14"/>
      <c r="D94" s="183" t="s">
        <v>135</v>
      </c>
      <c r="E94" s="191" t="s">
        <v>3</v>
      </c>
      <c r="F94" s="192" t="s">
        <v>484</v>
      </c>
      <c r="G94" s="14"/>
      <c r="H94" s="193">
        <v>125.7</v>
      </c>
      <c r="I94" s="194"/>
      <c r="J94" s="14"/>
      <c r="K94" s="14"/>
      <c r="L94" s="190"/>
      <c r="M94" s="195"/>
      <c r="N94" s="196"/>
      <c r="O94" s="196"/>
      <c r="P94" s="196"/>
      <c r="Q94" s="196"/>
      <c r="R94" s="196"/>
      <c r="S94" s="196"/>
      <c r="T94" s="19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1" t="s">
        <v>135</v>
      </c>
      <c r="AU94" s="191" t="s">
        <v>82</v>
      </c>
      <c r="AV94" s="14" t="s">
        <v>84</v>
      </c>
      <c r="AW94" s="14" t="s">
        <v>137</v>
      </c>
      <c r="AX94" s="14" t="s">
        <v>82</v>
      </c>
      <c r="AY94" s="191" t="s">
        <v>126</v>
      </c>
    </row>
    <row r="95" s="2" customFormat="1" ht="44.25" customHeight="1">
      <c r="A95" s="39"/>
      <c r="B95" s="163"/>
      <c r="C95" s="164" t="s">
        <v>132</v>
      </c>
      <c r="D95" s="164" t="s">
        <v>127</v>
      </c>
      <c r="E95" s="165" t="s">
        <v>485</v>
      </c>
      <c r="F95" s="166" t="s">
        <v>486</v>
      </c>
      <c r="G95" s="167" t="s">
        <v>130</v>
      </c>
      <c r="H95" s="168">
        <v>223.07599999999999</v>
      </c>
      <c r="I95" s="169"/>
      <c r="J95" s="170">
        <f>ROUND(I95*H95,2)</f>
        <v>0</v>
      </c>
      <c r="K95" s="166" t="s">
        <v>131</v>
      </c>
      <c r="L95" s="40"/>
      <c r="M95" s="171" t="s">
        <v>3</v>
      </c>
      <c r="N95" s="172" t="s">
        <v>45</v>
      </c>
      <c r="O95" s="73"/>
      <c r="P95" s="173">
        <f>O95*H95</f>
        <v>0</v>
      </c>
      <c r="Q95" s="173">
        <v>0</v>
      </c>
      <c r="R95" s="173">
        <f>Q95*H95</f>
        <v>0</v>
      </c>
      <c r="S95" s="173">
        <v>0</v>
      </c>
      <c r="T95" s="174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5" t="s">
        <v>132</v>
      </c>
      <c r="AT95" s="175" t="s">
        <v>127</v>
      </c>
      <c r="AU95" s="175" t="s">
        <v>82</v>
      </c>
      <c r="AY95" s="20" t="s">
        <v>126</v>
      </c>
      <c r="BE95" s="176">
        <f>IF(N95="základní",J95,0)</f>
        <v>0</v>
      </c>
      <c r="BF95" s="176">
        <f>IF(N95="snížená",J95,0)</f>
        <v>0</v>
      </c>
      <c r="BG95" s="176">
        <f>IF(N95="zákl. přenesená",J95,0)</f>
        <v>0</v>
      </c>
      <c r="BH95" s="176">
        <f>IF(N95="sníž. přenesená",J95,0)</f>
        <v>0</v>
      </c>
      <c r="BI95" s="176">
        <f>IF(N95="nulová",J95,0)</f>
        <v>0</v>
      </c>
      <c r="BJ95" s="20" t="s">
        <v>82</v>
      </c>
      <c r="BK95" s="176">
        <f>ROUND(I95*H95,2)</f>
        <v>0</v>
      </c>
      <c r="BL95" s="20" t="s">
        <v>132</v>
      </c>
      <c r="BM95" s="175" t="s">
        <v>487</v>
      </c>
    </row>
    <row r="96" s="2" customFormat="1">
      <c r="A96" s="39"/>
      <c r="B96" s="40"/>
      <c r="C96" s="39"/>
      <c r="D96" s="177" t="s">
        <v>133</v>
      </c>
      <c r="E96" s="39"/>
      <c r="F96" s="178" t="s">
        <v>488</v>
      </c>
      <c r="G96" s="39"/>
      <c r="H96" s="39"/>
      <c r="I96" s="179"/>
      <c r="J96" s="39"/>
      <c r="K96" s="39"/>
      <c r="L96" s="40"/>
      <c r="M96" s="180"/>
      <c r="N96" s="181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133</v>
      </c>
      <c r="AU96" s="20" t="s">
        <v>82</v>
      </c>
    </row>
    <row r="97" s="14" customFormat="1">
      <c r="A97" s="14"/>
      <c r="B97" s="190"/>
      <c r="C97" s="14"/>
      <c r="D97" s="183" t="s">
        <v>135</v>
      </c>
      <c r="E97" s="191" t="s">
        <v>3</v>
      </c>
      <c r="F97" s="192" t="s">
        <v>489</v>
      </c>
      <c r="G97" s="14"/>
      <c r="H97" s="193">
        <v>213.85759999999999</v>
      </c>
      <c r="I97" s="194"/>
      <c r="J97" s="14"/>
      <c r="K97" s="14"/>
      <c r="L97" s="190"/>
      <c r="M97" s="195"/>
      <c r="N97" s="196"/>
      <c r="O97" s="196"/>
      <c r="P97" s="196"/>
      <c r="Q97" s="196"/>
      <c r="R97" s="196"/>
      <c r="S97" s="196"/>
      <c r="T97" s="19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1" t="s">
        <v>135</v>
      </c>
      <c r="AU97" s="191" t="s">
        <v>82</v>
      </c>
      <c r="AV97" s="14" t="s">
        <v>84</v>
      </c>
      <c r="AW97" s="14" t="s">
        <v>137</v>
      </c>
      <c r="AX97" s="14" t="s">
        <v>74</v>
      </c>
      <c r="AY97" s="191" t="s">
        <v>126</v>
      </c>
    </row>
    <row r="98" s="14" customFormat="1">
      <c r="A98" s="14"/>
      <c r="B98" s="190"/>
      <c r="C98" s="14"/>
      <c r="D98" s="183" t="s">
        <v>135</v>
      </c>
      <c r="E98" s="191" t="s">
        <v>3</v>
      </c>
      <c r="F98" s="192" t="s">
        <v>490</v>
      </c>
      <c r="G98" s="14"/>
      <c r="H98" s="193">
        <v>9.218</v>
      </c>
      <c r="I98" s="194"/>
      <c r="J98" s="14"/>
      <c r="K98" s="14"/>
      <c r="L98" s="190"/>
      <c r="M98" s="195"/>
      <c r="N98" s="196"/>
      <c r="O98" s="196"/>
      <c r="P98" s="196"/>
      <c r="Q98" s="196"/>
      <c r="R98" s="196"/>
      <c r="S98" s="196"/>
      <c r="T98" s="19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1" t="s">
        <v>135</v>
      </c>
      <c r="AU98" s="191" t="s">
        <v>82</v>
      </c>
      <c r="AV98" s="14" t="s">
        <v>84</v>
      </c>
      <c r="AW98" s="14" t="s">
        <v>137</v>
      </c>
      <c r="AX98" s="14" t="s">
        <v>74</v>
      </c>
      <c r="AY98" s="191" t="s">
        <v>126</v>
      </c>
    </row>
    <row r="99" s="15" customFormat="1">
      <c r="A99" s="15"/>
      <c r="B99" s="198"/>
      <c r="C99" s="15"/>
      <c r="D99" s="183" t="s">
        <v>135</v>
      </c>
      <c r="E99" s="199" t="s">
        <v>3</v>
      </c>
      <c r="F99" s="200" t="s">
        <v>140</v>
      </c>
      <c r="G99" s="15"/>
      <c r="H99" s="201">
        <v>223.07560000000001</v>
      </c>
      <c r="I99" s="202"/>
      <c r="J99" s="15"/>
      <c r="K99" s="15"/>
      <c r="L99" s="198"/>
      <c r="M99" s="203"/>
      <c r="N99" s="204"/>
      <c r="O99" s="204"/>
      <c r="P99" s="204"/>
      <c r="Q99" s="204"/>
      <c r="R99" s="204"/>
      <c r="S99" s="204"/>
      <c r="T99" s="20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199" t="s">
        <v>135</v>
      </c>
      <c r="AU99" s="199" t="s">
        <v>82</v>
      </c>
      <c r="AV99" s="15" t="s">
        <v>132</v>
      </c>
      <c r="AW99" s="15" t="s">
        <v>137</v>
      </c>
      <c r="AX99" s="15" t="s">
        <v>82</v>
      </c>
      <c r="AY99" s="199" t="s">
        <v>126</v>
      </c>
    </row>
    <row r="100" s="2" customFormat="1" ht="24.15" customHeight="1">
      <c r="A100" s="39"/>
      <c r="B100" s="163"/>
      <c r="C100" s="164" t="s">
        <v>160</v>
      </c>
      <c r="D100" s="164" t="s">
        <v>127</v>
      </c>
      <c r="E100" s="165" t="s">
        <v>491</v>
      </c>
      <c r="F100" s="166" t="s">
        <v>492</v>
      </c>
      <c r="G100" s="167" t="s">
        <v>240</v>
      </c>
      <c r="H100" s="168">
        <v>377.10000000000002</v>
      </c>
      <c r="I100" s="169"/>
      <c r="J100" s="170">
        <f>ROUND(I100*H100,2)</f>
        <v>0</v>
      </c>
      <c r="K100" s="166" t="s">
        <v>131</v>
      </c>
      <c r="L100" s="40"/>
      <c r="M100" s="171" t="s">
        <v>3</v>
      </c>
      <c r="N100" s="172" t="s">
        <v>45</v>
      </c>
      <c r="O100" s="73"/>
      <c r="P100" s="173">
        <f>O100*H100</f>
        <v>0</v>
      </c>
      <c r="Q100" s="173">
        <v>0.00070100000000000002</v>
      </c>
      <c r="R100" s="173">
        <f>Q100*H100</f>
        <v>0.2643471</v>
      </c>
      <c r="S100" s="173">
        <v>0</v>
      </c>
      <c r="T100" s="174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5" t="s">
        <v>132</v>
      </c>
      <c r="AT100" s="175" t="s">
        <v>127</v>
      </c>
      <c r="AU100" s="175" t="s">
        <v>82</v>
      </c>
      <c r="AY100" s="20" t="s">
        <v>126</v>
      </c>
      <c r="BE100" s="176">
        <f>IF(N100="základní",J100,0)</f>
        <v>0</v>
      </c>
      <c r="BF100" s="176">
        <f>IF(N100="snížená",J100,0)</f>
        <v>0</v>
      </c>
      <c r="BG100" s="176">
        <f>IF(N100="zákl. přenesená",J100,0)</f>
        <v>0</v>
      </c>
      <c r="BH100" s="176">
        <f>IF(N100="sníž. přenesená",J100,0)</f>
        <v>0</v>
      </c>
      <c r="BI100" s="176">
        <f>IF(N100="nulová",J100,0)</f>
        <v>0</v>
      </c>
      <c r="BJ100" s="20" t="s">
        <v>82</v>
      </c>
      <c r="BK100" s="176">
        <f>ROUND(I100*H100,2)</f>
        <v>0</v>
      </c>
      <c r="BL100" s="20" t="s">
        <v>132</v>
      </c>
      <c r="BM100" s="175" t="s">
        <v>493</v>
      </c>
    </row>
    <row r="101" s="2" customFormat="1">
      <c r="A101" s="39"/>
      <c r="B101" s="40"/>
      <c r="C101" s="39"/>
      <c r="D101" s="177" t="s">
        <v>133</v>
      </c>
      <c r="E101" s="39"/>
      <c r="F101" s="178" t="s">
        <v>494</v>
      </c>
      <c r="G101" s="39"/>
      <c r="H101" s="39"/>
      <c r="I101" s="179"/>
      <c r="J101" s="39"/>
      <c r="K101" s="39"/>
      <c r="L101" s="40"/>
      <c r="M101" s="180"/>
      <c r="N101" s="18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133</v>
      </c>
      <c r="AU101" s="20" t="s">
        <v>82</v>
      </c>
    </row>
    <row r="102" s="14" customFormat="1">
      <c r="A102" s="14"/>
      <c r="B102" s="190"/>
      <c r="C102" s="14"/>
      <c r="D102" s="183" t="s">
        <v>135</v>
      </c>
      <c r="E102" s="191" t="s">
        <v>3</v>
      </c>
      <c r="F102" s="192" t="s">
        <v>495</v>
      </c>
      <c r="G102" s="14"/>
      <c r="H102" s="193">
        <v>377.10000000000002</v>
      </c>
      <c r="I102" s="194"/>
      <c r="J102" s="14"/>
      <c r="K102" s="14"/>
      <c r="L102" s="190"/>
      <c r="M102" s="195"/>
      <c r="N102" s="196"/>
      <c r="O102" s="196"/>
      <c r="P102" s="196"/>
      <c r="Q102" s="196"/>
      <c r="R102" s="196"/>
      <c r="S102" s="196"/>
      <c r="T102" s="19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1" t="s">
        <v>135</v>
      </c>
      <c r="AU102" s="191" t="s">
        <v>82</v>
      </c>
      <c r="AV102" s="14" t="s">
        <v>84</v>
      </c>
      <c r="AW102" s="14" t="s">
        <v>137</v>
      </c>
      <c r="AX102" s="14" t="s">
        <v>82</v>
      </c>
      <c r="AY102" s="191" t="s">
        <v>126</v>
      </c>
    </row>
    <row r="103" s="2" customFormat="1" ht="44.25" customHeight="1">
      <c r="A103" s="39"/>
      <c r="B103" s="163"/>
      <c r="C103" s="164" t="s">
        <v>144</v>
      </c>
      <c r="D103" s="164" t="s">
        <v>127</v>
      </c>
      <c r="E103" s="165" t="s">
        <v>496</v>
      </c>
      <c r="F103" s="166" t="s">
        <v>497</v>
      </c>
      <c r="G103" s="167" t="s">
        <v>240</v>
      </c>
      <c r="H103" s="168">
        <v>377.10000000000002</v>
      </c>
      <c r="I103" s="169"/>
      <c r="J103" s="170">
        <f>ROUND(I103*H103,2)</f>
        <v>0</v>
      </c>
      <c r="K103" s="166" t="s">
        <v>131</v>
      </c>
      <c r="L103" s="40"/>
      <c r="M103" s="171" t="s">
        <v>3</v>
      </c>
      <c r="N103" s="172" t="s">
        <v>45</v>
      </c>
      <c r="O103" s="73"/>
      <c r="P103" s="173">
        <f>O103*H103</f>
        <v>0</v>
      </c>
      <c r="Q103" s="173">
        <v>0</v>
      </c>
      <c r="R103" s="173">
        <f>Q103*H103</f>
        <v>0</v>
      </c>
      <c r="S103" s="173">
        <v>0</v>
      </c>
      <c r="T103" s="17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5" t="s">
        <v>132</v>
      </c>
      <c r="AT103" s="175" t="s">
        <v>127</v>
      </c>
      <c r="AU103" s="175" t="s">
        <v>82</v>
      </c>
      <c r="AY103" s="20" t="s">
        <v>126</v>
      </c>
      <c r="BE103" s="176">
        <f>IF(N103="základní",J103,0)</f>
        <v>0</v>
      </c>
      <c r="BF103" s="176">
        <f>IF(N103="snížená",J103,0)</f>
        <v>0</v>
      </c>
      <c r="BG103" s="176">
        <f>IF(N103="zákl. přenesená",J103,0)</f>
        <v>0</v>
      </c>
      <c r="BH103" s="176">
        <f>IF(N103="sníž. přenesená",J103,0)</f>
        <v>0</v>
      </c>
      <c r="BI103" s="176">
        <f>IF(N103="nulová",J103,0)</f>
        <v>0</v>
      </c>
      <c r="BJ103" s="20" t="s">
        <v>82</v>
      </c>
      <c r="BK103" s="176">
        <f>ROUND(I103*H103,2)</f>
        <v>0</v>
      </c>
      <c r="BL103" s="20" t="s">
        <v>132</v>
      </c>
      <c r="BM103" s="175" t="s">
        <v>84</v>
      </c>
    </row>
    <row r="104" s="2" customFormat="1">
      <c r="A104" s="39"/>
      <c r="B104" s="40"/>
      <c r="C104" s="39"/>
      <c r="D104" s="177" t="s">
        <v>133</v>
      </c>
      <c r="E104" s="39"/>
      <c r="F104" s="178" t="s">
        <v>498</v>
      </c>
      <c r="G104" s="39"/>
      <c r="H104" s="39"/>
      <c r="I104" s="179"/>
      <c r="J104" s="39"/>
      <c r="K104" s="39"/>
      <c r="L104" s="40"/>
      <c r="M104" s="180"/>
      <c r="N104" s="18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133</v>
      </c>
      <c r="AU104" s="20" t="s">
        <v>82</v>
      </c>
    </row>
    <row r="105" s="2" customFormat="1" ht="44.25" customHeight="1">
      <c r="A105" s="39"/>
      <c r="B105" s="163"/>
      <c r="C105" s="164" t="s">
        <v>170</v>
      </c>
      <c r="D105" s="164" t="s">
        <v>127</v>
      </c>
      <c r="E105" s="165" t="s">
        <v>499</v>
      </c>
      <c r="F105" s="166" t="s">
        <v>500</v>
      </c>
      <c r="G105" s="167" t="s">
        <v>130</v>
      </c>
      <c r="H105" s="168">
        <v>30.375</v>
      </c>
      <c r="I105" s="169"/>
      <c r="J105" s="170">
        <f>ROUND(I105*H105,2)</f>
        <v>0</v>
      </c>
      <c r="K105" s="166" t="s">
        <v>131</v>
      </c>
      <c r="L105" s="40"/>
      <c r="M105" s="171" t="s">
        <v>3</v>
      </c>
      <c r="N105" s="172" t="s">
        <v>45</v>
      </c>
      <c r="O105" s="73"/>
      <c r="P105" s="173">
        <f>O105*H105</f>
        <v>0</v>
      </c>
      <c r="Q105" s="173">
        <v>0</v>
      </c>
      <c r="R105" s="173">
        <f>Q105*H105</f>
        <v>0</v>
      </c>
      <c r="S105" s="173">
        <v>0</v>
      </c>
      <c r="T105" s="17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5" t="s">
        <v>132</v>
      </c>
      <c r="AT105" s="175" t="s">
        <v>127</v>
      </c>
      <c r="AU105" s="175" t="s">
        <v>82</v>
      </c>
      <c r="AY105" s="20" t="s">
        <v>126</v>
      </c>
      <c r="BE105" s="176">
        <f>IF(N105="základní",J105,0)</f>
        <v>0</v>
      </c>
      <c r="BF105" s="176">
        <f>IF(N105="snížená",J105,0)</f>
        <v>0</v>
      </c>
      <c r="BG105" s="176">
        <f>IF(N105="zákl. přenesená",J105,0)</f>
        <v>0</v>
      </c>
      <c r="BH105" s="176">
        <f>IF(N105="sníž. přenesená",J105,0)</f>
        <v>0</v>
      </c>
      <c r="BI105" s="176">
        <f>IF(N105="nulová",J105,0)</f>
        <v>0</v>
      </c>
      <c r="BJ105" s="20" t="s">
        <v>82</v>
      </c>
      <c r="BK105" s="176">
        <f>ROUND(I105*H105,2)</f>
        <v>0</v>
      </c>
      <c r="BL105" s="20" t="s">
        <v>132</v>
      </c>
      <c r="BM105" s="175" t="s">
        <v>132</v>
      </c>
    </row>
    <row r="106" s="2" customFormat="1">
      <c r="A106" s="39"/>
      <c r="B106" s="40"/>
      <c r="C106" s="39"/>
      <c r="D106" s="177" t="s">
        <v>133</v>
      </c>
      <c r="E106" s="39"/>
      <c r="F106" s="178" t="s">
        <v>501</v>
      </c>
      <c r="G106" s="39"/>
      <c r="H106" s="39"/>
      <c r="I106" s="179"/>
      <c r="J106" s="39"/>
      <c r="K106" s="39"/>
      <c r="L106" s="40"/>
      <c r="M106" s="180"/>
      <c r="N106" s="18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133</v>
      </c>
      <c r="AU106" s="20" t="s">
        <v>82</v>
      </c>
    </row>
    <row r="107" s="14" customFormat="1">
      <c r="A107" s="14"/>
      <c r="B107" s="190"/>
      <c r="C107" s="14"/>
      <c r="D107" s="183" t="s">
        <v>135</v>
      </c>
      <c r="E107" s="191" t="s">
        <v>3</v>
      </c>
      <c r="F107" s="192" t="s">
        <v>502</v>
      </c>
      <c r="G107" s="14"/>
      <c r="H107" s="193">
        <v>4.7249999999999996</v>
      </c>
      <c r="I107" s="194"/>
      <c r="J107" s="14"/>
      <c r="K107" s="14"/>
      <c r="L107" s="190"/>
      <c r="M107" s="195"/>
      <c r="N107" s="196"/>
      <c r="O107" s="196"/>
      <c r="P107" s="196"/>
      <c r="Q107" s="196"/>
      <c r="R107" s="196"/>
      <c r="S107" s="196"/>
      <c r="T107" s="19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1" t="s">
        <v>135</v>
      </c>
      <c r="AU107" s="191" t="s">
        <v>82</v>
      </c>
      <c r="AV107" s="14" t="s">
        <v>84</v>
      </c>
      <c r="AW107" s="14" t="s">
        <v>137</v>
      </c>
      <c r="AX107" s="14" t="s">
        <v>74</v>
      </c>
      <c r="AY107" s="191" t="s">
        <v>126</v>
      </c>
    </row>
    <row r="108" s="14" customFormat="1">
      <c r="A108" s="14"/>
      <c r="B108" s="190"/>
      <c r="C108" s="14"/>
      <c r="D108" s="183" t="s">
        <v>135</v>
      </c>
      <c r="E108" s="191" t="s">
        <v>3</v>
      </c>
      <c r="F108" s="192" t="s">
        <v>503</v>
      </c>
      <c r="G108" s="14"/>
      <c r="H108" s="193">
        <v>25.649999999999999</v>
      </c>
      <c r="I108" s="194"/>
      <c r="J108" s="14"/>
      <c r="K108" s="14"/>
      <c r="L108" s="190"/>
      <c r="M108" s="195"/>
      <c r="N108" s="196"/>
      <c r="O108" s="196"/>
      <c r="P108" s="196"/>
      <c r="Q108" s="196"/>
      <c r="R108" s="196"/>
      <c r="S108" s="196"/>
      <c r="T108" s="19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1" t="s">
        <v>135</v>
      </c>
      <c r="AU108" s="191" t="s">
        <v>82</v>
      </c>
      <c r="AV108" s="14" t="s">
        <v>84</v>
      </c>
      <c r="AW108" s="14" t="s">
        <v>137</v>
      </c>
      <c r="AX108" s="14" t="s">
        <v>74</v>
      </c>
      <c r="AY108" s="191" t="s">
        <v>126</v>
      </c>
    </row>
    <row r="109" s="15" customFormat="1">
      <c r="A109" s="15"/>
      <c r="B109" s="198"/>
      <c r="C109" s="15"/>
      <c r="D109" s="183" t="s">
        <v>135</v>
      </c>
      <c r="E109" s="199" t="s">
        <v>3</v>
      </c>
      <c r="F109" s="200" t="s">
        <v>140</v>
      </c>
      <c r="G109" s="15"/>
      <c r="H109" s="201">
        <v>30.375</v>
      </c>
      <c r="I109" s="202"/>
      <c r="J109" s="15"/>
      <c r="K109" s="15"/>
      <c r="L109" s="198"/>
      <c r="M109" s="203"/>
      <c r="N109" s="204"/>
      <c r="O109" s="204"/>
      <c r="P109" s="204"/>
      <c r="Q109" s="204"/>
      <c r="R109" s="204"/>
      <c r="S109" s="204"/>
      <c r="T109" s="20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199" t="s">
        <v>135</v>
      </c>
      <c r="AU109" s="199" t="s">
        <v>82</v>
      </c>
      <c r="AV109" s="15" t="s">
        <v>132</v>
      </c>
      <c r="AW109" s="15" t="s">
        <v>137</v>
      </c>
      <c r="AX109" s="15" t="s">
        <v>82</v>
      </c>
      <c r="AY109" s="199" t="s">
        <v>126</v>
      </c>
    </row>
    <row r="110" s="2" customFormat="1" ht="66.75" customHeight="1">
      <c r="A110" s="39"/>
      <c r="B110" s="163"/>
      <c r="C110" s="164" t="s">
        <v>157</v>
      </c>
      <c r="D110" s="164" t="s">
        <v>127</v>
      </c>
      <c r="E110" s="165" t="s">
        <v>504</v>
      </c>
      <c r="F110" s="166" t="s">
        <v>505</v>
      </c>
      <c r="G110" s="167" t="s">
        <v>130</v>
      </c>
      <c r="H110" s="168">
        <v>30.899999999999999</v>
      </c>
      <c r="I110" s="169"/>
      <c r="J110" s="170">
        <f>ROUND(I110*H110,2)</f>
        <v>0</v>
      </c>
      <c r="K110" s="166" t="s">
        <v>131</v>
      </c>
      <c r="L110" s="40"/>
      <c r="M110" s="171" t="s">
        <v>3</v>
      </c>
      <c r="N110" s="172" t="s">
        <v>45</v>
      </c>
      <c r="O110" s="73"/>
      <c r="P110" s="173">
        <f>O110*H110</f>
        <v>0</v>
      </c>
      <c r="Q110" s="173">
        <v>0</v>
      </c>
      <c r="R110" s="173">
        <f>Q110*H110</f>
        <v>0</v>
      </c>
      <c r="S110" s="173">
        <v>0</v>
      </c>
      <c r="T110" s="17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5" t="s">
        <v>132</v>
      </c>
      <c r="AT110" s="175" t="s">
        <v>127</v>
      </c>
      <c r="AU110" s="175" t="s">
        <v>82</v>
      </c>
      <c r="AY110" s="20" t="s">
        <v>126</v>
      </c>
      <c r="BE110" s="176">
        <f>IF(N110="základní",J110,0)</f>
        <v>0</v>
      </c>
      <c r="BF110" s="176">
        <f>IF(N110="snížená",J110,0)</f>
        <v>0</v>
      </c>
      <c r="BG110" s="176">
        <f>IF(N110="zákl. přenesená",J110,0)</f>
        <v>0</v>
      </c>
      <c r="BH110" s="176">
        <f>IF(N110="sníž. přenesená",J110,0)</f>
        <v>0</v>
      </c>
      <c r="BI110" s="176">
        <f>IF(N110="nulová",J110,0)</f>
        <v>0</v>
      </c>
      <c r="BJ110" s="20" t="s">
        <v>82</v>
      </c>
      <c r="BK110" s="176">
        <f>ROUND(I110*H110,2)</f>
        <v>0</v>
      </c>
      <c r="BL110" s="20" t="s">
        <v>132</v>
      </c>
      <c r="BM110" s="175" t="s">
        <v>144</v>
      </c>
    </row>
    <row r="111" s="2" customFormat="1">
      <c r="A111" s="39"/>
      <c r="B111" s="40"/>
      <c r="C111" s="39"/>
      <c r="D111" s="177" t="s">
        <v>133</v>
      </c>
      <c r="E111" s="39"/>
      <c r="F111" s="178" t="s">
        <v>506</v>
      </c>
      <c r="G111" s="39"/>
      <c r="H111" s="39"/>
      <c r="I111" s="179"/>
      <c r="J111" s="39"/>
      <c r="K111" s="39"/>
      <c r="L111" s="40"/>
      <c r="M111" s="180"/>
      <c r="N111" s="181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133</v>
      </c>
      <c r="AU111" s="20" t="s">
        <v>82</v>
      </c>
    </row>
    <row r="112" s="2" customFormat="1">
      <c r="A112" s="39"/>
      <c r="B112" s="40"/>
      <c r="C112" s="39"/>
      <c r="D112" s="183" t="s">
        <v>146</v>
      </c>
      <c r="E112" s="39"/>
      <c r="F112" s="206" t="s">
        <v>507</v>
      </c>
      <c r="G112" s="39"/>
      <c r="H112" s="39"/>
      <c r="I112" s="179"/>
      <c r="J112" s="39"/>
      <c r="K112" s="39"/>
      <c r="L112" s="40"/>
      <c r="M112" s="180"/>
      <c r="N112" s="18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146</v>
      </c>
      <c r="AU112" s="20" t="s">
        <v>82</v>
      </c>
    </row>
    <row r="113" s="2" customFormat="1" ht="16.5" customHeight="1">
      <c r="A113" s="39"/>
      <c r="B113" s="163"/>
      <c r="C113" s="207" t="s">
        <v>179</v>
      </c>
      <c r="D113" s="207" t="s">
        <v>186</v>
      </c>
      <c r="E113" s="208" t="s">
        <v>508</v>
      </c>
      <c r="F113" s="209" t="s">
        <v>509</v>
      </c>
      <c r="G113" s="210" t="s">
        <v>189</v>
      </c>
      <c r="H113" s="211">
        <v>61.799999999999997</v>
      </c>
      <c r="I113" s="212"/>
      <c r="J113" s="213">
        <f>ROUND(I113*H113,2)</f>
        <v>0</v>
      </c>
      <c r="K113" s="209" t="s">
        <v>131</v>
      </c>
      <c r="L113" s="214"/>
      <c r="M113" s="215" t="s">
        <v>3</v>
      </c>
      <c r="N113" s="216" t="s">
        <v>45</v>
      </c>
      <c r="O113" s="73"/>
      <c r="P113" s="173">
        <f>O113*H113</f>
        <v>0</v>
      </c>
      <c r="Q113" s="173">
        <v>1</v>
      </c>
      <c r="R113" s="173">
        <f>Q113*H113</f>
        <v>61.799999999999997</v>
      </c>
      <c r="S113" s="173">
        <v>0</v>
      </c>
      <c r="T113" s="174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5" t="s">
        <v>157</v>
      </c>
      <c r="AT113" s="175" t="s">
        <v>186</v>
      </c>
      <c r="AU113" s="175" t="s">
        <v>82</v>
      </c>
      <c r="AY113" s="20" t="s">
        <v>126</v>
      </c>
      <c r="BE113" s="176">
        <f>IF(N113="základní",J113,0)</f>
        <v>0</v>
      </c>
      <c r="BF113" s="176">
        <f>IF(N113="snížená",J113,0)</f>
        <v>0</v>
      </c>
      <c r="BG113" s="176">
        <f>IF(N113="zákl. přenesená",J113,0)</f>
        <v>0</v>
      </c>
      <c r="BH113" s="176">
        <f>IF(N113="sníž. přenesená",J113,0)</f>
        <v>0</v>
      </c>
      <c r="BI113" s="176">
        <f>IF(N113="nulová",J113,0)</f>
        <v>0</v>
      </c>
      <c r="BJ113" s="20" t="s">
        <v>82</v>
      </c>
      <c r="BK113" s="176">
        <f>ROUND(I113*H113,2)</f>
        <v>0</v>
      </c>
      <c r="BL113" s="20" t="s">
        <v>132</v>
      </c>
      <c r="BM113" s="175" t="s">
        <v>510</v>
      </c>
    </row>
    <row r="114" s="14" customFormat="1">
      <c r="A114" s="14"/>
      <c r="B114" s="190"/>
      <c r="C114" s="14"/>
      <c r="D114" s="183" t="s">
        <v>135</v>
      </c>
      <c r="E114" s="191" t="s">
        <v>3</v>
      </c>
      <c r="F114" s="192" t="s">
        <v>511</v>
      </c>
      <c r="G114" s="14"/>
      <c r="H114" s="193">
        <v>61.799999999999997</v>
      </c>
      <c r="I114" s="194"/>
      <c r="J114" s="14"/>
      <c r="K114" s="14"/>
      <c r="L114" s="190"/>
      <c r="M114" s="195"/>
      <c r="N114" s="196"/>
      <c r="O114" s="196"/>
      <c r="P114" s="196"/>
      <c r="Q114" s="196"/>
      <c r="R114" s="196"/>
      <c r="S114" s="196"/>
      <c r="T114" s="19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1" t="s">
        <v>135</v>
      </c>
      <c r="AU114" s="191" t="s">
        <v>82</v>
      </c>
      <c r="AV114" s="14" t="s">
        <v>84</v>
      </c>
      <c r="AW114" s="14" t="s">
        <v>137</v>
      </c>
      <c r="AX114" s="14" t="s">
        <v>82</v>
      </c>
      <c r="AY114" s="191" t="s">
        <v>126</v>
      </c>
    </row>
    <row r="115" s="2" customFormat="1" ht="44.25" customHeight="1">
      <c r="A115" s="39"/>
      <c r="B115" s="163"/>
      <c r="C115" s="164" t="s">
        <v>163</v>
      </c>
      <c r="D115" s="164" t="s">
        <v>127</v>
      </c>
      <c r="E115" s="165" t="s">
        <v>161</v>
      </c>
      <c r="F115" s="166" t="s">
        <v>162</v>
      </c>
      <c r="G115" s="167" t="s">
        <v>130</v>
      </c>
      <c r="H115" s="168">
        <v>117.40000000000001</v>
      </c>
      <c r="I115" s="169"/>
      <c r="J115" s="170">
        <f>ROUND(I115*H115,2)</f>
        <v>0</v>
      </c>
      <c r="K115" s="166" t="s">
        <v>131</v>
      </c>
      <c r="L115" s="40"/>
      <c r="M115" s="171" t="s">
        <v>3</v>
      </c>
      <c r="N115" s="172" t="s">
        <v>45</v>
      </c>
      <c r="O115" s="73"/>
      <c r="P115" s="173">
        <f>O115*H115</f>
        <v>0</v>
      </c>
      <c r="Q115" s="173">
        <v>0</v>
      </c>
      <c r="R115" s="173">
        <f>Q115*H115</f>
        <v>0</v>
      </c>
      <c r="S115" s="173">
        <v>0</v>
      </c>
      <c r="T115" s="17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5" t="s">
        <v>132</v>
      </c>
      <c r="AT115" s="175" t="s">
        <v>127</v>
      </c>
      <c r="AU115" s="175" t="s">
        <v>82</v>
      </c>
      <c r="AY115" s="20" t="s">
        <v>126</v>
      </c>
      <c r="BE115" s="176">
        <f>IF(N115="základní",J115,0)</f>
        <v>0</v>
      </c>
      <c r="BF115" s="176">
        <f>IF(N115="snížená",J115,0)</f>
        <v>0</v>
      </c>
      <c r="BG115" s="176">
        <f>IF(N115="zákl. přenesená",J115,0)</f>
        <v>0</v>
      </c>
      <c r="BH115" s="176">
        <f>IF(N115="sníž. přenesená",J115,0)</f>
        <v>0</v>
      </c>
      <c r="BI115" s="176">
        <f>IF(N115="nulová",J115,0)</f>
        <v>0</v>
      </c>
      <c r="BJ115" s="20" t="s">
        <v>82</v>
      </c>
      <c r="BK115" s="176">
        <f>ROUND(I115*H115,2)</f>
        <v>0</v>
      </c>
      <c r="BL115" s="20" t="s">
        <v>132</v>
      </c>
      <c r="BM115" s="175" t="s">
        <v>163</v>
      </c>
    </row>
    <row r="116" s="2" customFormat="1">
      <c r="A116" s="39"/>
      <c r="B116" s="40"/>
      <c r="C116" s="39"/>
      <c r="D116" s="177" t="s">
        <v>133</v>
      </c>
      <c r="E116" s="39"/>
      <c r="F116" s="178" t="s">
        <v>164</v>
      </c>
      <c r="G116" s="39"/>
      <c r="H116" s="39"/>
      <c r="I116" s="179"/>
      <c r="J116" s="39"/>
      <c r="K116" s="39"/>
      <c r="L116" s="40"/>
      <c r="M116" s="180"/>
      <c r="N116" s="18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133</v>
      </c>
      <c r="AU116" s="20" t="s">
        <v>82</v>
      </c>
    </row>
    <row r="117" s="14" customFormat="1">
      <c r="A117" s="14"/>
      <c r="B117" s="190"/>
      <c r="C117" s="14"/>
      <c r="D117" s="183" t="s">
        <v>135</v>
      </c>
      <c r="E117" s="191" t="s">
        <v>3</v>
      </c>
      <c r="F117" s="192" t="s">
        <v>512</v>
      </c>
      <c r="G117" s="14"/>
      <c r="H117" s="193">
        <v>117.40000000000001</v>
      </c>
      <c r="I117" s="194"/>
      <c r="J117" s="14"/>
      <c r="K117" s="14"/>
      <c r="L117" s="190"/>
      <c r="M117" s="195"/>
      <c r="N117" s="196"/>
      <c r="O117" s="196"/>
      <c r="P117" s="196"/>
      <c r="Q117" s="196"/>
      <c r="R117" s="196"/>
      <c r="S117" s="196"/>
      <c r="T117" s="19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1" t="s">
        <v>135</v>
      </c>
      <c r="AU117" s="191" t="s">
        <v>82</v>
      </c>
      <c r="AV117" s="14" t="s">
        <v>84</v>
      </c>
      <c r="AW117" s="14" t="s">
        <v>137</v>
      </c>
      <c r="AX117" s="14" t="s">
        <v>82</v>
      </c>
      <c r="AY117" s="191" t="s">
        <v>126</v>
      </c>
    </row>
    <row r="118" s="2" customFormat="1" ht="62.7" customHeight="1">
      <c r="A118" s="39"/>
      <c r="B118" s="163"/>
      <c r="C118" s="164" t="s">
        <v>193</v>
      </c>
      <c r="D118" s="164" t="s">
        <v>127</v>
      </c>
      <c r="E118" s="165" t="s">
        <v>247</v>
      </c>
      <c r="F118" s="166" t="s">
        <v>248</v>
      </c>
      <c r="G118" s="167" t="s">
        <v>130</v>
      </c>
      <c r="H118" s="168">
        <v>46.399999999999999</v>
      </c>
      <c r="I118" s="169"/>
      <c r="J118" s="170">
        <f>ROUND(I118*H118,2)</f>
        <v>0</v>
      </c>
      <c r="K118" s="166" t="s">
        <v>131</v>
      </c>
      <c r="L118" s="40"/>
      <c r="M118" s="171" t="s">
        <v>3</v>
      </c>
      <c r="N118" s="172" t="s">
        <v>45</v>
      </c>
      <c r="O118" s="73"/>
      <c r="P118" s="173">
        <f>O118*H118</f>
        <v>0</v>
      </c>
      <c r="Q118" s="173">
        <v>0</v>
      </c>
      <c r="R118" s="173">
        <f>Q118*H118</f>
        <v>0</v>
      </c>
      <c r="S118" s="173">
        <v>0</v>
      </c>
      <c r="T118" s="17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5" t="s">
        <v>132</v>
      </c>
      <c r="AT118" s="175" t="s">
        <v>127</v>
      </c>
      <c r="AU118" s="175" t="s">
        <v>82</v>
      </c>
      <c r="AY118" s="20" t="s">
        <v>126</v>
      </c>
      <c r="BE118" s="176">
        <f>IF(N118="základní",J118,0)</f>
        <v>0</v>
      </c>
      <c r="BF118" s="176">
        <f>IF(N118="snížená",J118,0)</f>
        <v>0</v>
      </c>
      <c r="BG118" s="176">
        <f>IF(N118="zákl. přenesená",J118,0)</f>
        <v>0</v>
      </c>
      <c r="BH118" s="176">
        <f>IF(N118="sníž. přenesená",J118,0)</f>
        <v>0</v>
      </c>
      <c r="BI118" s="176">
        <f>IF(N118="nulová",J118,0)</f>
        <v>0</v>
      </c>
      <c r="BJ118" s="20" t="s">
        <v>82</v>
      </c>
      <c r="BK118" s="176">
        <f>ROUND(I118*H118,2)</f>
        <v>0</v>
      </c>
      <c r="BL118" s="20" t="s">
        <v>132</v>
      </c>
      <c r="BM118" s="175" t="s">
        <v>513</v>
      </c>
    </row>
    <row r="119" s="2" customFormat="1">
      <c r="A119" s="39"/>
      <c r="B119" s="40"/>
      <c r="C119" s="39"/>
      <c r="D119" s="177" t="s">
        <v>133</v>
      </c>
      <c r="E119" s="39"/>
      <c r="F119" s="178" t="s">
        <v>250</v>
      </c>
      <c r="G119" s="39"/>
      <c r="H119" s="39"/>
      <c r="I119" s="179"/>
      <c r="J119" s="39"/>
      <c r="K119" s="39"/>
      <c r="L119" s="40"/>
      <c r="M119" s="180"/>
      <c r="N119" s="18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133</v>
      </c>
      <c r="AU119" s="20" t="s">
        <v>82</v>
      </c>
    </row>
    <row r="120" s="14" customFormat="1">
      <c r="A120" s="14"/>
      <c r="B120" s="190"/>
      <c r="C120" s="14"/>
      <c r="D120" s="183" t="s">
        <v>135</v>
      </c>
      <c r="E120" s="191" t="s">
        <v>3</v>
      </c>
      <c r="F120" s="192" t="s">
        <v>514</v>
      </c>
      <c r="G120" s="14"/>
      <c r="H120" s="193">
        <v>1</v>
      </c>
      <c r="I120" s="194"/>
      <c r="J120" s="14"/>
      <c r="K120" s="14"/>
      <c r="L120" s="190"/>
      <c r="M120" s="195"/>
      <c r="N120" s="196"/>
      <c r="O120" s="196"/>
      <c r="P120" s="196"/>
      <c r="Q120" s="196"/>
      <c r="R120" s="196"/>
      <c r="S120" s="196"/>
      <c r="T120" s="19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1" t="s">
        <v>135</v>
      </c>
      <c r="AU120" s="191" t="s">
        <v>82</v>
      </c>
      <c r="AV120" s="14" t="s">
        <v>84</v>
      </c>
      <c r="AW120" s="14" t="s">
        <v>137</v>
      </c>
      <c r="AX120" s="14" t="s">
        <v>74</v>
      </c>
      <c r="AY120" s="191" t="s">
        <v>126</v>
      </c>
    </row>
    <row r="121" s="14" customFormat="1">
      <c r="A121" s="14"/>
      <c r="B121" s="190"/>
      <c r="C121" s="14"/>
      <c r="D121" s="183" t="s">
        <v>135</v>
      </c>
      <c r="E121" s="191" t="s">
        <v>3</v>
      </c>
      <c r="F121" s="192" t="s">
        <v>515</v>
      </c>
      <c r="G121" s="14"/>
      <c r="H121" s="193">
        <v>45.400000000000006</v>
      </c>
      <c r="I121" s="194"/>
      <c r="J121" s="14"/>
      <c r="K121" s="14"/>
      <c r="L121" s="190"/>
      <c r="M121" s="195"/>
      <c r="N121" s="196"/>
      <c r="O121" s="196"/>
      <c r="P121" s="196"/>
      <c r="Q121" s="196"/>
      <c r="R121" s="196"/>
      <c r="S121" s="196"/>
      <c r="T121" s="19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1" t="s">
        <v>135</v>
      </c>
      <c r="AU121" s="191" t="s">
        <v>82</v>
      </c>
      <c r="AV121" s="14" t="s">
        <v>84</v>
      </c>
      <c r="AW121" s="14" t="s">
        <v>137</v>
      </c>
      <c r="AX121" s="14" t="s">
        <v>74</v>
      </c>
      <c r="AY121" s="191" t="s">
        <v>126</v>
      </c>
    </row>
    <row r="122" s="15" customFormat="1">
      <c r="A122" s="15"/>
      <c r="B122" s="198"/>
      <c r="C122" s="15"/>
      <c r="D122" s="183" t="s">
        <v>135</v>
      </c>
      <c r="E122" s="199" t="s">
        <v>3</v>
      </c>
      <c r="F122" s="200" t="s">
        <v>140</v>
      </c>
      <c r="G122" s="15"/>
      <c r="H122" s="201">
        <v>46.400000000000006</v>
      </c>
      <c r="I122" s="202"/>
      <c r="J122" s="15"/>
      <c r="K122" s="15"/>
      <c r="L122" s="198"/>
      <c r="M122" s="203"/>
      <c r="N122" s="204"/>
      <c r="O122" s="204"/>
      <c r="P122" s="204"/>
      <c r="Q122" s="204"/>
      <c r="R122" s="204"/>
      <c r="S122" s="204"/>
      <c r="T122" s="20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199" t="s">
        <v>135</v>
      </c>
      <c r="AU122" s="199" t="s">
        <v>82</v>
      </c>
      <c r="AV122" s="15" t="s">
        <v>132</v>
      </c>
      <c r="AW122" s="15" t="s">
        <v>137</v>
      </c>
      <c r="AX122" s="15" t="s">
        <v>82</v>
      </c>
      <c r="AY122" s="199" t="s">
        <v>126</v>
      </c>
    </row>
    <row r="123" s="2" customFormat="1" ht="16.5" customHeight="1">
      <c r="A123" s="39"/>
      <c r="B123" s="163"/>
      <c r="C123" s="207" t="s">
        <v>9</v>
      </c>
      <c r="D123" s="207" t="s">
        <v>186</v>
      </c>
      <c r="E123" s="208" t="s">
        <v>187</v>
      </c>
      <c r="F123" s="209" t="s">
        <v>188</v>
      </c>
      <c r="G123" s="210" t="s">
        <v>189</v>
      </c>
      <c r="H123" s="211">
        <v>89.891999999999996</v>
      </c>
      <c r="I123" s="212"/>
      <c r="J123" s="213">
        <f>ROUND(I123*H123,2)</f>
        <v>0</v>
      </c>
      <c r="K123" s="209" t="s">
        <v>131</v>
      </c>
      <c r="L123" s="214"/>
      <c r="M123" s="215" t="s">
        <v>3</v>
      </c>
      <c r="N123" s="216" t="s">
        <v>45</v>
      </c>
      <c r="O123" s="73"/>
      <c r="P123" s="173">
        <f>O123*H123</f>
        <v>0</v>
      </c>
      <c r="Q123" s="173">
        <v>1</v>
      </c>
      <c r="R123" s="173">
        <f>Q123*H123</f>
        <v>89.891999999999996</v>
      </c>
      <c r="S123" s="173">
        <v>0</v>
      </c>
      <c r="T123" s="17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5" t="s">
        <v>157</v>
      </c>
      <c r="AT123" s="175" t="s">
        <v>186</v>
      </c>
      <c r="AU123" s="175" t="s">
        <v>82</v>
      </c>
      <c r="AY123" s="20" t="s">
        <v>126</v>
      </c>
      <c r="BE123" s="176">
        <f>IF(N123="základní",J123,0)</f>
        <v>0</v>
      </c>
      <c r="BF123" s="176">
        <f>IF(N123="snížená",J123,0)</f>
        <v>0</v>
      </c>
      <c r="BG123" s="176">
        <f>IF(N123="zákl. přenesená",J123,0)</f>
        <v>0</v>
      </c>
      <c r="BH123" s="176">
        <f>IF(N123="sníž. přenesená",J123,0)</f>
        <v>0</v>
      </c>
      <c r="BI123" s="176">
        <f>IF(N123="nulová",J123,0)</f>
        <v>0</v>
      </c>
      <c r="BJ123" s="20" t="s">
        <v>82</v>
      </c>
      <c r="BK123" s="176">
        <f>ROUND(I123*H123,2)</f>
        <v>0</v>
      </c>
      <c r="BL123" s="20" t="s">
        <v>132</v>
      </c>
      <c r="BM123" s="175" t="s">
        <v>516</v>
      </c>
    </row>
    <row r="124" s="14" customFormat="1">
      <c r="A124" s="14"/>
      <c r="B124" s="190"/>
      <c r="C124" s="14"/>
      <c r="D124" s="183" t="s">
        <v>135</v>
      </c>
      <c r="E124" s="191" t="s">
        <v>3</v>
      </c>
      <c r="F124" s="192" t="s">
        <v>517</v>
      </c>
      <c r="G124" s="14"/>
      <c r="H124" s="193">
        <v>89.89200000000001</v>
      </c>
      <c r="I124" s="194"/>
      <c r="J124" s="14"/>
      <c r="K124" s="14"/>
      <c r="L124" s="190"/>
      <c r="M124" s="195"/>
      <c r="N124" s="196"/>
      <c r="O124" s="196"/>
      <c r="P124" s="196"/>
      <c r="Q124" s="196"/>
      <c r="R124" s="196"/>
      <c r="S124" s="196"/>
      <c r="T124" s="19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1" t="s">
        <v>135</v>
      </c>
      <c r="AU124" s="191" t="s">
        <v>82</v>
      </c>
      <c r="AV124" s="14" t="s">
        <v>84</v>
      </c>
      <c r="AW124" s="14" t="s">
        <v>137</v>
      </c>
      <c r="AX124" s="14" t="s">
        <v>82</v>
      </c>
      <c r="AY124" s="191" t="s">
        <v>126</v>
      </c>
    </row>
    <row r="125" s="2" customFormat="1" ht="16.5" customHeight="1">
      <c r="A125" s="39"/>
      <c r="B125" s="163"/>
      <c r="C125" s="207" t="s">
        <v>206</v>
      </c>
      <c r="D125" s="207" t="s">
        <v>186</v>
      </c>
      <c r="E125" s="208" t="s">
        <v>287</v>
      </c>
      <c r="F125" s="209" t="s">
        <v>518</v>
      </c>
      <c r="G125" s="210" t="s">
        <v>189</v>
      </c>
      <c r="H125" s="211">
        <v>1.8</v>
      </c>
      <c r="I125" s="212"/>
      <c r="J125" s="213">
        <f>ROUND(I125*H125,2)</f>
        <v>0</v>
      </c>
      <c r="K125" s="209" t="s">
        <v>3</v>
      </c>
      <c r="L125" s="214"/>
      <c r="M125" s="215" t="s">
        <v>3</v>
      </c>
      <c r="N125" s="216" t="s">
        <v>45</v>
      </c>
      <c r="O125" s="73"/>
      <c r="P125" s="173">
        <f>O125*H125</f>
        <v>0</v>
      </c>
      <c r="Q125" s="173">
        <v>1</v>
      </c>
      <c r="R125" s="173">
        <f>Q125*H125</f>
        <v>1.8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157</v>
      </c>
      <c r="AT125" s="175" t="s">
        <v>186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132</v>
      </c>
      <c r="BM125" s="175" t="s">
        <v>519</v>
      </c>
    </row>
    <row r="126" s="2" customFormat="1" ht="62.7" customHeight="1">
      <c r="A126" s="39"/>
      <c r="B126" s="163"/>
      <c r="C126" s="164" t="s">
        <v>213</v>
      </c>
      <c r="D126" s="164" t="s">
        <v>127</v>
      </c>
      <c r="E126" s="165" t="s">
        <v>194</v>
      </c>
      <c r="F126" s="166" t="s">
        <v>195</v>
      </c>
      <c r="G126" s="167" t="s">
        <v>130</v>
      </c>
      <c r="H126" s="168">
        <v>50.939999999999998</v>
      </c>
      <c r="I126" s="169"/>
      <c r="J126" s="170">
        <f>ROUND(I126*H126,2)</f>
        <v>0</v>
      </c>
      <c r="K126" s="166" t="s">
        <v>131</v>
      </c>
      <c r="L126" s="40"/>
      <c r="M126" s="171" t="s">
        <v>3</v>
      </c>
      <c r="N126" s="172" t="s">
        <v>45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5" t="s">
        <v>132</v>
      </c>
      <c r="AT126" s="175" t="s">
        <v>127</v>
      </c>
      <c r="AU126" s="175" t="s">
        <v>82</v>
      </c>
      <c r="AY126" s="20" t="s">
        <v>126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20" t="s">
        <v>82</v>
      </c>
      <c r="BK126" s="176">
        <f>ROUND(I126*H126,2)</f>
        <v>0</v>
      </c>
      <c r="BL126" s="20" t="s">
        <v>132</v>
      </c>
      <c r="BM126" s="175" t="s">
        <v>520</v>
      </c>
    </row>
    <row r="127" s="2" customFormat="1">
      <c r="A127" s="39"/>
      <c r="B127" s="40"/>
      <c r="C127" s="39"/>
      <c r="D127" s="177" t="s">
        <v>133</v>
      </c>
      <c r="E127" s="39"/>
      <c r="F127" s="178" t="s">
        <v>197</v>
      </c>
      <c r="G127" s="39"/>
      <c r="H127" s="39"/>
      <c r="I127" s="179"/>
      <c r="J127" s="39"/>
      <c r="K127" s="39"/>
      <c r="L127" s="40"/>
      <c r="M127" s="180"/>
      <c r="N127" s="18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133</v>
      </c>
      <c r="AU127" s="20" t="s">
        <v>82</v>
      </c>
    </row>
    <row r="128" s="14" customFormat="1">
      <c r="A128" s="14"/>
      <c r="B128" s="190"/>
      <c r="C128" s="14"/>
      <c r="D128" s="183" t="s">
        <v>135</v>
      </c>
      <c r="E128" s="191" t="s">
        <v>3</v>
      </c>
      <c r="F128" s="192" t="s">
        <v>521</v>
      </c>
      <c r="G128" s="14"/>
      <c r="H128" s="193">
        <v>1</v>
      </c>
      <c r="I128" s="194"/>
      <c r="J128" s="14"/>
      <c r="K128" s="14"/>
      <c r="L128" s="190"/>
      <c r="M128" s="195"/>
      <c r="N128" s="196"/>
      <c r="O128" s="196"/>
      <c r="P128" s="196"/>
      <c r="Q128" s="196"/>
      <c r="R128" s="196"/>
      <c r="S128" s="196"/>
      <c r="T128" s="19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1" t="s">
        <v>135</v>
      </c>
      <c r="AU128" s="191" t="s">
        <v>82</v>
      </c>
      <c r="AV128" s="14" t="s">
        <v>84</v>
      </c>
      <c r="AW128" s="14" t="s">
        <v>137</v>
      </c>
      <c r="AX128" s="14" t="s">
        <v>74</v>
      </c>
      <c r="AY128" s="191" t="s">
        <v>126</v>
      </c>
    </row>
    <row r="129" s="14" customFormat="1">
      <c r="A129" s="14"/>
      <c r="B129" s="190"/>
      <c r="C129" s="14"/>
      <c r="D129" s="183" t="s">
        <v>135</v>
      </c>
      <c r="E129" s="191" t="s">
        <v>3</v>
      </c>
      <c r="F129" s="192" t="s">
        <v>522</v>
      </c>
      <c r="G129" s="14"/>
      <c r="H129" s="193">
        <v>49.939999999999998</v>
      </c>
      <c r="I129" s="194"/>
      <c r="J129" s="14"/>
      <c r="K129" s="14"/>
      <c r="L129" s="190"/>
      <c r="M129" s="195"/>
      <c r="N129" s="196"/>
      <c r="O129" s="196"/>
      <c r="P129" s="196"/>
      <c r="Q129" s="196"/>
      <c r="R129" s="196"/>
      <c r="S129" s="196"/>
      <c r="T129" s="19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1" t="s">
        <v>135</v>
      </c>
      <c r="AU129" s="191" t="s">
        <v>82</v>
      </c>
      <c r="AV129" s="14" t="s">
        <v>84</v>
      </c>
      <c r="AW129" s="14" t="s">
        <v>137</v>
      </c>
      <c r="AX129" s="14" t="s">
        <v>74</v>
      </c>
      <c r="AY129" s="191" t="s">
        <v>126</v>
      </c>
    </row>
    <row r="130" s="15" customFormat="1">
      <c r="A130" s="15"/>
      <c r="B130" s="198"/>
      <c r="C130" s="15"/>
      <c r="D130" s="183" t="s">
        <v>135</v>
      </c>
      <c r="E130" s="199" t="s">
        <v>3</v>
      </c>
      <c r="F130" s="200" t="s">
        <v>140</v>
      </c>
      <c r="G130" s="15"/>
      <c r="H130" s="201">
        <v>50.939999999999998</v>
      </c>
      <c r="I130" s="202"/>
      <c r="J130" s="15"/>
      <c r="K130" s="15"/>
      <c r="L130" s="198"/>
      <c r="M130" s="203"/>
      <c r="N130" s="204"/>
      <c r="O130" s="204"/>
      <c r="P130" s="204"/>
      <c r="Q130" s="204"/>
      <c r="R130" s="204"/>
      <c r="S130" s="204"/>
      <c r="T130" s="20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199" t="s">
        <v>135</v>
      </c>
      <c r="AU130" s="199" t="s">
        <v>82</v>
      </c>
      <c r="AV130" s="15" t="s">
        <v>132</v>
      </c>
      <c r="AW130" s="15" t="s">
        <v>137</v>
      </c>
      <c r="AX130" s="15" t="s">
        <v>82</v>
      </c>
      <c r="AY130" s="199" t="s">
        <v>126</v>
      </c>
    </row>
    <row r="131" s="2" customFormat="1" ht="66.75" customHeight="1">
      <c r="A131" s="39"/>
      <c r="B131" s="163"/>
      <c r="C131" s="164" t="s">
        <v>218</v>
      </c>
      <c r="D131" s="164" t="s">
        <v>127</v>
      </c>
      <c r="E131" s="165" t="s">
        <v>199</v>
      </c>
      <c r="F131" s="166" t="s">
        <v>200</v>
      </c>
      <c r="G131" s="167" t="s">
        <v>130</v>
      </c>
      <c r="H131" s="168">
        <v>12</v>
      </c>
      <c r="I131" s="169"/>
      <c r="J131" s="170">
        <f>ROUND(I131*H131,2)</f>
        <v>0</v>
      </c>
      <c r="K131" s="166" t="s">
        <v>131</v>
      </c>
      <c r="L131" s="40"/>
      <c r="M131" s="171" t="s">
        <v>3</v>
      </c>
      <c r="N131" s="172" t="s">
        <v>45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5" t="s">
        <v>132</v>
      </c>
      <c r="AT131" s="175" t="s">
        <v>127</v>
      </c>
      <c r="AU131" s="175" t="s">
        <v>82</v>
      </c>
      <c r="AY131" s="20" t="s">
        <v>126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20" t="s">
        <v>82</v>
      </c>
      <c r="BK131" s="176">
        <f>ROUND(I131*H131,2)</f>
        <v>0</v>
      </c>
      <c r="BL131" s="20" t="s">
        <v>132</v>
      </c>
      <c r="BM131" s="175" t="s">
        <v>523</v>
      </c>
    </row>
    <row r="132" s="2" customFormat="1">
      <c r="A132" s="39"/>
      <c r="B132" s="40"/>
      <c r="C132" s="39"/>
      <c r="D132" s="177" t="s">
        <v>133</v>
      </c>
      <c r="E132" s="39"/>
      <c r="F132" s="178" t="s">
        <v>202</v>
      </c>
      <c r="G132" s="39"/>
      <c r="H132" s="39"/>
      <c r="I132" s="179"/>
      <c r="J132" s="39"/>
      <c r="K132" s="39"/>
      <c r="L132" s="40"/>
      <c r="M132" s="180"/>
      <c r="N132" s="181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133</v>
      </c>
      <c r="AU132" s="20" t="s">
        <v>82</v>
      </c>
    </row>
    <row r="133" s="14" customFormat="1">
      <c r="A133" s="14"/>
      <c r="B133" s="190"/>
      <c r="C133" s="14"/>
      <c r="D133" s="183" t="s">
        <v>135</v>
      </c>
      <c r="E133" s="191" t="s">
        <v>3</v>
      </c>
      <c r="F133" s="192" t="s">
        <v>524</v>
      </c>
      <c r="G133" s="14"/>
      <c r="H133" s="193">
        <v>12</v>
      </c>
      <c r="I133" s="194"/>
      <c r="J133" s="14"/>
      <c r="K133" s="14"/>
      <c r="L133" s="190"/>
      <c r="M133" s="195"/>
      <c r="N133" s="196"/>
      <c r="O133" s="196"/>
      <c r="P133" s="196"/>
      <c r="Q133" s="196"/>
      <c r="R133" s="196"/>
      <c r="S133" s="196"/>
      <c r="T133" s="19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1" t="s">
        <v>135</v>
      </c>
      <c r="AU133" s="191" t="s">
        <v>82</v>
      </c>
      <c r="AV133" s="14" t="s">
        <v>84</v>
      </c>
      <c r="AW133" s="14" t="s">
        <v>137</v>
      </c>
      <c r="AX133" s="14" t="s">
        <v>82</v>
      </c>
      <c r="AY133" s="191" t="s">
        <v>126</v>
      </c>
    </row>
    <row r="134" s="2" customFormat="1" ht="66.75" customHeight="1">
      <c r="A134" s="39"/>
      <c r="B134" s="163"/>
      <c r="C134" s="164" t="s">
        <v>223</v>
      </c>
      <c r="D134" s="164" t="s">
        <v>127</v>
      </c>
      <c r="E134" s="165" t="s">
        <v>199</v>
      </c>
      <c r="F134" s="166" t="s">
        <v>200</v>
      </c>
      <c r="G134" s="167" t="s">
        <v>130</v>
      </c>
      <c r="H134" s="168">
        <v>149.81999999999999</v>
      </c>
      <c r="I134" s="169"/>
      <c r="J134" s="170">
        <f>ROUND(I134*H134,2)</f>
        <v>0</v>
      </c>
      <c r="K134" s="166" t="s">
        <v>131</v>
      </c>
      <c r="L134" s="40"/>
      <c r="M134" s="171" t="s">
        <v>3</v>
      </c>
      <c r="N134" s="172" t="s">
        <v>45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5" t="s">
        <v>132</v>
      </c>
      <c r="AT134" s="175" t="s">
        <v>127</v>
      </c>
      <c r="AU134" s="175" t="s">
        <v>82</v>
      </c>
      <c r="AY134" s="20" t="s">
        <v>126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20" t="s">
        <v>82</v>
      </c>
      <c r="BK134" s="176">
        <f>ROUND(I134*H134,2)</f>
        <v>0</v>
      </c>
      <c r="BL134" s="20" t="s">
        <v>132</v>
      </c>
      <c r="BM134" s="175" t="s">
        <v>525</v>
      </c>
    </row>
    <row r="135" s="2" customFormat="1">
      <c r="A135" s="39"/>
      <c r="B135" s="40"/>
      <c r="C135" s="39"/>
      <c r="D135" s="177" t="s">
        <v>133</v>
      </c>
      <c r="E135" s="39"/>
      <c r="F135" s="178" t="s">
        <v>202</v>
      </c>
      <c r="G135" s="39"/>
      <c r="H135" s="39"/>
      <c r="I135" s="179"/>
      <c r="J135" s="39"/>
      <c r="K135" s="39"/>
      <c r="L135" s="40"/>
      <c r="M135" s="180"/>
      <c r="N135" s="181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133</v>
      </c>
      <c r="AU135" s="20" t="s">
        <v>82</v>
      </c>
    </row>
    <row r="136" s="14" customFormat="1">
      <c r="A136" s="14"/>
      <c r="B136" s="190"/>
      <c r="C136" s="14"/>
      <c r="D136" s="183" t="s">
        <v>135</v>
      </c>
      <c r="E136" s="191" t="s">
        <v>3</v>
      </c>
      <c r="F136" s="192" t="s">
        <v>526</v>
      </c>
      <c r="G136" s="14"/>
      <c r="H136" s="193">
        <v>149.81999999999999</v>
      </c>
      <c r="I136" s="194"/>
      <c r="J136" s="14"/>
      <c r="K136" s="14"/>
      <c r="L136" s="190"/>
      <c r="M136" s="195"/>
      <c r="N136" s="196"/>
      <c r="O136" s="196"/>
      <c r="P136" s="196"/>
      <c r="Q136" s="196"/>
      <c r="R136" s="196"/>
      <c r="S136" s="196"/>
      <c r="T136" s="19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1" t="s">
        <v>135</v>
      </c>
      <c r="AU136" s="191" t="s">
        <v>82</v>
      </c>
      <c r="AV136" s="14" t="s">
        <v>84</v>
      </c>
      <c r="AW136" s="14" t="s">
        <v>137</v>
      </c>
      <c r="AX136" s="14" t="s">
        <v>82</v>
      </c>
      <c r="AY136" s="191" t="s">
        <v>126</v>
      </c>
    </row>
    <row r="137" s="2" customFormat="1" ht="66.75" customHeight="1">
      <c r="A137" s="39"/>
      <c r="B137" s="163"/>
      <c r="C137" s="164" t="s">
        <v>229</v>
      </c>
      <c r="D137" s="164" t="s">
        <v>127</v>
      </c>
      <c r="E137" s="165" t="s">
        <v>527</v>
      </c>
      <c r="F137" s="166" t="s">
        <v>528</v>
      </c>
      <c r="G137" s="167" t="s">
        <v>130</v>
      </c>
      <c r="H137" s="168">
        <v>23.169</v>
      </c>
      <c r="I137" s="169"/>
      <c r="J137" s="170">
        <f>ROUND(I137*H137,2)</f>
        <v>0</v>
      </c>
      <c r="K137" s="166" t="s">
        <v>131</v>
      </c>
      <c r="L137" s="40"/>
      <c r="M137" s="171" t="s">
        <v>3</v>
      </c>
      <c r="N137" s="172" t="s">
        <v>45</v>
      </c>
      <c r="O137" s="73"/>
      <c r="P137" s="173">
        <f>O137*H137</f>
        <v>0</v>
      </c>
      <c r="Q137" s="173">
        <v>0</v>
      </c>
      <c r="R137" s="173">
        <f>Q137*H137</f>
        <v>0</v>
      </c>
      <c r="S137" s="173">
        <v>0</v>
      </c>
      <c r="T137" s="174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5" t="s">
        <v>132</v>
      </c>
      <c r="AT137" s="175" t="s">
        <v>127</v>
      </c>
      <c r="AU137" s="175" t="s">
        <v>82</v>
      </c>
      <c r="AY137" s="20" t="s">
        <v>126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20" t="s">
        <v>82</v>
      </c>
      <c r="BK137" s="176">
        <f>ROUND(I137*H137,2)</f>
        <v>0</v>
      </c>
      <c r="BL137" s="20" t="s">
        <v>132</v>
      </c>
      <c r="BM137" s="175" t="s">
        <v>9</v>
      </c>
    </row>
    <row r="138" s="2" customFormat="1">
      <c r="A138" s="39"/>
      <c r="B138" s="40"/>
      <c r="C138" s="39"/>
      <c r="D138" s="177" t="s">
        <v>133</v>
      </c>
      <c r="E138" s="39"/>
      <c r="F138" s="178" t="s">
        <v>529</v>
      </c>
      <c r="G138" s="39"/>
      <c r="H138" s="39"/>
      <c r="I138" s="179"/>
      <c r="J138" s="39"/>
      <c r="K138" s="39"/>
      <c r="L138" s="40"/>
      <c r="M138" s="180"/>
      <c r="N138" s="181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133</v>
      </c>
      <c r="AU138" s="20" t="s">
        <v>82</v>
      </c>
    </row>
    <row r="139" s="14" customFormat="1">
      <c r="A139" s="14"/>
      <c r="B139" s="190"/>
      <c r="C139" s="14"/>
      <c r="D139" s="183" t="s">
        <v>135</v>
      </c>
      <c r="E139" s="191" t="s">
        <v>3</v>
      </c>
      <c r="F139" s="192" t="s">
        <v>530</v>
      </c>
      <c r="G139" s="14"/>
      <c r="H139" s="193">
        <v>23.169428</v>
      </c>
      <c r="I139" s="194"/>
      <c r="J139" s="14"/>
      <c r="K139" s="14"/>
      <c r="L139" s="190"/>
      <c r="M139" s="195"/>
      <c r="N139" s="196"/>
      <c r="O139" s="196"/>
      <c r="P139" s="196"/>
      <c r="Q139" s="196"/>
      <c r="R139" s="196"/>
      <c r="S139" s="196"/>
      <c r="T139" s="19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1" t="s">
        <v>135</v>
      </c>
      <c r="AU139" s="191" t="s">
        <v>82</v>
      </c>
      <c r="AV139" s="14" t="s">
        <v>84</v>
      </c>
      <c r="AW139" s="14" t="s">
        <v>137</v>
      </c>
      <c r="AX139" s="14" t="s">
        <v>82</v>
      </c>
      <c r="AY139" s="191" t="s">
        <v>126</v>
      </c>
    </row>
    <row r="140" s="2" customFormat="1" ht="62.7" customHeight="1">
      <c r="A140" s="39"/>
      <c r="B140" s="163"/>
      <c r="C140" s="164" t="s">
        <v>284</v>
      </c>
      <c r="D140" s="164" t="s">
        <v>127</v>
      </c>
      <c r="E140" s="165" t="s">
        <v>165</v>
      </c>
      <c r="F140" s="166" t="s">
        <v>259</v>
      </c>
      <c r="G140" s="167" t="s">
        <v>130</v>
      </c>
      <c r="H140" s="168">
        <v>439.5</v>
      </c>
      <c r="I140" s="169"/>
      <c r="J140" s="170">
        <f>ROUND(I140*H140,2)</f>
        <v>0</v>
      </c>
      <c r="K140" s="166" t="s">
        <v>131</v>
      </c>
      <c r="L140" s="40"/>
      <c r="M140" s="171" t="s">
        <v>3</v>
      </c>
      <c r="N140" s="172" t="s">
        <v>45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5" t="s">
        <v>132</v>
      </c>
      <c r="AT140" s="175" t="s">
        <v>127</v>
      </c>
      <c r="AU140" s="175" t="s">
        <v>82</v>
      </c>
      <c r="AY140" s="20" t="s">
        <v>126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20" t="s">
        <v>82</v>
      </c>
      <c r="BK140" s="176">
        <f>ROUND(I140*H140,2)</f>
        <v>0</v>
      </c>
      <c r="BL140" s="20" t="s">
        <v>132</v>
      </c>
      <c r="BM140" s="175" t="s">
        <v>213</v>
      </c>
    </row>
    <row r="141" s="2" customFormat="1">
      <c r="A141" s="39"/>
      <c r="B141" s="40"/>
      <c r="C141" s="39"/>
      <c r="D141" s="177" t="s">
        <v>133</v>
      </c>
      <c r="E141" s="39"/>
      <c r="F141" s="178" t="s">
        <v>168</v>
      </c>
      <c r="G141" s="39"/>
      <c r="H141" s="39"/>
      <c r="I141" s="179"/>
      <c r="J141" s="39"/>
      <c r="K141" s="39"/>
      <c r="L141" s="40"/>
      <c r="M141" s="180"/>
      <c r="N141" s="181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133</v>
      </c>
      <c r="AU141" s="20" t="s">
        <v>82</v>
      </c>
    </row>
    <row r="142" s="14" customFormat="1">
      <c r="A142" s="14"/>
      <c r="B142" s="190"/>
      <c r="C142" s="14"/>
      <c r="D142" s="183" t="s">
        <v>135</v>
      </c>
      <c r="E142" s="191" t="s">
        <v>3</v>
      </c>
      <c r="F142" s="192" t="s">
        <v>531</v>
      </c>
      <c r="G142" s="14"/>
      <c r="H142" s="193">
        <v>253.5</v>
      </c>
      <c r="I142" s="194"/>
      <c r="J142" s="14"/>
      <c r="K142" s="14"/>
      <c r="L142" s="190"/>
      <c r="M142" s="195"/>
      <c r="N142" s="196"/>
      <c r="O142" s="196"/>
      <c r="P142" s="196"/>
      <c r="Q142" s="196"/>
      <c r="R142" s="196"/>
      <c r="S142" s="196"/>
      <c r="T142" s="19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1" t="s">
        <v>135</v>
      </c>
      <c r="AU142" s="191" t="s">
        <v>82</v>
      </c>
      <c r="AV142" s="14" t="s">
        <v>84</v>
      </c>
      <c r="AW142" s="14" t="s">
        <v>137</v>
      </c>
      <c r="AX142" s="14" t="s">
        <v>74</v>
      </c>
      <c r="AY142" s="191" t="s">
        <v>126</v>
      </c>
    </row>
    <row r="143" s="14" customFormat="1">
      <c r="A143" s="14"/>
      <c r="B143" s="190"/>
      <c r="C143" s="14"/>
      <c r="D143" s="183" t="s">
        <v>135</v>
      </c>
      <c r="E143" s="191" t="s">
        <v>3</v>
      </c>
      <c r="F143" s="192" t="s">
        <v>532</v>
      </c>
      <c r="G143" s="14"/>
      <c r="H143" s="193">
        <v>186</v>
      </c>
      <c r="I143" s="194"/>
      <c r="J143" s="14"/>
      <c r="K143" s="14"/>
      <c r="L143" s="190"/>
      <c r="M143" s="195"/>
      <c r="N143" s="196"/>
      <c r="O143" s="196"/>
      <c r="P143" s="196"/>
      <c r="Q143" s="196"/>
      <c r="R143" s="196"/>
      <c r="S143" s="196"/>
      <c r="T143" s="19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1" t="s">
        <v>135</v>
      </c>
      <c r="AU143" s="191" t="s">
        <v>82</v>
      </c>
      <c r="AV143" s="14" t="s">
        <v>84</v>
      </c>
      <c r="AW143" s="14" t="s">
        <v>137</v>
      </c>
      <c r="AX143" s="14" t="s">
        <v>74</v>
      </c>
      <c r="AY143" s="191" t="s">
        <v>126</v>
      </c>
    </row>
    <row r="144" s="15" customFormat="1">
      <c r="A144" s="15"/>
      <c r="B144" s="198"/>
      <c r="C144" s="15"/>
      <c r="D144" s="183" t="s">
        <v>135</v>
      </c>
      <c r="E144" s="199" t="s">
        <v>3</v>
      </c>
      <c r="F144" s="200" t="s">
        <v>140</v>
      </c>
      <c r="G144" s="15"/>
      <c r="H144" s="201">
        <v>439.5</v>
      </c>
      <c r="I144" s="202"/>
      <c r="J144" s="15"/>
      <c r="K144" s="15"/>
      <c r="L144" s="198"/>
      <c r="M144" s="203"/>
      <c r="N144" s="204"/>
      <c r="O144" s="204"/>
      <c r="P144" s="204"/>
      <c r="Q144" s="204"/>
      <c r="R144" s="204"/>
      <c r="S144" s="204"/>
      <c r="T144" s="20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199" t="s">
        <v>135</v>
      </c>
      <c r="AU144" s="199" t="s">
        <v>82</v>
      </c>
      <c r="AV144" s="15" t="s">
        <v>132</v>
      </c>
      <c r="AW144" s="15" t="s">
        <v>137</v>
      </c>
      <c r="AX144" s="15" t="s">
        <v>82</v>
      </c>
      <c r="AY144" s="199" t="s">
        <v>126</v>
      </c>
    </row>
    <row r="145" s="2" customFormat="1" ht="37.8" customHeight="1">
      <c r="A145" s="39"/>
      <c r="B145" s="163"/>
      <c r="C145" s="164" t="s">
        <v>307</v>
      </c>
      <c r="D145" s="164" t="s">
        <v>127</v>
      </c>
      <c r="E145" s="165" t="s">
        <v>175</v>
      </c>
      <c r="F145" s="166" t="s">
        <v>176</v>
      </c>
      <c r="G145" s="167" t="s">
        <v>130</v>
      </c>
      <c r="H145" s="168">
        <v>253.5</v>
      </c>
      <c r="I145" s="169"/>
      <c r="J145" s="170">
        <f>ROUND(I145*H145,2)</f>
        <v>0</v>
      </c>
      <c r="K145" s="166" t="s">
        <v>131</v>
      </c>
      <c r="L145" s="40"/>
      <c r="M145" s="171" t="s">
        <v>3</v>
      </c>
      <c r="N145" s="172" t="s">
        <v>45</v>
      </c>
      <c r="O145" s="73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5" t="s">
        <v>132</v>
      </c>
      <c r="AT145" s="175" t="s">
        <v>127</v>
      </c>
      <c r="AU145" s="175" t="s">
        <v>82</v>
      </c>
      <c r="AY145" s="20" t="s">
        <v>126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20" t="s">
        <v>82</v>
      </c>
      <c r="BK145" s="176">
        <f>ROUND(I145*H145,2)</f>
        <v>0</v>
      </c>
      <c r="BL145" s="20" t="s">
        <v>132</v>
      </c>
      <c r="BM145" s="175" t="s">
        <v>223</v>
      </c>
    </row>
    <row r="146" s="2" customFormat="1">
      <c r="A146" s="39"/>
      <c r="B146" s="40"/>
      <c r="C146" s="39"/>
      <c r="D146" s="177" t="s">
        <v>133</v>
      </c>
      <c r="E146" s="39"/>
      <c r="F146" s="178" t="s">
        <v>178</v>
      </c>
      <c r="G146" s="39"/>
      <c r="H146" s="39"/>
      <c r="I146" s="179"/>
      <c r="J146" s="39"/>
      <c r="K146" s="39"/>
      <c r="L146" s="40"/>
      <c r="M146" s="180"/>
      <c r="N146" s="181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133</v>
      </c>
      <c r="AU146" s="20" t="s">
        <v>82</v>
      </c>
    </row>
    <row r="147" s="2" customFormat="1" ht="24.15" customHeight="1">
      <c r="A147" s="39"/>
      <c r="B147" s="163"/>
      <c r="C147" s="164" t="s">
        <v>310</v>
      </c>
      <c r="D147" s="164" t="s">
        <v>127</v>
      </c>
      <c r="E147" s="165" t="s">
        <v>533</v>
      </c>
      <c r="F147" s="166" t="s">
        <v>534</v>
      </c>
      <c r="G147" s="167" t="s">
        <v>130</v>
      </c>
      <c r="H147" s="168">
        <v>258</v>
      </c>
      <c r="I147" s="169"/>
      <c r="J147" s="170">
        <f>ROUND(I147*H147,2)</f>
        <v>0</v>
      </c>
      <c r="K147" s="166" t="s">
        <v>131</v>
      </c>
      <c r="L147" s="40"/>
      <c r="M147" s="171" t="s">
        <v>3</v>
      </c>
      <c r="N147" s="172" t="s">
        <v>45</v>
      </c>
      <c r="O147" s="73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5" t="s">
        <v>132</v>
      </c>
      <c r="AT147" s="175" t="s">
        <v>127</v>
      </c>
      <c r="AU147" s="175" t="s">
        <v>82</v>
      </c>
      <c r="AY147" s="20" t="s">
        <v>126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20" t="s">
        <v>82</v>
      </c>
      <c r="BK147" s="176">
        <f>ROUND(I147*H147,2)</f>
        <v>0</v>
      </c>
      <c r="BL147" s="20" t="s">
        <v>132</v>
      </c>
      <c r="BM147" s="175" t="s">
        <v>284</v>
      </c>
    </row>
    <row r="148" s="2" customFormat="1">
      <c r="A148" s="39"/>
      <c r="B148" s="40"/>
      <c r="C148" s="39"/>
      <c r="D148" s="177" t="s">
        <v>133</v>
      </c>
      <c r="E148" s="39"/>
      <c r="F148" s="178" t="s">
        <v>535</v>
      </c>
      <c r="G148" s="39"/>
      <c r="H148" s="39"/>
      <c r="I148" s="179"/>
      <c r="J148" s="39"/>
      <c r="K148" s="39"/>
      <c r="L148" s="40"/>
      <c r="M148" s="180"/>
      <c r="N148" s="181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133</v>
      </c>
      <c r="AU148" s="20" t="s">
        <v>82</v>
      </c>
    </row>
    <row r="149" s="14" customFormat="1">
      <c r="A149" s="14"/>
      <c r="B149" s="190"/>
      <c r="C149" s="14"/>
      <c r="D149" s="183" t="s">
        <v>135</v>
      </c>
      <c r="E149" s="191" t="s">
        <v>3</v>
      </c>
      <c r="F149" s="192" t="s">
        <v>536</v>
      </c>
      <c r="G149" s="14"/>
      <c r="H149" s="193">
        <v>140.59999999999999</v>
      </c>
      <c r="I149" s="194"/>
      <c r="J149" s="14"/>
      <c r="K149" s="14"/>
      <c r="L149" s="190"/>
      <c r="M149" s="195"/>
      <c r="N149" s="196"/>
      <c r="O149" s="196"/>
      <c r="P149" s="196"/>
      <c r="Q149" s="196"/>
      <c r="R149" s="196"/>
      <c r="S149" s="196"/>
      <c r="T149" s="19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1" t="s">
        <v>135</v>
      </c>
      <c r="AU149" s="191" t="s">
        <v>82</v>
      </c>
      <c r="AV149" s="14" t="s">
        <v>84</v>
      </c>
      <c r="AW149" s="14" t="s">
        <v>137</v>
      </c>
      <c r="AX149" s="14" t="s">
        <v>74</v>
      </c>
      <c r="AY149" s="191" t="s">
        <v>126</v>
      </c>
    </row>
    <row r="150" s="14" customFormat="1">
      <c r="A150" s="14"/>
      <c r="B150" s="190"/>
      <c r="C150" s="14"/>
      <c r="D150" s="183" t="s">
        <v>135</v>
      </c>
      <c r="E150" s="191" t="s">
        <v>3</v>
      </c>
      <c r="F150" s="192" t="s">
        <v>537</v>
      </c>
      <c r="G150" s="14"/>
      <c r="H150" s="193">
        <v>117.39999999999998</v>
      </c>
      <c r="I150" s="194"/>
      <c r="J150" s="14"/>
      <c r="K150" s="14"/>
      <c r="L150" s="190"/>
      <c r="M150" s="195"/>
      <c r="N150" s="196"/>
      <c r="O150" s="196"/>
      <c r="P150" s="196"/>
      <c r="Q150" s="196"/>
      <c r="R150" s="196"/>
      <c r="S150" s="196"/>
      <c r="T150" s="19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1" t="s">
        <v>135</v>
      </c>
      <c r="AU150" s="191" t="s">
        <v>82</v>
      </c>
      <c r="AV150" s="14" t="s">
        <v>84</v>
      </c>
      <c r="AW150" s="14" t="s">
        <v>137</v>
      </c>
      <c r="AX150" s="14" t="s">
        <v>74</v>
      </c>
      <c r="AY150" s="191" t="s">
        <v>126</v>
      </c>
    </row>
    <row r="151" s="15" customFormat="1">
      <c r="A151" s="15"/>
      <c r="B151" s="198"/>
      <c r="C151" s="15"/>
      <c r="D151" s="183" t="s">
        <v>135</v>
      </c>
      <c r="E151" s="199" t="s">
        <v>3</v>
      </c>
      <c r="F151" s="200" t="s">
        <v>140</v>
      </c>
      <c r="G151" s="15"/>
      <c r="H151" s="201">
        <v>258</v>
      </c>
      <c r="I151" s="202"/>
      <c r="J151" s="15"/>
      <c r="K151" s="15"/>
      <c r="L151" s="198"/>
      <c r="M151" s="203"/>
      <c r="N151" s="204"/>
      <c r="O151" s="204"/>
      <c r="P151" s="204"/>
      <c r="Q151" s="204"/>
      <c r="R151" s="204"/>
      <c r="S151" s="204"/>
      <c r="T151" s="20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199" t="s">
        <v>135</v>
      </c>
      <c r="AU151" s="199" t="s">
        <v>82</v>
      </c>
      <c r="AV151" s="15" t="s">
        <v>132</v>
      </c>
      <c r="AW151" s="15" t="s">
        <v>137</v>
      </c>
      <c r="AX151" s="15" t="s">
        <v>82</v>
      </c>
      <c r="AY151" s="199" t="s">
        <v>126</v>
      </c>
    </row>
    <row r="152" s="2" customFormat="1" ht="62.7" customHeight="1">
      <c r="A152" s="39"/>
      <c r="B152" s="163"/>
      <c r="C152" s="164" t="s">
        <v>8</v>
      </c>
      <c r="D152" s="164" t="s">
        <v>127</v>
      </c>
      <c r="E152" s="165" t="s">
        <v>194</v>
      </c>
      <c r="F152" s="166" t="s">
        <v>195</v>
      </c>
      <c r="G152" s="167" t="s">
        <v>130</v>
      </c>
      <c r="H152" s="168">
        <v>117.40000000000001</v>
      </c>
      <c r="I152" s="169"/>
      <c r="J152" s="170">
        <f>ROUND(I152*H152,2)</f>
        <v>0</v>
      </c>
      <c r="K152" s="166" t="s">
        <v>131</v>
      </c>
      <c r="L152" s="40"/>
      <c r="M152" s="171" t="s">
        <v>3</v>
      </c>
      <c r="N152" s="172" t="s">
        <v>45</v>
      </c>
      <c r="O152" s="73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5" t="s">
        <v>132</v>
      </c>
      <c r="AT152" s="175" t="s">
        <v>127</v>
      </c>
      <c r="AU152" s="175" t="s">
        <v>82</v>
      </c>
      <c r="AY152" s="20" t="s">
        <v>126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20" t="s">
        <v>82</v>
      </c>
      <c r="BK152" s="176">
        <f>ROUND(I152*H152,2)</f>
        <v>0</v>
      </c>
      <c r="BL152" s="20" t="s">
        <v>132</v>
      </c>
      <c r="BM152" s="175" t="s">
        <v>538</v>
      </c>
    </row>
    <row r="153" s="2" customFormat="1">
      <c r="A153" s="39"/>
      <c r="B153" s="40"/>
      <c r="C153" s="39"/>
      <c r="D153" s="177" t="s">
        <v>133</v>
      </c>
      <c r="E153" s="39"/>
      <c r="F153" s="178" t="s">
        <v>197</v>
      </c>
      <c r="G153" s="39"/>
      <c r="H153" s="39"/>
      <c r="I153" s="179"/>
      <c r="J153" s="39"/>
      <c r="K153" s="39"/>
      <c r="L153" s="40"/>
      <c r="M153" s="180"/>
      <c r="N153" s="181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133</v>
      </c>
      <c r="AU153" s="20" t="s">
        <v>82</v>
      </c>
    </row>
    <row r="154" s="14" customFormat="1">
      <c r="A154" s="14"/>
      <c r="B154" s="190"/>
      <c r="C154" s="14"/>
      <c r="D154" s="183" t="s">
        <v>135</v>
      </c>
      <c r="E154" s="191" t="s">
        <v>3</v>
      </c>
      <c r="F154" s="192" t="s">
        <v>537</v>
      </c>
      <c r="G154" s="14"/>
      <c r="H154" s="193">
        <v>117.39999999999998</v>
      </c>
      <c r="I154" s="194"/>
      <c r="J154" s="14"/>
      <c r="K154" s="14"/>
      <c r="L154" s="190"/>
      <c r="M154" s="195"/>
      <c r="N154" s="196"/>
      <c r="O154" s="196"/>
      <c r="P154" s="196"/>
      <c r="Q154" s="196"/>
      <c r="R154" s="196"/>
      <c r="S154" s="196"/>
      <c r="T154" s="19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1" t="s">
        <v>135</v>
      </c>
      <c r="AU154" s="191" t="s">
        <v>82</v>
      </c>
      <c r="AV154" s="14" t="s">
        <v>84</v>
      </c>
      <c r="AW154" s="14" t="s">
        <v>137</v>
      </c>
      <c r="AX154" s="14" t="s">
        <v>82</v>
      </c>
      <c r="AY154" s="191" t="s">
        <v>126</v>
      </c>
    </row>
    <row r="155" s="2" customFormat="1" ht="66.75" customHeight="1">
      <c r="A155" s="39"/>
      <c r="B155" s="163"/>
      <c r="C155" s="164" t="s">
        <v>292</v>
      </c>
      <c r="D155" s="164" t="s">
        <v>127</v>
      </c>
      <c r="E155" s="165" t="s">
        <v>199</v>
      </c>
      <c r="F155" s="166" t="s">
        <v>200</v>
      </c>
      <c r="G155" s="167" t="s">
        <v>130</v>
      </c>
      <c r="H155" s="168">
        <v>352.19999999999999</v>
      </c>
      <c r="I155" s="169"/>
      <c r="J155" s="170">
        <f>ROUND(I155*H155,2)</f>
        <v>0</v>
      </c>
      <c r="K155" s="166" t="s">
        <v>131</v>
      </c>
      <c r="L155" s="40"/>
      <c r="M155" s="171" t="s">
        <v>3</v>
      </c>
      <c r="N155" s="172" t="s">
        <v>45</v>
      </c>
      <c r="O155" s="73"/>
      <c r="P155" s="173">
        <f>O155*H155</f>
        <v>0</v>
      </c>
      <c r="Q155" s="173">
        <v>0</v>
      </c>
      <c r="R155" s="173">
        <f>Q155*H155</f>
        <v>0</v>
      </c>
      <c r="S155" s="173">
        <v>0</v>
      </c>
      <c r="T155" s="17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5" t="s">
        <v>132</v>
      </c>
      <c r="AT155" s="175" t="s">
        <v>127</v>
      </c>
      <c r="AU155" s="175" t="s">
        <v>82</v>
      </c>
      <c r="AY155" s="20" t="s">
        <v>126</v>
      </c>
      <c r="BE155" s="176">
        <f>IF(N155="základní",J155,0)</f>
        <v>0</v>
      </c>
      <c r="BF155" s="176">
        <f>IF(N155="snížená",J155,0)</f>
        <v>0</v>
      </c>
      <c r="BG155" s="176">
        <f>IF(N155="zákl. přenesená",J155,0)</f>
        <v>0</v>
      </c>
      <c r="BH155" s="176">
        <f>IF(N155="sníž. přenesená",J155,0)</f>
        <v>0</v>
      </c>
      <c r="BI155" s="176">
        <f>IF(N155="nulová",J155,0)</f>
        <v>0</v>
      </c>
      <c r="BJ155" s="20" t="s">
        <v>82</v>
      </c>
      <c r="BK155" s="176">
        <f>ROUND(I155*H155,2)</f>
        <v>0</v>
      </c>
      <c r="BL155" s="20" t="s">
        <v>132</v>
      </c>
      <c r="BM155" s="175" t="s">
        <v>539</v>
      </c>
    </row>
    <row r="156" s="2" customFormat="1">
      <c r="A156" s="39"/>
      <c r="B156" s="40"/>
      <c r="C156" s="39"/>
      <c r="D156" s="177" t="s">
        <v>133</v>
      </c>
      <c r="E156" s="39"/>
      <c r="F156" s="178" t="s">
        <v>202</v>
      </c>
      <c r="G156" s="39"/>
      <c r="H156" s="39"/>
      <c r="I156" s="179"/>
      <c r="J156" s="39"/>
      <c r="K156" s="39"/>
      <c r="L156" s="40"/>
      <c r="M156" s="180"/>
      <c r="N156" s="181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133</v>
      </c>
      <c r="AU156" s="20" t="s">
        <v>82</v>
      </c>
    </row>
    <row r="157" s="14" customFormat="1">
      <c r="A157" s="14"/>
      <c r="B157" s="190"/>
      <c r="C157" s="14"/>
      <c r="D157" s="183" t="s">
        <v>135</v>
      </c>
      <c r="E157" s="191" t="s">
        <v>3</v>
      </c>
      <c r="F157" s="192" t="s">
        <v>540</v>
      </c>
      <c r="G157" s="14"/>
      <c r="H157" s="193">
        <v>352.20000000000005</v>
      </c>
      <c r="I157" s="194"/>
      <c r="J157" s="14"/>
      <c r="K157" s="14"/>
      <c r="L157" s="190"/>
      <c r="M157" s="195"/>
      <c r="N157" s="196"/>
      <c r="O157" s="196"/>
      <c r="P157" s="196"/>
      <c r="Q157" s="196"/>
      <c r="R157" s="196"/>
      <c r="S157" s="196"/>
      <c r="T157" s="19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1" t="s">
        <v>135</v>
      </c>
      <c r="AU157" s="191" t="s">
        <v>82</v>
      </c>
      <c r="AV157" s="14" t="s">
        <v>84</v>
      </c>
      <c r="AW157" s="14" t="s">
        <v>137</v>
      </c>
      <c r="AX157" s="14" t="s">
        <v>82</v>
      </c>
      <c r="AY157" s="191" t="s">
        <v>126</v>
      </c>
    </row>
    <row r="158" s="2" customFormat="1" ht="55.5" customHeight="1">
      <c r="A158" s="39"/>
      <c r="B158" s="163"/>
      <c r="C158" s="164" t="s">
        <v>326</v>
      </c>
      <c r="D158" s="164" t="s">
        <v>127</v>
      </c>
      <c r="E158" s="165" t="s">
        <v>273</v>
      </c>
      <c r="F158" s="166" t="s">
        <v>541</v>
      </c>
      <c r="G158" s="167" t="s">
        <v>189</v>
      </c>
      <c r="H158" s="168">
        <v>169.05600000000001</v>
      </c>
      <c r="I158" s="169"/>
      <c r="J158" s="170">
        <f>ROUND(I158*H158,2)</f>
        <v>0</v>
      </c>
      <c r="K158" s="166" t="s">
        <v>3</v>
      </c>
      <c r="L158" s="40"/>
      <c r="M158" s="171" t="s">
        <v>3</v>
      </c>
      <c r="N158" s="172" t="s">
        <v>45</v>
      </c>
      <c r="O158" s="73"/>
      <c r="P158" s="173">
        <f>O158*H158</f>
        <v>0</v>
      </c>
      <c r="Q158" s="173">
        <v>0</v>
      </c>
      <c r="R158" s="173">
        <f>Q158*H158</f>
        <v>0</v>
      </c>
      <c r="S158" s="173">
        <v>0</v>
      </c>
      <c r="T158" s="174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5" t="s">
        <v>132</v>
      </c>
      <c r="AT158" s="175" t="s">
        <v>127</v>
      </c>
      <c r="AU158" s="175" t="s">
        <v>82</v>
      </c>
      <c r="AY158" s="20" t="s">
        <v>126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20" t="s">
        <v>82</v>
      </c>
      <c r="BK158" s="176">
        <f>ROUND(I158*H158,2)</f>
        <v>0</v>
      </c>
      <c r="BL158" s="20" t="s">
        <v>132</v>
      </c>
      <c r="BM158" s="175" t="s">
        <v>542</v>
      </c>
    </row>
    <row r="159" s="2" customFormat="1">
      <c r="A159" s="39"/>
      <c r="B159" s="40"/>
      <c r="C159" s="39"/>
      <c r="D159" s="183" t="s">
        <v>146</v>
      </c>
      <c r="E159" s="39"/>
      <c r="F159" s="206" t="s">
        <v>276</v>
      </c>
      <c r="G159" s="39"/>
      <c r="H159" s="39"/>
      <c r="I159" s="179"/>
      <c r="J159" s="39"/>
      <c r="K159" s="39"/>
      <c r="L159" s="40"/>
      <c r="M159" s="180"/>
      <c r="N159" s="181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146</v>
      </c>
      <c r="AU159" s="20" t="s">
        <v>82</v>
      </c>
    </row>
    <row r="160" s="14" customFormat="1">
      <c r="A160" s="14"/>
      <c r="B160" s="190"/>
      <c r="C160" s="14"/>
      <c r="D160" s="183" t="s">
        <v>135</v>
      </c>
      <c r="E160" s="191" t="s">
        <v>3</v>
      </c>
      <c r="F160" s="192" t="s">
        <v>543</v>
      </c>
      <c r="G160" s="14"/>
      <c r="H160" s="193">
        <v>169.05600000000004</v>
      </c>
      <c r="I160" s="194"/>
      <c r="J160" s="14"/>
      <c r="K160" s="14"/>
      <c r="L160" s="190"/>
      <c r="M160" s="195"/>
      <c r="N160" s="196"/>
      <c r="O160" s="196"/>
      <c r="P160" s="196"/>
      <c r="Q160" s="196"/>
      <c r="R160" s="196"/>
      <c r="S160" s="196"/>
      <c r="T160" s="19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1" t="s">
        <v>135</v>
      </c>
      <c r="AU160" s="191" t="s">
        <v>82</v>
      </c>
      <c r="AV160" s="14" t="s">
        <v>84</v>
      </c>
      <c r="AW160" s="14" t="s">
        <v>137</v>
      </c>
      <c r="AX160" s="14" t="s">
        <v>82</v>
      </c>
      <c r="AY160" s="191" t="s">
        <v>126</v>
      </c>
    </row>
    <row r="161" s="2" customFormat="1" ht="44.25" customHeight="1">
      <c r="A161" s="39"/>
      <c r="B161" s="163"/>
      <c r="C161" s="164" t="s">
        <v>296</v>
      </c>
      <c r="D161" s="164" t="s">
        <v>127</v>
      </c>
      <c r="E161" s="165" t="s">
        <v>278</v>
      </c>
      <c r="F161" s="166" t="s">
        <v>544</v>
      </c>
      <c r="G161" s="167" t="s">
        <v>189</v>
      </c>
      <c r="H161" s="168">
        <v>42.264000000000003</v>
      </c>
      <c r="I161" s="169"/>
      <c r="J161" s="170">
        <f>ROUND(I161*H161,2)</f>
        <v>0</v>
      </c>
      <c r="K161" s="166" t="s">
        <v>3</v>
      </c>
      <c r="L161" s="40"/>
      <c r="M161" s="171" t="s">
        <v>3</v>
      </c>
      <c r="N161" s="172" t="s">
        <v>45</v>
      </c>
      <c r="O161" s="73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5" t="s">
        <v>132</v>
      </c>
      <c r="AT161" s="175" t="s">
        <v>127</v>
      </c>
      <c r="AU161" s="175" t="s">
        <v>82</v>
      </c>
      <c r="AY161" s="20" t="s">
        <v>126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20" t="s">
        <v>82</v>
      </c>
      <c r="BK161" s="176">
        <f>ROUND(I161*H161,2)</f>
        <v>0</v>
      </c>
      <c r="BL161" s="20" t="s">
        <v>132</v>
      </c>
      <c r="BM161" s="175" t="s">
        <v>545</v>
      </c>
    </row>
    <row r="162" s="2" customFormat="1">
      <c r="A162" s="39"/>
      <c r="B162" s="40"/>
      <c r="C162" s="39"/>
      <c r="D162" s="183" t="s">
        <v>146</v>
      </c>
      <c r="E162" s="39"/>
      <c r="F162" s="206" t="s">
        <v>276</v>
      </c>
      <c r="G162" s="39"/>
      <c r="H162" s="39"/>
      <c r="I162" s="179"/>
      <c r="J162" s="39"/>
      <c r="K162" s="39"/>
      <c r="L162" s="40"/>
      <c r="M162" s="180"/>
      <c r="N162" s="181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146</v>
      </c>
      <c r="AU162" s="20" t="s">
        <v>82</v>
      </c>
    </row>
    <row r="163" s="14" customFormat="1">
      <c r="A163" s="14"/>
      <c r="B163" s="190"/>
      <c r="C163" s="14"/>
      <c r="D163" s="183" t="s">
        <v>135</v>
      </c>
      <c r="E163" s="191" t="s">
        <v>3</v>
      </c>
      <c r="F163" s="192" t="s">
        <v>546</v>
      </c>
      <c r="G163" s="14"/>
      <c r="H163" s="193">
        <v>42.26400000000001</v>
      </c>
      <c r="I163" s="194"/>
      <c r="J163" s="14"/>
      <c r="K163" s="14"/>
      <c r="L163" s="190"/>
      <c r="M163" s="195"/>
      <c r="N163" s="196"/>
      <c r="O163" s="196"/>
      <c r="P163" s="196"/>
      <c r="Q163" s="196"/>
      <c r="R163" s="196"/>
      <c r="S163" s="196"/>
      <c r="T163" s="19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1" t="s">
        <v>135</v>
      </c>
      <c r="AU163" s="191" t="s">
        <v>82</v>
      </c>
      <c r="AV163" s="14" t="s">
        <v>84</v>
      </c>
      <c r="AW163" s="14" t="s">
        <v>137</v>
      </c>
      <c r="AX163" s="14" t="s">
        <v>82</v>
      </c>
      <c r="AY163" s="191" t="s">
        <v>126</v>
      </c>
    </row>
    <row r="164" s="12" customFormat="1" ht="25.92" customHeight="1">
      <c r="A164" s="12"/>
      <c r="B164" s="152"/>
      <c r="C164" s="12"/>
      <c r="D164" s="153" t="s">
        <v>73</v>
      </c>
      <c r="E164" s="154" t="s">
        <v>314</v>
      </c>
      <c r="F164" s="154" t="s">
        <v>547</v>
      </c>
      <c r="G164" s="12"/>
      <c r="H164" s="12"/>
      <c r="I164" s="155"/>
      <c r="J164" s="156">
        <f>BK164</f>
        <v>0</v>
      </c>
      <c r="K164" s="12"/>
      <c r="L164" s="152"/>
      <c r="M164" s="157"/>
      <c r="N164" s="158"/>
      <c r="O164" s="158"/>
      <c r="P164" s="159">
        <f>SUM(P165:P166)</f>
        <v>0</v>
      </c>
      <c r="Q164" s="158"/>
      <c r="R164" s="159">
        <f>SUM(R165:R166)</f>
        <v>17.13622848</v>
      </c>
      <c r="S164" s="158"/>
      <c r="T164" s="160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53" t="s">
        <v>82</v>
      </c>
      <c r="AT164" s="161" t="s">
        <v>73</v>
      </c>
      <c r="AU164" s="161" t="s">
        <v>74</v>
      </c>
      <c r="AY164" s="153" t="s">
        <v>126</v>
      </c>
      <c r="BK164" s="162">
        <f>SUM(BK165:BK166)</f>
        <v>0</v>
      </c>
    </row>
    <row r="165" s="2" customFormat="1" ht="66.75" customHeight="1">
      <c r="A165" s="39"/>
      <c r="B165" s="163"/>
      <c r="C165" s="164" t="s">
        <v>336</v>
      </c>
      <c r="D165" s="164" t="s">
        <v>127</v>
      </c>
      <c r="E165" s="165" t="s">
        <v>548</v>
      </c>
      <c r="F165" s="166" t="s">
        <v>549</v>
      </c>
      <c r="G165" s="167" t="s">
        <v>143</v>
      </c>
      <c r="H165" s="168">
        <v>83.799999999999997</v>
      </c>
      <c r="I165" s="169"/>
      <c r="J165" s="170">
        <f>ROUND(I165*H165,2)</f>
        <v>0</v>
      </c>
      <c r="K165" s="166" t="s">
        <v>131</v>
      </c>
      <c r="L165" s="40"/>
      <c r="M165" s="171" t="s">
        <v>3</v>
      </c>
      <c r="N165" s="172" t="s">
        <v>45</v>
      </c>
      <c r="O165" s="73"/>
      <c r="P165" s="173">
        <f>O165*H165</f>
        <v>0</v>
      </c>
      <c r="Q165" s="173">
        <v>0.20448959999999999</v>
      </c>
      <c r="R165" s="173">
        <f>Q165*H165</f>
        <v>17.13622848</v>
      </c>
      <c r="S165" s="173">
        <v>0</v>
      </c>
      <c r="T165" s="174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5" t="s">
        <v>132</v>
      </c>
      <c r="AT165" s="175" t="s">
        <v>127</v>
      </c>
      <c r="AU165" s="175" t="s">
        <v>82</v>
      </c>
      <c r="AY165" s="20" t="s">
        <v>126</v>
      </c>
      <c r="BE165" s="176">
        <f>IF(N165="základní",J165,0)</f>
        <v>0</v>
      </c>
      <c r="BF165" s="176">
        <f>IF(N165="snížená",J165,0)</f>
        <v>0</v>
      </c>
      <c r="BG165" s="176">
        <f>IF(N165="zákl. přenesená",J165,0)</f>
        <v>0</v>
      </c>
      <c r="BH165" s="176">
        <f>IF(N165="sníž. přenesená",J165,0)</f>
        <v>0</v>
      </c>
      <c r="BI165" s="176">
        <f>IF(N165="nulová",J165,0)</f>
        <v>0</v>
      </c>
      <c r="BJ165" s="20" t="s">
        <v>82</v>
      </c>
      <c r="BK165" s="176">
        <f>ROUND(I165*H165,2)</f>
        <v>0</v>
      </c>
      <c r="BL165" s="20" t="s">
        <v>132</v>
      </c>
      <c r="BM165" s="175" t="s">
        <v>292</v>
      </c>
    </row>
    <row r="166" s="2" customFormat="1">
      <c r="A166" s="39"/>
      <c r="B166" s="40"/>
      <c r="C166" s="39"/>
      <c r="D166" s="177" t="s">
        <v>133</v>
      </c>
      <c r="E166" s="39"/>
      <c r="F166" s="178" t="s">
        <v>550</v>
      </c>
      <c r="G166" s="39"/>
      <c r="H166" s="39"/>
      <c r="I166" s="179"/>
      <c r="J166" s="39"/>
      <c r="K166" s="39"/>
      <c r="L166" s="40"/>
      <c r="M166" s="180"/>
      <c r="N166" s="181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133</v>
      </c>
      <c r="AU166" s="20" t="s">
        <v>82</v>
      </c>
    </row>
    <row r="167" s="12" customFormat="1" ht="25.92" customHeight="1">
      <c r="A167" s="12"/>
      <c r="B167" s="152"/>
      <c r="C167" s="12"/>
      <c r="D167" s="153" t="s">
        <v>73</v>
      </c>
      <c r="E167" s="154" t="s">
        <v>204</v>
      </c>
      <c r="F167" s="154" t="s">
        <v>551</v>
      </c>
      <c r="G167" s="12"/>
      <c r="H167" s="12"/>
      <c r="I167" s="155"/>
      <c r="J167" s="156">
        <f>BK167</f>
        <v>0</v>
      </c>
      <c r="K167" s="12"/>
      <c r="L167" s="152"/>
      <c r="M167" s="157"/>
      <c r="N167" s="158"/>
      <c r="O167" s="158"/>
      <c r="P167" s="159">
        <f>SUM(P168:P181)</f>
        <v>0</v>
      </c>
      <c r="Q167" s="158"/>
      <c r="R167" s="159">
        <f>SUM(R168:R181)</f>
        <v>8.543036106812</v>
      </c>
      <c r="S167" s="158"/>
      <c r="T167" s="160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3" t="s">
        <v>82</v>
      </c>
      <c r="AT167" s="161" t="s">
        <v>73</v>
      </c>
      <c r="AU167" s="161" t="s">
        <v>74</v>
      </c>
      <c r="AY167" s="153" t="s">
        <v>126</v>
      </c>
      <c r="BK167" s="162">
        <f>SUM(BK168:BK181)</f>
        <v>0</v>
      </c>
    </row>
    <row r="168" s="2" customFormat="1" ht="78" customHeight="1">
      <c r="A168" s="39"/>
      <c r="B168" s="163"/>
      <c r="C168" s="164" t="s">
        <v>341</v>
      </c>
      <c r="D168" s="164" t="s">
        <v>127</v>
      </c>
      <c r="E168" s="165" t="s">
        <v>552</v>
      </c>
      <c r="F168" s="166" t="s">
        <v>553</v>
      </c>
      <c r="G168" s="167" t="s">
        <v>130</v>
      </c>
      <c r="H168" s="168">
        <v>1.065</v>
      </c>
      <c r="I168" s="169"/>
      <c r="J168" s="170">
        <f>ROUND(I168*H168,2)</f>
        <v>0</v>
      </c>
      <c r="K168" s="166" t="s">
        <v>131</v>
      </c>
      <c r="L168" s="40"/>
      <c r="M168" s="171" t="s">
        <v>3</v>
      </c>
      <c r="N168" s="172" t="s">
        <v>45</v>
      </c>
      <c r="O168" s="73"/>
      <c r="P168" s="173">
        <f>O168*H168</f>
        <v>0</v>
      </c>
      <c r="Q168" s="173">
        <v>2.7258599999999999</v>
      </c>
      <c r="R168" s="173">
        <f>Q168*H168</f>
        <v>2.9030408999999997</v>
      </c>
      <c r="S168" s="173">
        <v>0</v>
      </c>
      <c r="T168" s="17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5" t="s">
        <v>132</v>
      </c>
      <c r="AT168" s="175" t="s">
        <v>127</v>
      </c>
      <c r="AU168" s="175" t="s">
        <v>82</v>
      </c>
      <c r="AY168" s="20" t="s">
        <v>126</v>
      </c>
      <c r="BE168" s="176">
        <f>IF(N168="základní",J168,0)</f>
        <v>0</v>
      </c>
      <c r="BF168" s="176">
        <f>IF(N168="snížená",J168,0)</f>
        <v>0</v>
      </c>
      <c r="BG168" s="176">
        <f>IF(N168="zákl. přenesená",J168,0)</f>
        <v>0</v>
      </c>
      <c r="BH168" s="176">
        <f>IF(N168="sníž. přenesená",J168,0)</f>
        <v>0</v>
      </c>
      <c r="BI168" s="176">
        <f>IF(N168="nulová",J168,0)</f>
        <v>0</v>
      </c>
      <c r="BJ168" s="20" t="s">
        <v>82</v>
      </c>
      <c r="BK168" s="176">
        <f>ROUND(I168*H168,2)</f>
        <v>0</v>
      </c>
      <c r="BL168" s="20" t="s">
        <v>132</v>
      </c>
      <c r="BM168" s="175" t="s">
        <v>296</v>
      </c>
    </row>
    <row r="169" s="2" customFormat="1">
      <c r="A169" s="39"/>
      <c r="B169" s="40"/>
      <c r="C169" s="39"/>
      <c r="D169" s="177" t="s">
        <v>133</v>
      </c>
      <c r="E169" s="39"/>
      <c r="F169" s="178" t="s">
        <v>554</v>
      </c>
      <c r="G169" s="39"/>
      <c r="H169" s="39"/>
      <c r="I169" s="179"/>
      <c r="J169" s="39"/>
      <c r="K169" s="39"/>
      <c r="L169" s="40"/>
      <c r="M169" s="180"/>
      <c r="N169" s="18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133</v>
      </c>
      <c r="AU169" s="20" t="s">
        <v>82</v>
      </c>
    </row>
    <row r="170" s="2" customFormat="1">
      <c r="A170" s="39"/>
      <c r="B170" s="40"/>
      <c r="C170" s="39"/>
      <c r="D170" s="183" t="s">
        <v>146</v>
      </c>
      <c r="E170" s="39"/>
      <c r="F170" s="206" t="s">
        <v>555</v>
      </c>
      <c r="G170" s="39"/>
      <c r="H170" s="39"/>
      <c r="I170" s="179"/>
      <c r="J170" s="39"/>
      <c r="K170" s="39"/>
      <c r="L170" s="40"/>
      <c r="M170" s="180"/>
      <c r="N170" s="181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146</v>
      </c>
      <c r="AU170" s="20" t="s">
        <v>82</v>
      </c>
    </row>
    <row r="171" s="14" customFormat="1">
      <c r="A171" s="14"/>
      <c r="B171" s="190"/>
      <c r="C171" s="14"/>
      <c r="D171" s="183" t="s">
        <v>135</v>
      </c>
      <c r="E171" s="191" t="s">
        <v>3</v>
      </c>
      <c r="F171" s="192" t="s">
        <v>556</v>
      </c>
      <c r="G171" s="14"/>
      <c r="H171" s="193">
        <v>1.065</v>
      </c>
      <c r="I171" s="194"/>
      <c r="J171" s="14"/>
      <c r="K171" s="14"/>
      <c r="L171" s="190"/>
      <c r="M171" s="195"/>
      <c r="N171" s="196"/>
      <c r="O171" s="196"/>
      <c r="P171" s="196"/>
      <c r="Q171" s="196"/>
      <c r="R171" s="196"/>
      <c r="S171" s="196"/>
      <c r="T171" s="19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1" t="s">
        <v>135</v>
      </c>
      <c r="AU171" s="191" t="s">
        <v>82</v>
      </c>
      <c r="AV171" s="14" t="s">
        <v>84</v>
      </c>
      <c r="AW171" s="14" t="s">
        <v>137</v>
      </c>
      <c r="AX171" s="14" t="s">
        <v>82</v>
      </c>
      <c r="AY171" s="191" t="s">
        <v>126</v>
      </c>
    </row>
    <row r="172" s="2" customFormat="1" ht="66.75" customHeight="1">
      <c r="A172" s="39"/>
      <c r="B172" s="163"/>
      <c r="C172" s="164" t="s">
        <v>347</v>
      </c>
      <c r="D172" s="164" t="s">
        <v>127</v>
      </c>
      <c r="E172" s="165" t="s">
        <v>557</v>
      </c>
      <c r="F172" s="166" t="s">
        <v>558</v>
      </c>
      <c r="G172" s="167" t="s">
        <v>130</v>
      </c>
      <c r="H172" s="168">
        <v>1.986</v>
      </c>
      <c r="I172" s="169"/>
      <c r="J172" s="170">
        <f>ROUND(I172*H172,2)</f>
        <v>0</v>
      </c>
      <c r="K172" s="166" t="s">
        <v>131</v>
      </c>
      <c r="L172" s="40"/>
      <c r="M172" s="171" t="s">
        <v>3</v>
      </c>
      <c r="N172" s="172" t="s">
        <v>45</v>
      </c>
      <c r="O172" s="73"/>
      <c r="P172" s="173">
        <f>O172*H172</f>
        <v>0</v>
      </c>
      <c r="Q172" s="173">
        <v>2.791952942</v>
      </c>
      <c r="R172" s="173">
        <f>Q172*H172</f>
        <v>5.544818542812</v>
      </c>
      <c r="S172" s="173">
        <v>0</v>
      </c>
      <c r="T172" s="174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5" t="s">
        <v>132</v>
      </c>
      <c r="AT172" s="175" t="s">
        <v>127</v>
      </c>
      <c r="AU172" s="175" t="s">
        <v>82</v>
      </c>
      <c r="AY172" s="20" t="s">
        <v>126</v>
      </c>
      <c r="BE172" s="176">
        <f>IF(N172="základní",J172,0)</f>
        <v>0</v>
      </c>
      <c r="BF172" s="176">
        <f>IF(N172="snížená",J172,0)</f>
        <v>0</v>
      </c>
      <c r="BG172" s="176">
        <f>IF(N172="zákl. přenesená",J172,0)</f>
        <v>0</v>
      </c>
      <c r="BH172" s="176">
        <f>IF(N172="sníž. přenesená",J172,0)</f>
        <v>0</v>
      </c>
      <c r="BI172" s="176">
        <f>IF(N172="nulová",J172,0)</f>
        <v>0</v>
      </c>
      <c r="BJ172" s="20" t="s">
        <v>82</v>
      </c>
      <c r="BK172" s="176">
        <f>ROUND(I172*H172,2)</f>
        <v>0</v>
      </c>
      <c r="BL172" s="20" t="s">
        <v>132</v>
      </c>
      <c r="BM172" s="175" t="s">
        <v>341</v>
      </c>
    </row>
    <row r="173" s="2" customFormat="1">
      <c r="A173" s="39"/>
      <c r="B173" s="40"/>
      <c r="C173" s="39"/>
      <c r="D173" s="177" t="s">
        <v>133</v>
      </c>
      <c r="E173" s="39"/>
      <c r="F173" s="178" t="s">
        <v>559</v>
      </c>
      <c r="G173" s="39"/>
      <c r="H173" s="39"/>
      <c r="I173" s="179"/>
      <c r="J173" s="39"/>
      <c r="K173" s="39"/>
      <c r="L173" s="40"/>
      <c r="M173" s="180"/>
      <c r="N173" s="181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133</v>
      </c>
      <c r="AU173" s="20" t="s">
        <v>82</v>
      </c>
    </row>
    <row r="174" s="14" customFormat="1">
      <c r="A174" s="14"/>
      <c r="B174" s="190"/>
      <c r="C174" s="14"/>
      <c r="D174" s="183" t="s">
        <v>135</v>
      </c>
      <c r="E174" s="191" t="s">
        <v>3</v>
      </c>
      <c r="F174" s="192" t="s">
        <v>560</v>
      </c>
      <c r="G174" s="14"/>
      <c r="H174" s="193">
        <v>0.20999999999999999</v>
      </c>
      <c r="I174" s="194"/>
      <c r="J174" s="14"/>
      <c r="K174" s="14"/>
      <c r="L174" s="190"/>
      <c r="M174" s="195"/>
      <c r="N174" s="196"/>
      <c r="O174" s="196"/>
      <c r="P174" s="196"/>
      <c r="Q174" s="196"/>
      <c r="R174" s="196"/>
      <c r="S174" s="196"/>
      <c r="T174" s="19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1" t="s">
        <v>135</v>
      </c>
      <c r="AU174" s="191" t="s">
        <v>82</v>
      </c>
      <c r="AV174" s="14" t="s">
        <v>84</v>
      </c>
      <c r="AW174" s="14" t="s">
        <v>137</v>
      </c>
      <c r="AX174" s="14" t="s">
        <v>74</v>
      </c>
      <c r="AY174" s="191" t="s">
        <v>126</v>
      </c>
    </row>
    <row r="175" s="14" customFormat="1">
      <c r="A175" s="14"/>
      <c r="B175" s="190"/>
      <c r="C175" s="14"/>
      <c r="D175" s="183" t="s">
        <v>135</v>
      </c>
      <c r="E175" s="191" t="s">
        <v>3</v>
      </c>
      <c r="F175" s="192" t="s">
        <v>561</v>
      </c>
      <c r="G175" s="14"/>
      <c r="H175" s="193">
        <v>1.2</v>
      </c>
      <c r="I175" s="194"/>
      <c r="J175" s="14"/>
      <c r="K175" s="14"/>
      <c r="L175" s="190"/>
      <c r="M175" s="195"/>
      <c r="N175" s="196"/>
      <c r="O175" s="196"/>
      <c r="P175" s="196"/>
      <c r="Q175" s="196"/>
      <c r="R175" s="196"/>
      <c r="S175" s="196"/>
      <c r="T175" s="19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1" t="s">
        <v>135</v>
      </c>
      <c r="AU175" s="191" t="s">
        <v>82</v>
      </c>
      <c r="AV175" s="14" t="s">
        <v>84</v>
      </c>
      <c r="AW175" s="14" t="s">
        <v>137</v>
      </c>
      <c r="AX175" s="14" t="s">
        <v>74</v>
      </c>
      <c r="AY175" s="191" t="s">
        <v>126</v>
      </c>
    </row>
    <row r="176" s="14" customFormat="1">
      <c r="A176" s="14"/>
      <c r="B176" s="190"/>
      <c r="C176" s="14"/>
      <c r="D176" s="183" t="s">
        <v>135</v>
      </c>
      <c r="E176" s="191" t="s">
        <v>3</v>
      </c>
      <c r="F176" s="192" t="s">
        <v>562</v>
      </c>
      <c r="G176" s="14"/>
      <c r="H176" s="193">
        <v>0.57599999999999996</v>
      </c>
      <c r="I176" s="194"/>
      <c r="J176" s="14"/>
      <c r="K176" s="14"/>
      <c r="L176" s="190"/>
      <c r="M176" s="195"/>
      <c r="N176" s="196"/>
      <c r="O176" s="196"/>
      <c r="P176" s="196"/>
      <c r="Q176" s="196"/>
      <c r="R176" s="196"/>
      <c r="S176" s="196"/>
      <c r="T176" s="19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1" t="s">
        <v>135</v>
      </c>
      <c r="AU176" s="191" t="s">
        <v>82</v>
      </c>
      <c r="AV176" s="14" t="s">
        <v>84</v>
      </c>
      <c r="AW176" s="14" t="s">
        <v>137</v>
      </c>
      <c r="AX176" s="14" t="s">
        <v>74</v>
      </c>
      <c r="AY176" s="191" t="s">
        <v>126</v>
      </c>
    </row>
    <row r="177" s="15" customFormat="1">
      <c r="A177" s="15"/>
      <c r="B177" s="198"/>
      <c r="C177" s="15"/>
      <c r="D177" s="183" t="s">
        <v>135</v>
      </c>
      <c r="E177" s="199" t="s">
        <v>3</v>
      </c>
      <c r="F177" s="200" t="s">
        <v>140</v>
      </c>
      <c r="G177" s="15"/>
      <c r="H177" s="201">
        <v>1.9859999999999998</v>
      </c>
      <c r="I177" s="202"/>
      <c r="J177" s="15"/>
      <c r="K177" s="15"/>
      <c r="L177" s="198"/>
      <c r="M177" s="203"/>
      <c r="N177" s="204"/>
      <c r="O177" s="204"/>
      <c r="P177" s="204"/>
      <c r="Q177" s="204"/>
      <c r="R177" s="204"/>
      <c r="S177" s="204"/>
      <c r="T177" s="20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199" t="s">
        <v>135</v>
      </c>
      <c r="AU177" s="199" t="s">
        <v>82</v>
      </c>
      <c r="AV177" s="15" t="s">
        <v>132</v>
      </c>
      <c r="AW177" s="15" t="s">
        <v>137</v>
      </c>
      <c r="AX177" s="15" t="s">
        <v>82</v>
      </c>
      <c r="AY177" s="199" t="s">
        <v>126</v>
      </c>
    </row>
    <row r="178" s="2" customFormat="1" ht="76.35" customHeight="1">
      <c r="A178" s="39"/>
      <c r="B178" s="163"/>
      <c r="C178" s="164" t="s">
        <v>353</v>
      </c>
      <c r="D178" s="164" t="s">
        <v>127</v>
      </c>
      <c r="E178" s="165" t="s">
        <v>563</v>
      </c>
      <c r="F178" s="166" t="s">
        <v>564</v>
      </c>
      <c r="G178" s="167" t="s">
        <v>240</v>
      </c>
      <c r="H178" s="168">
        <v>11</v>
      </c>
      <c r="I178" s="169"/>
      <c r="J178" s="170">
        <f>ROUND(I178*H178,2)</f>
        <v>0</v>
      </c>
      <c r="K178" s="166" t="s">
        <v>131</v>
      </c>
      <c r="L178" s="40"/>
      <c r="M178" s="171" t="s">
        <v>3</v>
      </c>
      <c r="N178" s="172" t="s">
        <v>45</v>
      </c>
      <c r="O178" s="73"/>
      <c r="P178" s="173">
        <f>O178*H178</f>
        <v>0</v>
      </c>
      <c r="Q178" s="173">
        <v>0.0086524240000000006</v>
      </c>
      <c r="R178" s="173">
        <f>Q178*H178</f>
        <v>0.095176664000000008</v>
      </c>
      <c r="S178" s="173">
        <v>0</v>
      </c>
      <c r="T178" s="174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5" t="s">
        <v>132</v>
      </c>
      <c r="AT178" s="175" t="s">
        <v>127</v>
      </c>
      <c r="AU178" s="175" t="s">
        <v>82</v>
      </c>
      <c r="AY178" s="20" t="s">
        <v>126</v>
      </c>
      <c r="BE178" s="176">
        <f>IF(N178="základní",J178,0)</f>
        <v>0</v>
      </c>
      <c r="BF178" s="176">
        <f>IF(N178="snížená",J178,0)</f>
        <v>0</v>
      </c>
      <c r="BG178" s="176">
        <f>IF(N178="zákl. přenesená",J178,0)</f>
        <v>0</v>
      </c>
      <c r="BH178" s="176">
        <f>IF(N178="sníž. přenesená",J178,0)</f>
        <v>0</v>
      </c>
      <c r="BI178" s="176">
        <f>IF(N178="nulová",J178,0)</f>
        <v>0</v>
      </c>
      <c r="BJ178" s="20" t="s">
        <v>82</v>
      </c>
      <c r="BK178" s="176">
        <f>ROUND(I178*H178,2)</f>
        <v>0</v>
      </c>
      <c r="BL178" s="20" t="s">
        <v>132</v>
      </c>
      <c r="BM178" s="175" t="s">
        <v>353</v>
      </c>
    </row>
    <row r="179" s="2" customFormat="1">
      <c r="A179" s="39"/>
      <c r="B179" s="40"/>
      <c r="C179" s="39"/>
      <c r="D179" s="177" t="s">
        <v>133</v>
      </c>
      <c r="E179" s="39"/>
      <c r="F179" s="178" t="s">
        <v>565</v>
      </c>
      <c r="G179" s="39"/>
      <c r="H179" s="39"/>
      <c r="I179" s="179"/>
      <c r="J179" s="39"/>
      <c r="K179" s="39"/>
      <c r="L179" s="40"/>
      <c r="M179" s="180"/>
      <c r="N179" s="181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133</v>
      </c>
      <c r="AU179" s="20" t="s">
        <v>82</v>
      </c>
    </row>
    <row r="180" s="2" customFormat="1" ht="76.35" customHeight="1">
      <c r="A180" s="39"/>
      <c r="B180" s="163"/>
      <c r="C180" s="164" t="s">
        <v>358</v>
      </c>
      <c r="D180" s="164" t="s">
        <v>127</v>
      </c>
      <c r="E180" s="165" t="s">
        <v>566</v>
      </c>
      <c r="F180" s="166" t="s">
        <v>567</v>
      </c>
      <c r="G180" s="167" t="s">
        <v>240</v>
      </c>
      <c r="H180" s="168">
        <v>11</v>
      </c>
      <c r="I180" s="169"/>
      <c r="J180" s="170">
        <f>ROUND(I180*H180,2)</f>
        <v>0</v>
      </c>
      <c r="K180" s="166" t="s">
        <v>131</v>
      </c>
      <c r="L180" s="40"/>
      <c r="M180" s="171" t="s">
        <v>3</v>
      </c>
      <c r="N180" s="172" t="s">
        <v>45</v>
      </c>
      <c r="O180" s="73"/>
      <c r="P180" s="173">
        <f>O180*H180</f>
        <v>0</v>
      </c>
      <c r="Q180" s="173">
        <v>0</v>
      </c>
      <c r="R180" s="173">
        <f>Q180*H180</f>
        <v>0</v>
      </c>
      <c r="S180" s="173">
        <v>0</v>
      </c>
      <c r="T180" s="17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5" t="s">
        <v>132</v>
      </c>
      <c r="AT180" s="175" t="s">
        <v>127</v>
      </c>
      <c r="AU180" s="175" t="s">
        <v>82</v>
      </c>
      <c r="AY180" s="20" t="s">
        <v>126</v>
      </c>
      <c r="BE180" s="176">
        <f>IF(N180="základní",J180,0)</f>
        <v>0</v>
      </c>
      <c r="BF180" s="176">
        <f>IF(N180="snížená",J180,0)</f>
        <v>0</v>
      </c>
      <c r="BG180" s="176">
        <f>IF(N180="zákl. přenesená",J180,0)</f>
        <v>0</v>
      </c>
      <c r="BH180" s="176">
        <f>IF(N180="sníž. přenesená",J180,0)</f>
        <v>0</v>
      </c>
      <c r="BI180" s="176">
        <f>IF(N180="nulová",J180,0)</f>
        <v>0</v>
      </c>
      <c r="BJ180" s="20" t="s">
        <v>82</v>
      </c>
      <c r="BK180" s="176">
        <f>ROUND(I180*H180,2)</f>
        <v>0</v>
      </c>
      <c r="BL180" s="20" t="s">
        <v>132</v>
      </c>
      <c r="BM180" s="175" t="s">
        <v>318</v>
      </c>
    </row>
    <row r="181" s="2" customFormat="1">
      <c r="A181" s="39"/>
      <c r="B181" s="40"/>
      <c r="C181" s="39"/>
      <c r="D181" s="177" t="s">
        <v>133</v>
      </c>
      <c r="E181" s="39"/>
      <c r="F181" s="178" t="s">
        <v>568</v>
      </c>
      <c r="G181" s="39"/>
      <c r="H181" s="39"/>
      <c r="I181" s="179"/>
      <c r="J181" s="39"/>
      <c r="K181" s="39"/>
      <c r="L181" s="40"/>
      <c r="M181" s="180"/>
      <c r="N181" s="181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133</v>
      </c>
      <c r="AU181" s="20" t="s">
        <v>82</v>
      </c>
    </row>
    <row r="182" s="12" customFormat="1" ht="25.92" customHeight="1">
      <c r="A182" s="12"/>
      <c r="B182" s="152"/>
      <c r="C182" s="12"/>
      <c r="D182" s="153" t="s">
        <v>73</v>
      </c>
      <c r="E182" s="154" t="s">
        <v>569</v>
      </c>
      <c r="F182" s="154" t="s">
        <v>570</v>
      </c>
      <c r="G182" s="12"/>
      <c r="H182" s="12"/>
      <c r="I182" s="155"/>
      <c r="J182" s="156">
        <f>BK182</f>
        <v>0</v>
      </c>
      <c r="K182" s="12"/>
      <c r="L182" s="152"/>
      <c r="M182" s="157"/>
      <c r="N182" s="158"/>
      <c r="O182" s="158"/>
      <c r="P182" s="159">
        <f>SUM(P183:P210)</f>
        <v>0</v>
      </c>
      <c r="Q182" s="158"/>
      <c r="R182" s="159">
        <f>SUM(R183:R210)</f>
        <v>48.610801613630905</v>
      </c>
      <c r="S182" s="158"/>
      <c r="T182" s="160">
        <f>SUM(T183:T210)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3" t="s">
        <v>82</v>
      </c>
      <c r="AT182" s="161" t="s">
        <v>73</v>
      </c>
      <c r="AU182" s="161" t="s">
        <v>74</v>
      </c>
      <c r="AY182" s="153" t="s">
        <v>126</v>
      </c>
      <c r="BK182" s="162">
        <f>SUM(BK183:BK210)</f>
        <v>0</v>
      </c>
    </row>
    <row r="183" s="2" customFormat="1" ht="44.25" customHeight="1">
      <c r="A183" s="39"/>
      <c r="B183" s="163"/>
      <c r="C183" s="164" t="s">
        <v>318</v>
      </c>
      <c r="D183" s="164" t="s">
        <v>127</v>
      </c>
      <c r="E183" s="165" t="s">
        <v>571</v>
      </c>
      <c r="F183" s="166" t="s">
        <v>572</v>
      </c>
      <c r="G183" s="167" t="s">
        <v>130</v>
      </c>
      <c r="H183" s="168">
        <v>3.2839999999999998</v>
      </c>
      <c r="I183" s="169"/>
      <c r="J183" s="170">
        <f>ROUND(I183*H183,2)</f>
        <v>0</v>
      </c>
      <c r="K183" s="166" t="s">
        <v>131</v>
      </c>
      <c r="L183" s="40"/>
      <c r="M183" s="171" t="s">
        <v>3</v>
      </c>
      <c r="N183" s="172" t="s">
        <v>45</v>
      </c>
      <c r="O183" s="73"/>
      <c r="P183" s="173">
        <f>O183*H183</f>
        <v>0</v>
      </c>
      <c r="Q183" s="173">
        <v>2.3010199999999998</v>
      </c>
      <c r="R183" s="173">
        <f>Q183*H183</f>
        <v>7.5565496799999989</v>
      </c>
      <c r="S183" s="173">
        <v>0</v>
      </c>
      <c r="T183" s="17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5" t="s">
        <v>132</v>
      </c>
      <c r="AT183" s="175" t="s">
        <v>127</v>
      </c>
      <c r="AU183" s="175" t="s">
        <v>82</v>
      </c>
      <c r="AY183" s="20" t="s">
        <v>126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20" t="s">
        <v>82</v>
      </c>
      <c r="BK183" s="176">
        <f>ROUND(I183*H183,2)</f>
        <v>0</v>
      </c>
      <c r="BL183" s="20" t="s">
        <v>132</v>
      </c>
      <c r="BM183" s="175" t="s">
        <v>322</v>
      </c>
    </row>
    <row r="184" s="2" customFormat="1">
      <c r="A184" s="39"/>
      <c r="B184" s="40"/>
      <c r="C184" s="39"/>
      <c r="D184" s="177" t="s">
        <v>133</v>
      </c>
      <c r="E184" s="39"/>
      <c r="F184" s="178" t="s">
        <v>573</v>
      </c>
      <c r="G184" s="39"/>
      <c r="H184" s="39"/>
      <c r="I184" s="179"/>
      <c r="J184" s="39"/>
      <c r="K184" s="39"/>
      <c r="L184" s="40"/>
      <c r="M184" s="180"/>
      <c r="N184" s="181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133</v>
      </c>
      <c r="AU184" s="20" t="s">
        <v>82</v>
      </c>
    </row>
    <row r="185" s="2" customFormat="1">
      <c r="A185" s="39"/>
      <c r="B185" s="40"/>
      <c r="C185" s="39"/>
      <c r="D185" s="183" t="s">
        <v>146</v>
      </c>
      <c r="E185" s="39"/>
      <c r="F185" s="206" t="s">
        <v>574</v>
      </c>
      <c r="G185" s="39"/>
      <c r="H185" s="39"/>
      <c r="I185" s="179"/>
      <c r="J185" s="39"/>
      <c r="K185" s="39"/>
      <c r="L185" s="40"/>
      <c r="M185" s="180"/>
      <c r="N185" s="181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146</v>
      </c>
      <c r="AU185" s="20" t="s">
        <v>82</v>
      </c>
    </row>
    <row r="186" s="14" customFormat="1">
      <c r="A186" s="14"/>
      <c r="B186" s="190"/>
      <c r="C186" s="14"/>
      <c r="D186" s="183" t="s">
        <v>135</v>
      </c>
      <c r="E186" s="191" t="s">
        <v>3</v>
      </c>
      <c r="F186" s="192" t="s">
        <v>575</v>
      </c>
      <c r="G186" s="14"/>
      <c r="H186" s="193">
        <v>3.2835000000000001</v>
      </c>
      <c r="I186" s="194"/>
      <c r="J186" s="14"/>
      <c r="K186" s="14"/>
      <c r="L186" s="190"/>
      <c r="M186" s="195"/>
      <c r="N186" s="196"/>
      <c r="O186" s="196"/>
      <c r="P186" s="196"/>
      <c r="Q186" s="196"/>
      <c r="R186" s="196"/>
      <c r="S186" s="196"/>
      <c r="T186" s="19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1" t="s">
        <v>135</v>
      </c>
      <c r="AU186" s="191" t="s">
        <v>82</v>
      </c>
      <c r="AV186" s="14" t="s">
        <v>84</v>
      </c>
      <c r="AW186" s="14" t="s">
        <v>137</v>
      </c>
      <c r="AX186" s="14" t="s">
        <v>82</v>
      </c>
      <c r="AY186" s="191" t="s">
        <v>126</v>
      </c>
    </row>
    <row r="187" s="2" customFormat="1" ht="24.15" customHeight="1">
      <c r="A187" s="39"/>
      <c r="B187" s="163"/>
      <c r="C187" s="164" t="s">
        <v>451</v>
      </c>
      <c r="D187" s="164" t="s">
        <v>127</v>
      </c>
      <c r="E187" s="165" t="s">
        <v>576</v>
      </c>
      <c r="F187" s="166" t="s">
        <v>577</v>
      </c>
      <c r="G187" s="167" t="s">
        <v>189</v>
      </c>
      <c r="H187" s="168">
        <v>0.097000000000000003</v>
      </c>
      <c r="I187" s="169"/>
      <c r="J187" s="170">
        <f>ROUND(I187*H187,2)</f>
        <v>0</v>
      </c>
      <c r="K187" s="166" t="s">
        <v>131</v>
      </c>
      <c r="L187" s="40"/>
      <c r="M187" s="171" t="s">
        <v>3</v>
      </c>
      <c r="N187" s="172" t="s">
        <v>45</v>
      </c>
      <c r="O187" s="73"/>
      <c r="P187" s="173">
        <f>O187*H187</f>
        <v>0</v>
      </c>
      <c r="Q187" s="173">
        <v>1.0627727797</v>
      </c>
      <c r="R187" s="173">
        <f>Q187*H187</f>
        <v>0.10308895963089999</v>
      </c>
      <c r="S187" s="173">
        <v>0</v>
      </c>
      <c r="T187" s="174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5" t="s">
        <v>132</v>
      </c>
      <c r="AT187" s="175" t="s">
        <v>127</v>
      </c>
      <c r="AU187" s="175" t="s">
        <v>82</v>
      </c>
      <c r="AY187" s="20" t="s">
        <v>126</v>
      </c>
      <c r="BE187" s="176">
        <f>IF(N187="základní",J187,0)</f>
        <v>0</v>
      </c>
      <c r="BF187" s="176">
        <f>IF(N187="snížená",J187,0)</f>
        <v>0</v>
      </c>
      <c r="BG187" s="176">
        <f>IF(N187="zákl. přenesená",J187,0)</f>
        <v>0</v>
      </c>
      <c r="BH187" s="176">
        <f>IF(N187="sníž. přenesená",J187,0)</f>
        <v>0</v>
      </c>
      <c r="BI187" s="176">
        <f>IF(N187="nulová",J187,0)</f>
        <v>0</v>
      </c>
      <c r="BJ187" s="20" t="s">
        <v>82</v>
      </c>
      <c r="BK187" s="176">
        <f>ROUND(I187*H187,2)</f>
        <v>0</v>
      </c>
      <c r="BL187" s="20" t="s">
        <v>132</v>
      </c>
      <c r="BM187" s="175" t="s">
        <v>329</v>
      </c>
    </row>
    <row r="188" s="2" customFormat="1">
      <c r="A188" s="39"/>
      <c r="B188" s="40"/>
      <c r="C188" s="39"/>
      <c r="D188" s="177" t="s">
        <v>133</v>
      </c>
      <c r="E188" s="39"/>
      <c r="F188" s="178" t="s">
        <v>578</v>
      </c>
      <c r="G188" s="39"/>
      <c r="H188" s="39"/>
      <c r="I188" s="179"/>
      <c r="J188" s="39"/>
      <c r="K188" s="39"/>
      <c r="L188" s="40"/>
      <c r="M188" s="180"/>
      <c r="N188" s="181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133</v>
      </c>
      <c r="AU188" s="20" t="s">
        <v>82</v>
      </c>
    </row>
    <row r="189" s="14" customFormat="1">
      <c r="A189" s="14"/>
      <c r="B189" s="190"/>
      <c r="C189" s="14"/>
      <c r="D189" s="183" t="s">
        <v>135</v>
      </c>
      <c r="E189" s="191" t="s">
        <v>3</v>
      </c>
      <c r="F189" s="192" t="s">
        <v>579</v>
      </c>
      <c r="G189" s="14"/>
      <c r="H189" s="193">
        <v>0.097191600000000003</v>
      </c>
      <c r="I189" s="194"/>
      <c r="J189" s="14"/>
      <c r="K189" s="14"/>
      <c r="L189" s="190"/>
      <c r="M189" s="195"/>
      <c r="N189" s="196"/>
      <c r="O189" s="196"/>
      <c r="P189" s="196"/>
      <c r="Q189" s="196"/>
      <c r="R189" s="196"/>
      <c r="S189" s="196"/>
      <c r="T189" s="19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1" t="s">
        <v>135</v>
      </c>
      <c r="AU189" s="191" t="s">
        <v>82</v>
      </c>
      <c r="AV189" s="14" t="s">
        <v>84</v>
      </c>
      <c r="AW189" s="14" t="s">
        <v>137</v>
      </c>
      <c r="AX189" s="14" t="s">
        <v>82</v>
      </c>
      <c r="AY189" s="191" t="s">
        <v>126</v>
      </c>
    </row>
    <row r="190" s="2" customFormat="1" ht="33" customHeight="1">
      <c r="A190" s="39"/>
      <c r="B190" s="163"/>
      <c r="C190" s="164" t="s">
        <v>322</v>
      </c>
      <c r="D190" s="164" t="s">
        <v>127</v>
      </c>
      <c r="E190" s="165" t="s">
        <v>580</v>
      </c>
      <c r="F190" s="166" t="s">
        <v>581</v>
      </c>
      <c r="G190" s="167" t="s">
        <v>130</v>
      </c>
      <c r="H190" s="168">
        <v>10.544000000000001</v>
      </c>
      <c r="I190" s="169"/>
      <c r="J190" s="170">
        <f>ROUND(I190*H190,2)</f>
        <v>0</v>
      </c>
      <c r="K190" s="166" t="s">
        <v>131</v>
      </c>
      <c r="L190" s="40"/>
      <c r="M190" s="171" t="s">
        <v>3</v>
      </c>
      <c r="N190" s="172" t="s">
        <v>45</v>
      </c>
      <c r="O190" s="73"/>
      <c r="P190" s="173">
        <f>O190*H190</f>
        <v>0</v>
      </c>
      <c r="Q190" s="173">
        <v>1.8907700000000001</v>
      </c>
      <c r="R190" s="173">
        <f>Q190*H190</f>
        <v>19.936278880000003</v>
      </c>
      <c r="S190" s="173">
        <v>0</v>
      </c>
      <c r="T190" s="174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5" t="s">
        <v>132</v>
      </c>
      <c r="AT190" s="175" t="s">
        <v>127</v>
      </c>
      <c r="AU190" s="175" t="s">
        <v>82</v>
      </c>
      <c r="AY190" s="20" t="s">
        <v>126</v>
      </c>
      <c r="BE190" s="176">
        <f>IF(N190="základní",J190,0)</f>
        <v>0</v>
      </c>
      <c r="BF190" s="176">
        <f>IF(N190="snížená",J190,0)</f>
        <v>0</v>
      </c>
      <c r="BG190" s="176">
        <f>IF(N190="zákl. přenesená",J190,0)</f>
        <v>0</v>
      </c>
      <c r="BH190" s="176">
        <f>IF(N190="sníž. přenesená",J190,0)</f>
        <v>0</v>
      </c>
      <c r="BI190" s="176">
        <f>IF(N190="nulová",J190,0)</f>
        <v>0</v>
      </c>
      <c r="BJ190" s="20" t="s">
        <v>82</v>
      </c>
      <c r="BK190" s="176">
        <f>ROUND(I190*H190,2)</f>
        <v>0</v>
      </c>
      <c r="BL190" s="20" t="s">
        <v>132</v>
      </c>
      <c r="BM190" s="175" t="s">
        <v>582</v>
      </c>
    </row>
    <row r="191" s="2" customFormat="1">
      <c r="A191" s="39"/>
      <c r="B191" s="40"/>
      <c r="C191" s="39"/>
      <c r="D191" s="177" t="s">
        <v>133</v>
      </c>
      <c r="E191" s="39"/>
      <c r="F191" s="178" t="s">
        <v>583</v>
      </c>
      <c r="G191" s="39"/>
      <c r="H191" s="39"/>
      <c r="I191" s="179"/>
      <c r="J191" s="39"/>
      <c r="K191" s="39"/>
      <c r="L191" s="40"/>
      <c r="M191" s="180"/>
      <c r="N191" s="181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133</v>
      </c>
      <c r="AU191" s="20" t="s">
        <v>82</v>
      </c>
    </row>
    <row r="192" s="14" customFormat="1">
      <c r="A192" s="14"/>
      <c r="B192" s="190"/>
      <c r="C192" s="14"/>
      <c r="D192" s="183" t="s">
        <v>135</v>
      </c>
      <c r="E192" s="191" t="s">
        <v>3</v>
      </c>
      <c r="F192" s="192" t="s">
        <v>584</v>
      </c>
      <c r="G192" s="14"/>
      <c r="H192" s="193">
        <v>10.5435</v>
      </c>
      <c r="I192" s="194"/>
      <c r="J192" s="14"/>
      <c r="K192" s="14"/>
      <c r="L192" s="190"/>
      <c r="M192" s="195"/>
      <c r="N192" s="196"/>
      <c r="O192" s="196"/>
      <c r="P192" s="196"/>
      <c r="Q192" s="196"/>
      <c r="R192" s="196"/>
      <c r="S192" s="196"/>
      <c r="T192" s="19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1" t="s">
        <v>135</v>
      </c>
      <c r="AU192" s="191" t="s">
        <v>82</v>
      </c>
      <c r="AV192" s="14" t="s">
        <v>84</v>
      </c>
      <c r="AW192" s="14" t="s">
        <v>137</v>
      </c>
      <c r="AX192" s="14" t="s">
        <v>82</v>
      </c>
      <c r="AY192" s="191" t="s">
        <v>126</v>
      </c>
    </row>
    <row r="193" s="2" customFormat="1" ht="24.15" customHeight="1">
      <c r="A193" s="39"/>
      <c r="B193" s="163"/>
      <c r="C193" s="164" t="s">
        <v>457</v>
      </c>
      <c r="D193" s="164" t="s">
        <v>127</v>
      </c>
      <c r="E193" s="165" t="s">
        <v>585</v>
      </c>
      <c r="F193" s="166" t="s">
        <v>586</v>
      </c>
      <c r="G193" s="167" t="s">
        <v>130</v>
      </c>
      <c r="H193" s="168">
        <v>0.55000000000000004</v>
      </c>
      <c r="I193" s="169"/>
      <c r="J193" s="170">
        <f>ROUND(I193*H193,2)</f>
        <v>0</v>
      </c>
      <c r="K193" s="166" t="s">
        <v>131</v>
      </c>
      <c r="L193" s="40"/>
      <c r="M193" s="171" t="s">
        <v>3</v>
      </c>
      <c r="N193" s="172" t="s">
        <v>45</v>
      </c>
      <c r="O193" s="73"/>
      <c r="P193" s="173">
        <f>O193*H193</f>
        <v>0</v>
      </c>
      <c r="Q193" s="173">
        <v>1.7034</v>
      </c>
      <c r="R193" s="173">
        <f>Q193*H193</f>
        <v>0.93687000000000009</v>
      </c>
      <c r="S193" s="173">
        <v>0</v>
      </c>
      <c r="T193" s="17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5" t="s">
        <v>132</v>
      </c>
      <c r="AT193" s="175" t="s">
        <v>127</v>
      </c>
      <c r="AU193" s="175" t="s">
        <v>82</v>
      </c>
      <c r="AY193" s="20" t="s">
        <v>126</v>
      </c>
      <c r="BE193" s="176">
        <f>IF(N193="základní",J193,0)</f>
        <v>0</v>
      </c>
      <c r="BF193" s="176">
        <f>IF(N193="snížená",J193,0)</f>
        <v>0</v>
      </c>
      <c r="BG193" s="176">
        <f>IF(N193="zákl. přenesená",J193,0)</f>
        <v>0</v>
      </c>
      <c r="BH193" s="176">
        <f>IF(N193="sníž. přenesená",J193,0)</f>
        <v>0</v>
      </c>
      <c r="BI193" s="176">
        <f>IF(N193="nulová",J193,0)</f>
        <v>0</v>
      </c>
      <c r="BJ193" s="20" t="s">
        <v>82</v>
      </c>
      <c r="BK193" s="176">
        <f>ROUND(I193*H193,2)</f>
        <v>0</v>
      </c>
      <c r="BL193" s="20" t="s">
        <v>132</v>
      </c>
      <c r="BM193" s="175" t="s">
        <v>333</v>
      </c>
    </row>
    <row r="194" s="2" customFormat="1">
      <c r="A194" s="39"/>
      <c r="B194" s="40"/>
      <c r="C194" s="39"/>
      <c r="D194" s="177" t="s">
        <v>133</v>
      </c>
      <c r="E194" s="39"/>
      <c r="F194" s="178" t="s">
        <v>587</v>
      </c>
      <c r="G194" s="39"/>
      <c r="H194" s="39"/>
      <c r="I194" s="179"/>
      <c r="J194" s="39"/>
      <c r="K194" s="39"/>
      <c r="L194" s="40"/>
      <c r="M194" s="180"/>
      <c r="N194" s="181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133</v>
      </c>
      <c r="AU194" s="20" t="s">
        <v>82</v>
      </c>
    </row>
    <row r="195" s="14" customFormat="1">
      <c r="A195" s="14"/>
      <c r="B195" s="190"/>
      <c r="C195" s="14"/>
      <c r="D195" s="183" t="s">
        <v>135</v>
      </c>
      <c r="E195" s="191" t="s">
        <v>3</v>
      </c>
      <c r="F195" s="192" t="s">
        <v>588</v>
      </c>
      <c r="G195" s="14"/>
      <c r="H195" s="193">
        <v>0.45000000000000001</v>
      </c>
      <c r="I195" s="194"/>
      <c r="J195" s="14"/>
      <c r="K195" s="14"/>
      <c r="L195" s="190"/>
      <c r="M195" s="195"/>
      <c r="N195" s="196"/>
      <c r="O195" s="196"/>
      <c r="P195" s="196"/>
      <c r="Q195" s="196"/>
      <c r="R195" s="196"/>
      <c r="S195" s="196"/>
      <c r="T195" s="19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1" t="s">
        <v>135</v>
      </c>
      <c r="AU195" s="191" t="s">
        <v>82</v>
      </c>
      <c r="AV195" s="14" t="s">
        <v>84</v>
      </c>
      <c r="AW195" s="14" t="s">
        <v>137</v>
      </c>
      <c r="AX195" s="14" t="s">
        <v>74</v>
      </c>
      <c r="AY195" s="191" t="s">
        <v>126</v>
      </c>
    </row>
    <row r="196" s="14" customFormat="1">
      <c r="A196" s="14"/>
      <c r="B196" s="190"/>
      <c r="C196" s="14"/>
      <c r="D196" s="183" t="s">
        <v>135</v>
      </c>
      <c r="E196" s="191" t="s">
        <v>3</v>
      </c>
      <c r="F196" s="192" t="s">
        <v>589</v>
      </c>
      <c r="G196" s="14"/>
      <c r="H196" s="193">
        <v>0.10000000000000001</v>
      </c>
      <c r="I196" s="194"/>
      <c r="J196" s="14"/>
      <c r="K196" s="14"/>
      <c r="L196" s="190"/>
      <c r="M196" s="195"/>
      <c r="N196" s="196"/>
      <c r="O196" s="196"/>
      <c r="P196" s="196"/>
      <c r="Q196" s="196"/>
      <c r="R196" s="196"/>
      <c r="S196" s="196"/>
      <c r="T196" s="19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1" t="s">
        <v>135</v>
      </c>
      <c r="AU196" s="191" t="s">
        <v>82</v>
      </c>
      <c r="AV196" s="14" t="s">
        <v>84</v>
      </c>
      <c r="AW196" s="14" t="s">
        <v>137</v>
      </c>
      <c r="AX196" s="14" t="s">
        <v>74</v>
      </c>
      <c r="AY196" s="191" t="s">
        <v>126</v>
      </c>
    </row>
    <row r="197" s="15" customFormat="1">
      <c r="A197" s="15"/>
      <c r="B197" s="198"/>
      <c r="C197" s="15"/>
      <c r="D197" s="183" t="s">
        <v>135</v>
      </c>
      <c r="E197" s="199" t="s">
        <v>3</v>
      </c>
      <c r="F197" s="200" t="s">
        <v>140</v>
      </c>
      <c r="G197" s="15"/>
      <c r="H197" s="201">
        <v>0.55000000000000004</v>
      </c>
      <c r="I197" s="202"/>
      <c r="J197" s="15"/>
      <c r="K197" s="15"/>
      <c r="L197" s="198"/>
      <c r="M197" s="203"/>
      <c r="N197" s="204"/>
      <c r="O197" s="204"/>
      <c r="P197" s="204"/>
      <c r="Q197" s="204"/>
      <c r="R197" s="204"/>
      <c r="S197" s="204"/>
      <c r="T197" s="20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199" t="s">
        <v>135</v>
      </c>
      <c r="AU197" s="199" t="s">
        <v>82</v>
      </c>
      <c r="AV197" s="15" t="s">
        <v>132</v>
      </c>
      <c r="AW197" s="15" t="s">
        <v>137</v>
      </c>
      <c r="AX197" s="15" t="s">
        <v>82</v>
      </c>
      <c r="AY197" s="199" t="s">
        <v>126</v>
      </c>
    </row>
    <row r="198" s="2" customFormat="1" ht="49.05" customHeight="1">
      <c r="A198" s="39"/>
      <c r="B198" s="163"/>
      <c r="C198" s="164" t="s">
        <v>329</v>
      </c>
      <c r="D198" s="164" t="s">
        <v>127</v>
      </c>
      <c r="E198" s="165" t="s">
        <v>590</v>
      </c>
      <c r="F198" s="166" t="s">
        <v>591</v>
      </c>
      <c r="G198" s="167" t="s">
        <v>130</v>
      </c>
      <c r="H198" s="168">
        <v>0.82499999999999996</v>
      </c>
      <c r="I198" s="169"/>
      <c r="J198" s="170">
        <f>ROUND(I198*H198,2)</f>
        <v>0</v>
      </c>
      <c r="K198" s="166" t="s">
        <v>131</v>
      </c>
      <c r="L198" s="40"/>
      <c r="M198" s="171" t="s">
        <v>3</v>
      </c>
      <c r="N198" s="172" t="s">
        <v>45</v>
      </c>
      <c r="O198" s="73"/>
      <c r="P198" s="173">
        <f>O198*H198</f>
        <v>0</v>
      </c>
      <c r="Q198" s="173">
        <v>2.5018699999999998</v>
      </c>
      <c r="R198" s="173">
        <f>Q198*H198</f>
        <v>2.0640427499999996</v>
      </c>
      <c r="S198" s="173">
        <v>0</v>
      </c>
      <c r="T198" s="17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5" t="s">
        <v>132</v>
      </c>
      <c r="AT198" s="175" t="s">
        <v>127</v>
      </c>
      <c r="AU198" s="175" t="s">
        <v>82</v>
      </c>
      <c r="AY198" s="20" t="s">
        <v>126</v>
      </c>
      <c r="BE198" s="176">
        <f>IF(N198="základní",J198,0)</f>
        <v>0</v>
      </c>
      <c r="BF198" s="176">
        <f>IF(N198="snížená",J198,0)</f>
        <v>0</v>
      </c>
      <c r="BG198" s="176">
        <f>IF(N198="zákl. přenesená",J198,0)</f>
        <v>0</v>
      </c>
      <c r="BH198" s="176">
        <f>IF(N198="sníž. přenesená",J198,0)</f>
        <v>0</v>
      </c>
      <c r="BI198" s="176">
        <f>IF(N198="nulová",J198,0)</f>
        <v>0</v>
      </c>
      <c r="BJ198" s="20" t="s">
        <v>82</v>
      </c>
      <c r="BK198" s="176">
        <f>ROUND(I198*H198,2)</f>
        <v>0</v>
      </c>
      <c r="BL198" s="20" t="s">
        <v>132</v>
      </c>
      <c r="BM198" s="175" t="s">
        <v>592</v>
      </c>
    </row>
    <row r="199" s="2" customFormat="1">
      <c r="A199" s="39"/>
      <c r="B199" s="40"/>
      <c r="C199" s="39"/>
      <c r="D199" s="177" t="s">
        <v>133</v>
      </c>
      <c r="E199" s="39"/>
      <c r="F199" s="178" t="s">
        <v>593</v>
      </c>
      <c r="G199" s="39"/>
      <c r="H199" s="39"/>
      <c r="I199" s="179"/>
      <c r="J199" s="39"/>
      <c r="K199" s="39"/>
      <c r="L199" s="40"/>
      <c r="M199" s="180"/>
      <c r="N199" s="181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133</v>
      </c>
      <c r="AU199" s="20" t="s">
        <v>82</v>
      </c>
    </row>
    <row r="200" s="14" customFormat="1">
      <c r="A200" s="14"/>
      <c r="B200" s="190"/>
      <c r="C200" s="14"/>
      <c r="D200" s="183" t="s">
        <v>135</v>
      </c>
      <c r="E200" s="191" t="s">
        <v>3</v>
      </c>
      <c r="F200" s="192" t="s">
        <v>594</v>
      </c>
      <c r="G200" s="14"/>
      <c r="H200" s="193">
        <v>0.67500000000000004</v>
      </c>
      <c r="I200" s="194"/>
      <c r="J200" s="14"/>
      <c r="K200" s="14"/>
      <c r="L200" s="190"/>
      <c r="M200" s="195"/>
      <c r="N200" s="196"/>
      <c r="O200" s="196"/>
      <c r="P200" s="196"/>
      <c r="Q200" s="196"/>
      <c r="R200" s="196"/>
      <c r="S200" s="196"/>
      <c r="T200" s="19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1" t="s">
        <v>135</v>
      </c>
      <c r="AU200" s="191" t="s">
        <v>82</v>
      </c>
      <c r="AV200" s="14" t="s">
        <v>84</v>
      </c>
      <c r="AW200" s="14" t="s">
        <v>137</v>
      </c>
      <c r="AX200" s="14" t="s">
        <v>74</v>
      </c>
      <c r="AY200" s="191" t="s">
        <v>126</v>
      </c>
    </row>
    <row r="201" s="14" customFormat="1">
      <c r="A201" s="14"/>
      <c r="B201" s="190"/>
      <c r="C201" s="14"/>
      <c r="D201" s="183" t="s">
        <v>135</v>
      </c>
      <c r="E201" s="191" t="s">
        <v>3</v>
      </c>
      <c r="F201" s="192" t="s">
        <v>595</v>
      </c>
      <c r="G201" s="14"/>
      <c r="H201" s="193">
        <v>0.14999999999999999</v>
      </c>
      <c r="I201" s="194"/>
      <c r="J201" s="14"/>
      <c r="K201" s="14"/>
      <c r="L201" s="190"/>
      <c r="M201" s="195"/>
      <c r="N201" s="196"/>
      <c r="O201" s="196"/>
      <c r="P201" s="196"/>
      <c r="Q201" s="196"/>
      <c r="R201" s="196"/>
      <c r="S201" s="196"/>
      <c r="T201" s="19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1" t="s">
        <v>135</v>
      </c>
      <c r="AU201" s="191" t="s">
        <v>82</v>
      </c>
      <c r="AV201" s="14" t="s">
        <v>84</v>
      </c>
      <c r="AW201" s="14" t="s">
        <v>137</v>
      </c>
      <c r="AX201" s="14" t="s">
        <v>74</v>
      </c>
      <c r="AY201" s="191" t="s">
        <v>126</v>
      </c>
    </row>
    <row r="202" s="15" customFormat="1">
      <c r="A202" s="15"/>
      <c r="B202" s="198"/>
      <c r="C202" s="15"/>
      <c r="D202" s="183" t="s">
        <v>135</v>
      </c>
      <c r="E202" s="199" t="s">
        <v>3</v>
      </c>
      <c r="F202" s="200" t="s">
        <v>140</v>
      </c>
      <c r="G202" s="15"/>
      <c r="H202" s="201">
        <v>0.82499999999999996</v>
      </c>
      <c r="I202" s="202"/>
      <c r="J202" s="15"/>
      <c r="K202" s="15"/>
      <c r="L202" s="198"/>
      <c r="M202" s="203"/>
      <c r="N202" s="204"/>
      <c r="O202" s="204"/>
      <c r="P202" s="204"/>
      <c r="Q202" s="204"/>
      <c r="R202" s="204"/>
      <c r="S202" s="204"/>
      <c r="T202" s="20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199" t="s">
        <v>135</v>
      </c>
      <c r="AU202" s="199" t="s">
        <v>82</v>
      </c>
      <c r="AV202" s="15" t="s">
        <v>132</v>
      </c>
      <c r="AW202" s="15" t="s">
        <v>137</v>
      </c>
      <c r="AX202" s="15" t="s">
        <v>82</v>
      </c>
      <c r="AY202" s="199" t="s">
        <v>126</v>
      </c>
    </row>
    <row r="203" s="2" customFormat="1" ht="33" customHeight="1">
      <c r="A203" s="39"/>
      <c r="B203" s="163"/>
      <c r="C203" s="164" t="s">
        <v>467</v>
      </c>
      <c r="D203" s="164" t="s">
        <v>127</v>
      </c>
      <c r="E203" s="165" t="s">
        <v>596</v>
      </c>
      <c r="F203" s="166" t="s">
        <v>597</v>
      </c>
      <c r="G203" s="167" t="s">
        <v>130</v>
      </c>
      <c r="H203" s="168">
        <v>6.3680000000000003</v>
      </c>
      <c r="I203" s="169"/>
      <c r="J203" s="170">
        <f>ROUND(I203*H203,2)</f>
        <v>0</v>
      </c>
      <c r="K203" s="166" t="s">
        <v>131</v>
      </c>
      <c r="L203" s="40"/>
      <c r="M203" s="171" t="s">
        <v>3</v>
      </c>
      <c r="N203" s="172" t="s">
        <v>45</v>
      </c>
      <c r="O203" s="73"/>
      <c r="P203" s="173">
        <f>O203*H203</f>
        <v>0</v>
      </c>
      <c r="Q203" s="173">
        <v>2.3010199999999998</v>
      </c>
      <c r="R203" s="173">
        <f>Q203*H203</f>
        <v>14.652895360000001</v>
      </c>
      <c r="S203" s="173">
        <v>0</v>
      </c>
      <c r="T203" s="17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75" t="s">
        <v>132</v>
      </c>
      <c r="AT203" s="175" t="s">
        <v>127</v>
      </c>
      <c r="AU203" s="175" t="s">
        <v>82</v>
      </c>
      <c r="AY203" s="20" t="s">
        <v>126</v>
      </c>
      <c r="BE203" s="176">
        <f>IF(N203="základní",J203,0)</f>
        <v>0</v>
      </c>
      <c r="BF203" s="176">
        <f>IF(N203="snížená",J203,0)</f>
        <v>0</v>
      </c>
      <c r="BG203" s="176">
        <f>IF(N203="zákl. přenesená",J203,0)</f>
        <v>0</v>
      </c>
      <c r="BH203" s="176">
        <f>IF(N203="sníž. přenesená",J203,0)</f>
        <v>0</v>
      </c>
      <c r="BI203" s="176">
        <f>IF(N203="nulová",J203,0)</f>
        <v>0</v>
      </c>
      <c r="BJ203" s="20" t="s">
        <v>82</v>
      </c>
      <c r="BK203" s="176">
        <f>ROUND(I203*H203,2)</f>
        <v>0</v>
      </c>
      <c r="BL203" s="20" t="s">
        <v>132</v>
      </c>
      <c r="BM203" s="175" t="s">
        <v>443</v>
      </c>
    </row>
    <row r="204" s="2" customFormat="1">
      <c r="A204" s="39"/>
      <c r="B204" s="40"/>
      <c r="C204" s="39"/>
      <c r="D204" s="177" t="s">
        <v>133</v>
      </c>
      <c r="E204" s="39"/>
      <c r="F204" s="178" t="s">
        <v>598</v>
      </c>
      <c r="G204" s="39"/>
      <c r="H204" s="39"/>
      <c r="I204" s="179"/>
      <c r="J204" s="39"/>
      <c r="K204" s="39"/>
      <c r="L204" s="40"/>
      <c r="M204" s="180"/>
      <c r="N204" s="181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133</v>
      </c>
      <c r="AU204" s="20" t="s">
        <v>82</v>
      </c>
    </row>
    <row r="205" s="14" customFormat="1">
      <c r="A205" s="14"/>
      <c r="B205" s="190"/>
      <c r="C205" s="14"/>
      <c r="D205" s="183" t="s">
        <v>135</v>
      </c>
      <c r="E205" s="191" t="s">
        <v>3</v>
      </c>
      <c r="F205" s="192" t="s">
        <v>599</v>
      </c>
      <c r="G205" s="14"/>
      <c r="H205" s="193">
        <v>6.3680000000000003</v>
      </c>
      <c r="I205" s="194"/>
      <c r="J205" s="14"/>
      <c r="K205" s="14"/>
      <c r="L205" s="190"/>
      <c r="M205" s="195"/>
      <c r="N205" s="196"/>
      <c r="O205" s="196"/>
      <c r="P205" s="196"/>
      <c r="Q205" s="196"/>
      <c r="R205" s="196"/>
      <c r="S205" s="196"/>
      <c r="T205" s="19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1" t="s">
        <v>135</v>
      </c>
      <c r="AU205" s="191" t="s">
        <v>82</v>
      </c>
      <c r="AV205" s="14" t="s">
        <v>84</v>
      </c>
      <c r="AW205" s="14" t="s">
        <v>137</v>
      </c>
      <c r="AX205" s="14" t="s">
        <v>82</v>
      </c>
      <c r="AY205" s="191" t="s">
        <v>126</v>
      </c>
    </row>
    <row r="206" s="2" customFormat="1" ht="44.25" customHeight="1">
      <c r="A206" s="39"/>
      <c r="B206" s="163"/>
      <c r="C206" s="164" t="s">
        <v>582</v>
      </c>
      <c r="D206" s="164" t="s">
        <v>127</v>
      </c>
      <c r="E206" s="165" t="s">
        <v>600</v>
      </c>
      <c r="F206" s="166" t="s">
        <v>601</v>
      </c>
      <c r="G206" s="167" t="s">
        <v>240</v>
      </c>
      <c r="H206" s="168">
        <v>4.5220000000000002</v>
      </c>
      <c r="I206" s="169"/>
      <c r="J206" s="170">
        <f>ROUND(I206*H206,2)</f>
        <v>0</v>
      </c>
      <c r="K206" s="166" t="s">
        <v>131</v>
      </c>
      <c r="L206" s="40"/>
      <c r="M206" s="171" t="s">
        <v>3</v>
      </c>
      <c r="N206" s="172" t="s">
        <v>45</v>
      </c>
      <c r="O206" s="73"/>
      <c r="P206" s="173">
        <f>O206*H206</f>
        <v>0</v>
      </c>
      <c r="Q206" s="173">
        <v>0.74327200000000004</v>
      </c>
      <c r="R206" s="173">
        <f>Q206*H206</f>
        <v>3.3610759840000002</v>
      </c>
      <c r="S206" s="173">
        <v>0</v>
      </c>
      <c r="T206" s="17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5" t="s">
        <v>132</v>
      </c>
      <c r="AT206" s="175" t="s">
        <v>127</v>
      </c>
      <c r="AU206" s="175" t="s">
        <v>82</v>
      </c>
      <c r="AY206" s="20" t="s">
        <v>126</v>
      </c>
      <c r="BE206" s="176">
        <f>IF(N206="základní",J206,0)</f>
        <v>0</v>
      </c>
      <c r="BF206" s="176">
        <f>IF(N206="snížená",J206,0)</f>
        <v>0</v>
      </c>
      <c r="BG206" s="176">
        <f>IF(N206="zákl. přenesená",J206,0)</f>
        <v>0</v>
      </c>
      <c r="BH206" s="176">
        <f>IF(N206="sníž. přenesená",J206,0)</f>
        <v>0</v>
      </c>
      <c r="BI206" s="176">
        <f>IF(N206="nulová",J206,0)</f>
        <v>0</v>
      </c>
      <c r="BJ206" s="20" t="s">
        <v>82</v>
      </c>
      <c r="BK206" s="176">
        <f>ROUND(I206*H206,2)</f>
        <v>0</v>
      </c>
      <c r="BL206" s="20" t="s">
        <v>132</v>
      </c>
      <c r="BM206" s="175" t="s">
        <v>342</v>
      </c>
    </row>
    <row r="207" s="2" customFormat="1">
      <c r="A207" s="39"/>
      <c r="B207" s="40"/>
      <c r="C207" s="39"/>
      <c r="D207" s="177" t="s">
        <v>133</v>
      </c>
      <c r="E207" s="39"/>
      <c r="F207" s="178" t="s">
        <v>602</v>
      </c>
      <c r="G207" s="39"/>
      <c r="H207" s="39"/>
      <c r="I207" s="179"/>
      <c r="J207" s="39"/>
      <c r="K207" s="39"/>
      <c r="L207" s="40"/>
      <c r="M207" s="180"/>
      <c r="N207" s="181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133</v>
      </c>
      <c r="AU207" s="20" t="s">
        <v>82</v>
      </c>
    </row>
    <row r="208" s="14" customFormat="1">
      <c r="A208" s="14"/>
      <c r="B208" s="190"/>
      <c r="C208" s="14"/>
      <c r="D208" s="183" t="s">
        <v>135</v>
      </c>
      <c r="E208" s="191" t="s">
        <v>3</v>
      </c>
      <c r="F208" s="192" t="s">
        <v>603</v>
      </c>
      <c r="G208" s="14"/>
      <c r="H208" s="193">
        <v>3.3214999999999999</v>
      </c>
      <c r="I208" s="194"/>
      <c r="J208" s="14"/>
      <c r="K208" s="14"/>
      <c r="L208" s="190"/>
      <c r="M208" s="195"/>
      <c r="N208" s="196"/>
      <c r="O208" s="196"/>
      <c r="P208" s="196"/>
      <c r="Q208" s="196"/>
      <c r="R208" s="196"/>
      <c r="S208" s="196"/>
      <c r="T208" s="19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1" t="s">
        <v>135</v>
      </c>
      <c r="AU208" s="191" t="s">
        <v>82</v>
      </c>
      <c r="AV208" s="14" t="s">
        <v>84</v>
      </c>
      <c r="AW208" s="14" t="s">
        <v>137</v>
      </c>
      <c r="AX208" s="14" t="s">
        <v>74</v>
      </c>
      <c r="AY208" s="191" t="s">
        <v>126</v>
      </c>
    </row>
    <row r="209" s="14" customFormat="1">
      <c r="A209" s="14"/>
      <c r="B209" s="190"/>
      <c r="C209" s="14"/>
      <c r="D209" s="183" t="s">
        <v>135</v>
      </c>
      <c r="E209" s="191" t="s">
        <v>3</v>
      </c>
      <c r="F209" s="192" t="s">
        <v>604</v>
      </c>
      <c r="G209" s="14"/>
      <c r="H209" s="193">
        <v>1.2</v>
      </c>
      <c r="I209" s="194"/>
      <c r="J209" s="14"/>
      <c r="K209" s="14"/>
      <c r="L209" s="190"/>
      <c r="M209" s="195"/>
      <c r="N209" s="196"/>
      <c r="O209" s="196"/>
      <c r="P209" s="196"/>
      <c r="Q209" s="196"/>
      <c r="R209" s="196"/>
      <c r="S209" s="196"/>
      <c r="T209" s="19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1" t="s">
        <v>135</v>
      </c>
      <c r="AU209" s="191" t="s">
        <v>82</v>
      </c>
      <c r="AV209" s="14" t="s">
        <v>84</v>
      </c>
      <c r="AW209" s="14" t="s">
        <v>137</v>
      </c>
      <c r="AX209" s="14" t="s">
        <v>74</v>
      </c>
      <c r="AY209" s="191" t="s">
        <v>126</v>
      </c>
    </row>
    <row r="210" s="15" customFormat="1">
      <c r="A210" s="15"/>
      <c r="B210" s="198"/>
      <c r="C210" s="15"/>
      <c r="D210" s="183" t="s">
        <v>135</v>
      </c>
      <c r="E210" s="199" t="s">
        <v>3</v>
      </c>
      <c r="F210" s="200" t="s">
        <v>140</v>
      </c>
      <c r="G210" s="15"/>
      <c r="H210" s="201">
        <v>4.5214999999999996</v>
      </c>
      <c r="I210" s="202"/>
      <c r="J210" s="15"/>
      <c r="K210" s="15"/>
      <c r="L210" s="198"/>
      <c r="M210" s="203"/>
      <c r="N210" s="204"/>
      <c r="O210" s="204"/>
      <c r="P210" s="204"/>
      <c r="Q210" s="204"/>
      <c r="R210" s="204"/>
      <c r="S210" s="204"/>
      <c r="T210" s="20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199" t="s">
        <v>135</v>
      </c>
      <c r="AU210" s="199" t="s">
        <v>82</v>
      </c>
      <c r="AV210" s="15" t="s">
        <v>132</v>
      </c>
      <c r="AW210" s="15" t="s">
        <v>137</v>
      </c>
      <c r="AX210" s="15" t="s">
        <v>82</v>
      </c>
      <c r="AY210" s="199" t="s">
        <v>126</v>
      </c>
    </row>
    <row r="211" s="12" customFormat="1" ht="25.92" customHeight="1">
      <c r="A211" s="12"/>
      <c r="B211" s="152"/>
      <c r="C211" s="12"/>
      <c r="D211" s="153" t="s">
        <v>73</v>
      </c>
      <c r="E211" s="154" t="s">
        <v>605</v>
      </c>
      <c r="F211" s="154" t="s">
        <v>606</v>
      </c>
      <c r="G211" s="12"/>
      <c r="H211" s="12"/>
      <c r="I211" s="155"/>
      <c r="J211" s="156">
        <f>BK211</f>
        <v>0</v>
      </c>
      <c r="K211" s="12"/>
      <c r="L211" s="152"/>
      <c r="M211" s="157"/>
      <c r="N211" s="158"/>
      <c r="O211" s="158"/>
      <c r="P211" s="159">
        <f>SUM(P212:P235)</f>
        <v>0</v>
      </c>
      <c r="Q211" s="158"/>
      <c r="R211" s="159">
        <f>SUM(R212:R235)</f>
        <v>5.6999999999999996E-06</v>
      </c>
      <c r="S211" s="158"/>
      <c r="T211" s="160">
        <f>SUM(T212:T235)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53" t="s">
        <v>82</v>
      </c>
      <c r="AT211" s="161" t="s">
        <v>73</v>
      </c>
      <c r="AU211" s="161" t="s">
        <v>74</v>
      </c>
      <c r="AY211" s="153" t="s">
        <v>126</v>
      </c>
      <c r="BK211" s="162">
        <f>SUM(BK212:BK235)</f>
        <v>0</v>
      </c>
    </row>
    <row r="212" s="2" customFormat="1" ht="24.15" customHeight="1">
      <c r="A212" s="39"/>
      <c r="B212" s="163"/>
      <c r="C212" s="164" t="s">
        <v>607</v>
      </c>
      <c r="D212" s="164" t="s">
        <v>127</v>
      </c>
      <c r="E212" s="165" t="s">
        <v>608</v>
      </c>
      <c r="F212" s="166" t="s">
        <v>609</v>
      </c>
      <c r="G212" s="167" t="s">
        <v>143</v>
      </c>
      <c r="H212" s="168">
        <v>83.799999999999997</v>
      </c>
      <c r="I212" s="169"/>
      <c r="J212" s="170">
        <f>ROUND(I212*H212,2)</f>
        <v>0</v>
      </c>
      <c r="K212" s="166" t="s">
        <v>131</v>
      </c>
      <c r="L212" s="40"/>
      <c r="M212" s="171" t="s">
        <v>3</v>
      </c>
      <c r="N212" s="172" t="s">
        <v>45</v>
      </c>
      <c r="O212" s="73"/>
      <c r="P212" s="173">
        <f>O212*H212</f>
        <v>0</v>
      </c>
      <c r="Q212" s="173">
        <v>0</v>
      </c>
      <c r="R212" s="173">
        <f>Q212*H212</f>
        <v>0</v>
      </c>
      <c r="S212" s="173">
        <v>0</v>
      </c>
      <c r="T212" s="174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75" t="s">
        <v>132</v>
      </c>
      <c r="AT212" s="175" t="s">
        <v>127</v>
      </c>
      <c r="AU212" s="175" t="s">
        <v>82</v>
      </c>
      <c r="AY212" s="20" t="s">
        <v>126</v>
      </c>
      <c r="BE212" s="176">
        <f>IF(N212="základní",J212,0)</f>
        <v>0</v>
      </c>
      <c r="BF212" s="176">
        <f>IF(N212="snížená",J212,0)</f>
        <v>0</v>
      </c>
      <c r="BG212" s="176">
        <f>IF(N212="zákl. přenesená",J212,0)</f>
        <v>0</v>
      </c>
      <c r="BH212" s="176">
        <f>IF(N212="sníž. přenesená",J212,0)</f>
        <v>0</v>
      </c>
      <c r="BI212" s="176">
        <f>IF(N212="nulová",J212,0)</f>
        <v>0</v>
      </c>
      <c r="BJ212" s="20" t="s">
        <v>82</v>
      </c>
      <c r="BK212" s="176">
        <f>ROUND(I212*H212,2)</f>
        <v>0</v>
      </c>
      <c r="BL212" s="20" t="s">
        <v>132</v>
      </c>
      <c r="BM212" s="175" t="s">
        <v>449</v>
      </c>
    </row>
    <row r="213" s="2" customFormat="1">
      <c r="A213" s="39"/>
      <c r="B213" s="40"/>
      <c r="C213" s="39"/>
      <c r="D213" s="177" t="s">
        <v>133</v>
      </c>
      <c r="E213" s="39"/>
      <c r="F213" s="178" t="s">
        <v>610</v>
      </c>
      <c r="G213" s="39"/>
      <c r="H213" s="39"/>
      <c r="I213" s="179"/>
      <c r="J213" s="39"/>
      <c r="K213" s="39"/>
      <c r="L213" s="40"/>
      <c r="M213" s="180"/>
      <c r="N213" s="181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133</v>
      </c>
      <c r="AU213" s="20" t="s">
        <v>82</v>
      </c>
    </row>
    <row r="214" s="2" customFormat="1" ht="24.15" customHeight="1">
      <c r="A214" s="39"/>
      <c r="B214" s="163"/>
      <c r="C214" s="207" t="s">
        <v>333</v>
      </c>
      <c r="D214" s="207" t="s">
        <v>186</v>
      </c>
      <c r="E214" s="208" t="s">
        <v>611</v>
      </c>
      <c r="F214" s="209" t="s">
        <v>612</v>
      </c>
      <c r="G214" s="210" t="s">
        <v>143</v>
      </c>
      <c r="H214" s="211">
        <v>83.799999999999997</v>
      </c>
      <c r="I214" s="212"/>
      <c r="J214" s="213">
        <f>ROUND(I214*H214,2)</f>
        <v>0</v>
      </c>
      <c r="K214" s="209" t="s">
        <v>131</v>
      </c>
      <c r="L214" s="214"/>
      <c r="M214" s="215" t="s">
        <v>3</v>
      </c>
      <c r="N214" s="216" t="s">
        <v>45</v>
      </c>
      <c r="O214" s="73"/>
      <c r="P214" s="173">
        <f>O214*H214</f>
        <v>0</v>
      </c>
      <c r="Q214" s="173">
        <v>0</v>
      </c>
      <c r="R214" s="173">
        <f>Q214*H214</f>
        <v>0</v>
      </c>
      <c r="S214" s="173">
        <v>0</v>
      </c>
      <c r="T214" s="174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5" t="s">
        <v>157</v>
      </c>
      <c r="AT214" s="175" t="s">
        <v>186</v>
      </c>
      <c r="AU214" s="175" t="s">
        <v>82</v>
      </c>
      <c r="AY214" s="20" t="s">
        <v>126</v>
      </c>
      <c r="BE214" s="176">
        <f>IF(N214="základní",J214,0)</f>
        <v>0</v>
      </c>
      <c r="BF214" s="176">
        <f>IF(N214="snížená",J214,0)</f>
        <v>0</v>
      </c>
      <c r="BG214" s="176">
        <f>IF(N214="zákl. přenesená",J214,0)</f>
        <v>0</v>
      </c>
      <c r="BH214" s="176">
        <f>IF(N214="sníž. přenesená",J214,0)</f>
        <v>0</v>
      </c>
      <c r="BI214" s="176">
        <f>IF(N214="nulová",J214,0)</f>
        <v>0</v>
      </c>
      <c r="BJ214" s="20" t="s">
        <v>82</v>
      </c>
      <c r="BK214" s="176">
        <f>ROUND(I214*H214,2)</f>
        <v>0</v>
      </c>
      <c r="BL214" s="20" t="s">
        <v>132</v>
      </c>
      <c r="BM214" s="175" t="s">
        <v>613</v>
      </c>
    </row>
    <row r="215" s="2" customFormat="1" ht="44.25" customHeight="1">
      <c r="A215" s="39"/>
      <c r="B215" s="163"/>
      <c r="C215" s="164" t="s">
        <v>614</v>
      </c>
      <c r="D215" s="164" t="s">
        <v>127</v>
      </c>
      <c r="E215" s="165" t="s">
        <v>615</v>
      </c>
      <c r="F215" s="166" t="s">
        <v>616</v>
      </c>
      <c r="G215" s="167" t="s">
        <v>617</v>
      </c>
      <c r="H215" s="168">
        <v>3</v>
      </c>
      <c r="I215" s="169"/>
      <c r="J215" s="170">
        <f>ROUND(I215*H215,2)</f>
        <v>0</v>
      </c>
      <c r="K215" s="166" t="s">
        <v>131</v>
      </c>
      <c r="L215" s="40"/>
      <c r="M215" s="171" t="s">
        <v>3</v>
      </c>
      <c r="N215" s="172" t="s">
        <v>45</v>
      </c>
      <c r="O215" s="73"/>
      <c r="P215" s="173">
        <f>O215*H215</f>
        <v>0</v>
      </c>
      <c r="Q215" s="173">
        <v>1.9E-06</v>
      </c>
      <c r="R215" s="173">
        <f>Q215*H215</f>
        <v>5.6999999999999996E-06</v>
      </c>
      <c r="S215" s="173">
        <v>0</v>
      </c>
      <c r="T215" s="17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5" t="s">
        <v>132</v>
      </c>
      <c r="AT215" s="175" t="s">
        <v>127</v>
      </c>
      <c r="AU215" s="175" t="s">
        <v>82</v>
      </c>
      <c r="AY215" s="20" t="s">
        <v>126</v>
      </c>
      <c r="BE215" s="176">
        <f>IF(N215="základní",J215,0)</f>
        <v>0</v>
      </c>
      <c r="BF215" s="176">
        <f>IF(N215="snížená",J215,0)</f>
        <v>0</v>
      </c>
      <c r="BG215" s="176">
        <f>IF(N215="zákl. přenesená",J215,0)</f>
        <v>0</v>
      </c>
      <c r="BH215" s="176">
        <f>IF(N215="sníž. přenesená",J215,0)</f>
        <v>0</v>
      </c>
      <c r="BI215" s="176">
        <f>IF(N215="nulová",J215,0)</f>
        <v>0</v>
      </c>
      <c r="BJ215" s="20" t="s">
        <v>82</v>
      </c>
      <c r="BK215" s="176">
        <f>ROUND(I215*H215,2)</f>
        <v>0</v>
      </c>
      <c r="BL215" s="20" t="s">
        <v>132</v>
      </c>
      <c r="BM215" s="175" t="s">
        <v>456</v>
      </c>
    </row>
    <row r="216" s="2" customFormat="1">
      <c r="A216" s="39"/>
      <c r="B216" s="40"/>
      <c r="C216" s="39"/>
      <c r="D216" s="177" t="s">
        <v>133</v>
      </c>
      <c r="E216" s="39"/>
      <c r="F216" s="178" t="s">
        <v>618</v>
      </c>
      <c r="G216" s="39"/>
      <c r="H216" s="39"/>
      <c r="I216" s="179"/>
      <c r="J216" s="39"/>
      <c r="K216" s="39"/>
      <c r="L216" s="40"/>
      <c r="M216" s="180"/>
      <c r="N216" s="181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133</v>
      </c>
      <c r="AU216" s="20" t="s">
        <v>82</v>
      </c>
    </row>
    <row r="217" s="2" customFormat="1" ht="24.15" customHeight="1">
      <c r="A217" s="39"/>
      <c r="B217" s="163"/>
      <c r="C217" s="207" t="s">
        <v>592</v>
      </c>
      <c r="D217" s="207" t="s">
        <v>186</v>
      </c>
      <c r="E217" s="208" t="s">
        <v>619</v>
      </c>
      <c r="F217" s="209" t="s">
        <v>620</v>
      </c>
      <c r="G217" s="210" t="s">
        <v>617</v>
      </c>
      <c r="H217" s="211">
        <v>3</v>
      </c>
      <c r="I217" s="212"/>
      <c r="J217" s="213">
        <f>ROUND(I217*H217,2)</f>
        <v>0</v>
      </c>
      <c r="K217" s="209" t="s">
        <v>621</v>
      </c>
      <c r="L217" s="214"/>
      <c r="M217" s="215" t="s">
        <v>3</v>
      </c>
      <c r="N217" s="216" t="s">
        <v>45</v>
      </c>
      <c r="O217" s="73"/>
      <c r="P217" s="173">
        <f>O217*H217</f>
        <v>0</v>
      </c>
      <c r="Q217" s="173">
        <v>0</v>
      </c>
      <c r="R217" s="173">
        <f>Q217*H217</f>
        <v>0</v>
      </c>
      <c r="S217" s="173">
        <v>0</v>
      </c>
      <c r="T217" s="17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5" t="s">
        <v>157</v>
      </c>
      <c r="AT217" s="175" t="s">
        <v>186</v>
      </c>
      <c r="AU217" s="175" t="s">
        <v>82</v>
      </c>
      <c r="AY217" s="20" t="s">
        <v>126</v>
      </c>
      <c r="BE217" s="176">
        <f>IF(N217="základní",J217,0)</f>
        <v>0</v>
      </c>
      <c r="BF217" s="176">
        <f>IF(N217="snížená",J217,0)</f>
        <v>0</v>
      </c>
      <c r="BG217" s="176">
        <f>IF(N217="zákl. přenesená",J217,0)</f>
        <v>0</v>
      </c>
      <c r="BH217" s="176">
        <f>IF(N217="sníž. přenesená",J217,0)</f>
        <v>0</v>
      </c>
      <c r="BI217" s="176">
        <f>IF(N217="nulová",J217,0)</f>
        <v>0</v>
      </c>
      <c r="BJ217" s="20" t="s">
        <v>82</v>
      </c>
      <c r="BK217" s="176">
        <f>ROUND(I217*H217,2)</f>
        <v>0</v>
      </c>
      <c r="BL217" s="20" t="s">
        <v>132</v>
      </c>
      <c r="BM217" s="175" t="s">
        <v>622</v>
      </c>
    </row>
    <row r="218" s="2" customFormat="1" ht="24.15" customHeight="1">
      <c r="A218" s="39"/>
      <c r="B218" s="163"/>
      <c r="C218" s="164" t="s">
        <v>623</v>
      </c>
      <c r="D218" s="164" t="s">
        <v>127</v>
      </c>
      <c r="E218" s="165" t="s">
        <v>624</v>
      </c>
      <c r="F218" s="166" t="s">
        <v>625</v>
      </c>
      <c r="G218" s="167" t="s">
        <v>617</v>
      </c>
      <c r="H218" s="168">
        <v>2</v>
      </c>
      <c r="I218" s="169"/>
      <c r="J218" s="170">
        <f>ROUND(I218*H218,2)</f>
        <v>0</v>
      </c>
      <c r="K218" s="166" t="s">
        <v>131</v>
      </c>
      <c r="L218" s="40"/>
      <c r="M218" s="171" t="s">
        <v>3</v>
      </c>
      <c r="N218" s="172" t="s">
        <v>45</v>
      </c>
      <c r="O218" s="73"/>
      <c r="P218" s="173">
        <f>O218*H218</f>
        <v>0</v>
      </c>
      <c r="Q218" s="173">
        <v>0</v>
      </c>
      <c r="R218" s="173">
        <f>Q218*H218</f>
        <v>0</v>
      </c>
      <c r="S218" s="173">
        <v>0</v>
      </c>
      <c r="T218" s="174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5" t="s">
        <v>132</v>
      </c>
      <c r="AT218" s="175" t="s">
        <v>127</v>
      </c>
      <c r="AU218" s="175" t="s">
        <v>82</v>
      </c>
      <c r="AY218" s="20" t="s">
        <v>126</v>
      </c>
      <c r="BE218" s="176">
        <f>IF(N218="základní",J218,0)</f>
        <v>0</v>
      </c>
      <c r="BF218" s="176">
        <f>IF(N218="snížená",J218,0)</f>
        <v>0</v>
      </c>
      <c r="BG218" s="176">
        <f>IF(N218="zákl. přenesená",J218,0)</f>
        <v>0</v>
      </c>
      <c r="BH218" s="176">
        <f>IF(N218="sníž. přenesená",J218,0)</f>
        <v>0</v>
      </c>
      <c r="BI218" s="176">
        <f>IF(N218="nulová",J218,0)</f>
        <v>0</v>
      </c>
      <c r="BJ218" s="20" t="s">
        <v>82</v>
      </c>
      <c r="BK218" s="176">
        <f>ROUND(I218*H218,2)</f>
        <v>0</v>
      </c>
      <c r="BL218" s="20" t="s">
        <v>132</v>
      </c>
      <c r="BM218" s="175" t="s">
        <v>626</v>
      </c>
    </row>
    <row r="219" s="2" customFormat="1">
      <c r="A219" s="39"/>
      <c r="B219" s="40"/>
      <c r="C219" s="39"/>
      <c r="D219" s="177" t="s">
        <v>133</v>
      </c>
      <c r="E219" s="39"/>
      <c r="F219" s="178" t="s">
        <v>627</v>
      </c>
      <c r="G219" s="39"/>
      <c r="H219" s="39"/>
      <c r="I219" s="179"/>
      <c r="J219" s="39"/>
      <c r="K219" s="39"/>
      <c r="L219" s="40"/>
      <c r="M219" s="180"/>
      <c r="N219" s="181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133</v>
      </c>
      <c r="AU219" s="20" t="s">
        <v>82</v>
      </c>
    </row>
    <row r="220" s="2" customFormat="1" ht="24.15" customHeight="1">
      <c r="A220" s="39"/>
      <c r="B220" s="163"/>
      <c r="C220" s="207" t="s">
        <v>443</v>
      </c>
      <c r="D220" s="207" t="s">
        <v>186</v>
      </c>
      <c r="E220" s="208" t="s">
        <v>628</v>
      </c>
      <c r="F220" s="209" t="s">
        <v>629</v>
      </c>
      <c r="G220" s="210" t="s">
        <v>617</v>
      </c>
      <c r="H220" s="211">
        <v>2</v>
      </c>
      <c r="I220" s="212"/>
      <c r="J220" s="213">
        <f>ROUND(I220*H220,2)</f>
        <v>0</v>
      </c>
      <c r="K220" s="209" t="s">
        <v>131</v>
      </c>
      <c r="L220" s="214"/>
      <c r="M220" s="215" t="s">
        <v>3</v>
      </c>
      <c r="N220" s="216" t="s">
        <v>45</v>
      </c>
      <c r="O220" s="73"/>
      <c r="P220" s="173">
        <f>O220*H220</f>
        <v>0</v>
      </c>
      <c r="Q220" s="173">
        <v>0</v>
      </c>
      <c r="R220" s="173">
        <f>Q220*H220</f>
        <v>0</v>
      </c>
      <c r="S220" s="173">
        <v>0</v>
      </c>
      <c r="T220" s="17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75" t="s">
        <v>157</v>
      </c>
      <c r="AT220" s="175" t="s">
        <v>186</v>
      </c>
      <c r="AU220" s="175" t="s">
        <v>82</v>
      </c>
      <c r="AY220" s="20" t="s">
        <v>126</v>
      </c>
      <c r="BE220" s="176">
        <f>IF(N220="základní",J220,0)</f>
        <v>0</v>
      </c>
      <c r="BF220" s="176">
        <f>IF(N220="snížená",J220,0)</f>
        <v>0</v>
      </c>
      <c r="BG220" s="176">
        <f>IF(N220="zákl. přenesená",J220,0)</f>
        <v>0</v>
      </c>
      <c r="BH220" s="176">
        <f>IF(N220="sníž. přenesená",J220,0)</f>
        <v>0</v>
      </c>
      <c r="BI220" s="176">
        <f>IF(N220="nulová",J220,0)</f>
        <v>0</v>
      </c>
      <c r="BJ220" s="20" t="s">
        <v>82</v>
      </c>
      <c r="BK220" s="176">
        <f>ROUND(I220*H220,2)</f>
        <v>0</v>
      </c>
      <c r="BL220" s="20" t="s">
        <v>132</v>
      </c>
      <c r="BM220" s="175" t="s">
        <v>630</v>
      </c>
    </row>
    <row r="221" s="2" customFormat="1" ht="24.15" customHeight="1">
      <c r="A221" s="39"/>
      <c r="B221" s="163"/>
      <c r="C221" s="164" t="s">
        <v>631</v>
      </c>
      <c r="D221" s="164" t="s">
        <v>127</v>
      </c>
      <c r="E221" s="165" t="s">
        <v>632</v>
      </c>
      <c r="F221" s="166" t="s">
        <v>633</v>
      </c>
      <c r="G221" s="167" t="s">
        <v>617</v>
      </c>
      <c r="H221" s="168">
        <v>2</v>
      </c>
      <c r="I221" s="169"/>
      <c r="J221" s="170">
        <f>ROUND(I221*H221,2)</f>
        <v>0</v>
      </c>
      <c r="K221" s="166" t="s">
        <v>131</v>
      </c>
      <c r="L221" s="40"/>
      <c r="M221" s="171" t="s">
        <v>3</v>
      </c>
      <c r="N221" s="172" t="s">
        <v>45</v>
      </c>
      <c r="O221" s="73"/>
      <c r="P221" s="173">
        <f>O221*H221</f>
        <v>0</v>
      </c>
      <c r="Q221" s="173">
        <v>0</v>
      </c>
      <c r="R221" s="173">
        <f>Q221*H221</f>
        <v>0</v>
      </c>
      <c r="S221" s="173">
        <v>0</v>
      </c>
      <c r="T221" s="17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5" t="s">
        <v>132</v>
      </c>
      <c r="AT221" s="175" t="s">
        <v>127</v>
      </c>
      <c r="AU221" s="175" t="s">
        <v>82</v>
      </c>
      <c r="AY221" s="20" t="s">
        <v>126</v>
      </c>
      <c r="BE221" s="176">
        <f>IF(N221="základní",J221,0)</f>
        <v>0</v>
      </c>
      <c r="BF221" s="176">
        <f>IF(N221="snížená",J221,0)</f>
        <v>0</v>
      </c>
      <c r="BG221" s="176">
        <f>IF(N221="zákl. přenesená",J221,0)</f>
        <v>0</v>
      </c>
      <c r="BH221" s="176">
        <f>IF(N221="sníž. přenesená",J221,0)</f>
        <v>0</v>
      </c>
      <c r="BI221" s="176">
        <f>IF(N221="nulová",J221,0)</f>
        <v>0</v>
      </c>
      <c r="BJ221" s="20" t="s">
        <v>82</v>
      </c>
      <c r="BK221" s="176">
        <f>ROUND(I221*H221,2)</f>
        <v>0</v>
      </c>
      <c r="BL221" s="20" t="s">
        <v>132</v>
      </c>
      <c r="BM221" s="175" t="s">
        <v>634</v>
      </c>
    </row>
    <row r="222" s="2" customFormat="1">
      <c r="A222" s="39"/>
      <c r="B222" s="40"/>
      <c r="C222" s="39"/>
      <c r="D222" s="177" t="s">
        <v>133</v>
      </c>
      <c r="E222" s="39"/>
      <c r="F222" s="178" t="s">
        <v>635</v>
      </c>
      <c r="G222" s="39"/>
      <c r="H222" s="39"/>
      <c r="I222" s="179"/>
      <c r="J222" s="39"/>
      <c r="K222" s="39"/>
      <c r="L222" s="40"/>
      <c r="M222" s="180"/>
      <c r="N222" s="181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133</v>
      </c>
      <c r="AU222" s="20" t="s">
        <v>82</v>
      </c>
    </row>
    <row r="223" s="2" customFormat="1" ht="21.75" customHeight="1">
      <c r="A223" s="39"/>
      <c r="B223" s="163"/>
      <c r="C223" s="207" t="s">
        <v>342</v>
      </c>
      <c r="D223" s="207" t="s">
        <v>186</v>
      </c>
      <c r="E223" s="208" t="s">
        <v>636</v>
      </c>
      <c r="F223" s="209" t="s">
        <v>637</v>
      </c>
      <c r="G223" s="210" t="s">
        <v>617</v>
      </c>
      <c r="H223" s="211">
        <v>1</v>
      </c>
      <c r="I223" s="212"/>
      <c r="J223" s="213">
        <f>ROUND(I223*H223,2)</f>
        <v>0</v>
      </c>
      <c r="K223" s="209" t="s">
        <v>131</v>
      </c>
      <c r="L223" s="214"/>
      <c r="M223" s="215" t="s">
        <v>3</v>
      </c>
      <c r="N223" s="216" t="s">
        <v>45</v>
      </c>
      <c r="O223" s="73"/>
      <c r="P223" s="173">
        <f>O223*H223</f>
        <v>0</v>
      </c>
      <c r="Q223" s="173">
        <v>0</v>
      </c>
      <c r="R223" s="173">
        <f>Q223*H223</f>
        <v>0</v>
      </c>
      <c r="S223" s="173">
        <v>0</v>
      </c>
      <c r="T223" s="17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5" t="s">
        <v>157</v>
      </c>
      <c r="AT223" s="175" t="s">
        <v>186</v>
      </c>
      <c r="AU223" s="175" t="s">
        <v>82</v>
      </c>
      <c r="AY223" s="20" t="s">
        <v>126</v>
      </c>
      <c r="BE223" s="176">
        <f>IF(N223="základní",J223,0)</f>
        <v>0</v>
      </c>
      <c r="BF223" s="176">
        <f>IF(N223="snížená",J223,0)</f>
        <v>0</v>
      </c>
      <c r="BG223" s="176">
        <f>IF(N223="zákl. přenesená",J223,0)</f>
        <v>0</v>
      </c>
      <c r="BH223" s="176">
        <f>IF(N223="sníž. přenesená",J223,0)</f>
        <v>0</v>
      </c>
      <c r="BI223" s="176">
        <f>IF(N223="nulová",J223,0)</f>
        <v>0</v>
      </c>
      <c r="BJ223" s="20" t="s">
        <v>82</v>
      </c>
      <c r="BK223" s="176">
        <f>ROUND(I223*H223,2)</f>
        <v>0</v>
      </c>
      <c r="BL223" s="20" t="s">
        <v>132</v>
      </c>
      <c r="BM223" s="175" t="s">
        <v>638</v>
      </c>
    </row>
    <row r="224" s="2" customFormat="1" ht="21.75" customHeight="1">
      <c r="A224" s="39"/>
      <c r="B224" s="163"/>
      <c r="C224" s="207" t="s">
        <v>639</v>
      </c>
      <c r="D224" s="207" t="s">
        <v>186</v>
      </c>
      <c r="E224" s="208" t="s">
        <v>640</v>
      </c>
      <c r="F224" s="209" t="s">
        <v>641</v>
      </c>
      <c r="G224" s="210" t="s">
        <v>617</v>
      </c>
      <c r="H224" s="211">
        <v>1</v>
      </c>
      <c r="I224" s="212"/>
      <c r="J224" s="213">
        <f>ROUND(I224*H224,2)</f>
        <v>0</v>
      </c>
      <c r="K224" s="209" t="s">
        <v>131</v>
      </c>
      <c r="L224" s="214"/>
      <c r="M224" s="215" t="s">
        <v>3</v>
      </c>
      <c r="N224" s="216" t="s">
        <v>45</v>
      </c>
      <c r="O224" s="73"/>
      <c r="P224" s="173">
        <f>O224*H224</f>
        <v>0</v>
      </c>
      <c r="Q224" s="173">
        <v>0</v>
      </c>
      <c r="R224" s="173">
        <f>Q224*H224</f>
        <v>0</v>
      </c>
      <c r="S224" s="173">
        <v>0</v>
      </c>
      <c r="T224" s="174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5" t="s">
        <v>157</v>
      </c>
      <c r="AT224" s="175" t="s">
        <v>186</v>
      </c>
      <c r="AU224" s="175" t="s">
        <v>82</v>
      </c>
      <c r="AY224" s="20" t="s">
        <v>126</v>
      </c>
      <c r="BE224" s="176">
        <f>IF(N224="základní",J224,0)</f>
        <v>0</v>
      </c>
      <c r="BF224" s="176">
        <f>IF(N224="snížená",J224,0)</f>
        <v>0</v>
      </c>
      <c r="BG224" s="176">
        <f>IF(N224="zákl. přenesená",J224,0)</f>
        <v>0</v>
      </c>
      <c r="BH224" s="176">
        <f>IF(N224="sníž. přenesená",J224,0)</f>
        <v>0</v>
      </c>
      <c r="BI224" s="176">
        <f>IF(N224="nulová",J224,0)</f>
        <v>0</v>
      </c>
      <c r="BJ224" s="20" t="s">
        <v>82</v>
      </c>
      <c r="BK224" s="176">
        <f>ROUND(I224*H224,2)</f>
        <v>0</v>
      </c>
      <c r="BL224" s="20" t="s">
        <v>132</v>
      </c>
      <c r="BM224" s="175" t="s">
        <v>642</v>
      </c>
    </row>
    <row r="225" s="2" customFormat="1" ht="24.15" customHeight="1">
      <c r="A225" s="39"/>
      <c r="B225" s="163"/>
      <c r="C225" s="164" t="s">
        <v>449</v>
      </c>
      <c r="D225" s="164" t="s">
        <v>127</v>
      </c>
      <c r="E225" s="165" t="s">
        <v>643</v>
      </c>
      <c r="F225" s="166" t="s">
        <v>644</v>
      </c>
      <c r="G225" s="167" t="s">
        <v>617</v>
      </c>
      <c r="H225" s="168">
        <v>2</v>
      </c>
      <c r="I225" s="169"/>
      <c r="J225" s="170">
        <f>ROUND(I225*H225,2)</f>
        <v>0</v>
      </c>
      <c r="K225" s="166" t="s">
        <v>131</v>
      </c>
      <c r="L225" s="40"/>
      <c r="M225" s="171" t="s">
        <v>3</v>
      </c>
      <c r="N225" s="172" t="s">
        <v>45</v>
      </c>
      <c r="O225" s="73"/>
      <c r="P225" s="173">
        <f>O225*H225</f>
        <v>0</v>
      </c>
      <c r="Q225" s="173">
        <v>0</v>
      </c>
      <c r="R225" s="173">
        <f>Q225*H225</f>
        <v>0</v>
      </c>
      <c r="S225" s="173">
        <v>0</v>
      </c>
      <c r="T225" s="17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5" t="s">
        <v>132</v>
      </c>
      <c r="AT225" s="175" t="s">
        <v>127</v>
      </c>
      <c r="AU225" s="175" t="s">
        <v>82</v>
      </c>
      <c r="AY225" s="20" t="s">
        <v>126</v>
      </c>
      <c r="BE225" s="176">
        <f>IF(N225="základní",J225,0)</f>
        <v>0</v>
      </c>
      <c r="BF225" s="176">
        <f>IF(N225="snížená",J225,0)</f>
        <v>0</v>
      </c>
      <c r="BG225" s="176">
        <f>IF(N225="zákl. přenesená",J225,0)</f>
        <v>0</v>
      </c>
      <c r="BH225" s="176">
        <f>IF(N225="sníž. přenesená",J225,0)</f>
        <v>0</v>
      </c>
      <c r="BI225" s="176">
        <f>IF(N225="nulová",J225,0)</f>
        <v>0</v>
      </c>
      <c r="BJ225" s="20" t="s">
        <v>82</v>
      </c>
      <c r="BK225" s="176">
        <f>ROUND(I225*H225,2)</f>
        <v>0</v>
      </c>
      <c r="BL225" s="20" t="s">
        <v>132</v>
      </c>
      <c r="BM225" s="175" t="s">
        <v>645</v>
      </c>
    </row>
    <row r="226" s="2" customFormat="1">
      <c r="A226" s="39"/>
      <c r="B226" s="40"/>
      <c r="C226" s="39"/>
      <c r="D226" s="177" t="s">
        <v>133</v>
      </c>
      <c r="E226" s="39"/>
      <c r="F226" s="178" t="s">
        <v>646</v>
      </c>
      <c r="G226" s="39"/>
      <c r="H226" s="39"/>
      <c r="I226" s="179"/>
      <c r="J226" s="39"/>
      <c r="K226" s="39"/>
      <c r="L226" s="40"/>
      <c r="M226" s="180"/>
      <c r="N226" s="181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133</v>
      </c>
      <c r="AU226" s="20" t="s">
        <v>82</v>
      </c>
    </row>
    <row r="227" s="2" customFormat="1" ht="24.15" customHeight="1">
      <c r="A227" s="39"/>
      <c r="B227" s="163"/>
      <c r="C227" s="207" t="s">
        <v>647</v>
      </c>
      <c r="D227" s="207" t="s">
        <v>186</v>
      </c>
      <c r="E227" s="208" t="s">
        <v>648</v>
      </c>
      <c r="F227" s="209" t="s">
        <v>649</v>
      </c>
      <c r="G227" s="210" t="s">
        <v>617</v>
      </c>
      <c r="H227" s="211">
        <v>2</v>
      </c>
      <c r="I227" s="212"/>
      <c r="J227" s="213">
        <f>ROUND(I227*H227,2)</f>
        <v>0</v>
      </c>
      <c r="K227" s="209" t="s">
        <v>131</v>
      </c>
      <c r="L227" s="214"/>
      <c r="M227" s="215" t="s">
        <v>3</v>
      </c>
      <c r="N227" s="216" t="s">
        <v>45</v>
      </c>
      <c r="O227" s="73"/>
      <c r="P227" s="173">
        <f>O227*H227</f>
        <v>0</v>
      </c>
      <c r="Q227" s="173">
        <v>0</v>
      </c>
      <c r="R227" s="173">
        <f>Q227*H227</f>
        <v>0</v>
      </c>
      <c r="S227" s="173">
        <v>0</v>
      </c>
      <c r="T227" s="174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75" t="s">
        <v>157</v>
      </c>
      <c r="AT227" s="175" t="s">
        <v>186</v>
      </c>
      <c r="AU227" s="175" t="s">
        <v>82</v>
      </c>
      <c r="AY227" s="20" t="s">
        <v>126</v>
      </c>
      <c r="BE227" s="176">
        <f>IF(N227="základní",J227,0)</f>
        <v>0</v>
      </c>
      <c r="BF227" s="176">
        <f>IF(N227="snížená",J227,0)</f>
        <v>0</v>
      </c>
      <c r="BG227" s="176">
        <f>IF(N227="zákl. přenesená",J227,0)</f>
        <v>0</v>
      </c>
      <c r="BH227" s="176">
        <f>IF(N227="sníž. přenesená",J227,0)</f>
        <v>0</v>
      </c>
      <c r="BI227" s="176">
        <f>IF(N227="nulová",J227,0)</f>
        <v>0</v>
      </c>
      <c r="BJ227" s="20" t="s">
        <v>82</v>
      </c>
      <c r="BK227" s="176">
        <f>ROUND(I227*H227,2)</f>
        <v>0</v>
      </c>
      <c r="BL227" s="20" t="s">
        <v>132</v>
      </c>
      <c r="BM227" s="175" t="s">
        <v>650</v>
      </c>
    </row>
    <row r="228" s="2" customFormat="1" ht="24.15" customHeight="1">
      <c r="A228" s="39"/>
      <c r="B228" s="163"/>
      <c r="C228" s="164" t="s">
        <v>651</v>
      </c>
      <c r="D228" s="164" t="s">
        <v>127</v>
      </c>
      <c r="E228" s="165" t="s">
        <v>652</v>
      </c>
      <c r="F228" s="166" t="s">
        <v>653</v>
      </c>
      <c r="G228" s="167" t="s">
        <v>617</v>
      </c>
      <c r="H228" s="168">
        <v>2</v>
      </c>
      <c r="I228" s="169"/>
      <c r="J228" s="170">
        <f>ROUND(I228*H228,2)</f>
        <v>0</v>
      </c>
      <c r="K228" s="166" t="s">
        <v>131</v>
      </c>
      <c r="L228" s="40"/>
      <c r="M228" s="171" t="s">
        <v>3</v>
      </c>
      <c r="N228" s="172" t="s">
        <v>45</v>
      </c>
      <c r="O228" s="73"/>
      <c r="P228" s="173">
        <f>O228*H228</f>
        <v>0</v>
      </c>
      <c r="Q228" s="173">
        <v>0</v>
      </c>
      <c r="R228" s="173">
        <f>Q228*H228</f>
        <v>0</v>
      </c>
      <c r="S228" s="173">
        <v>0</v>
      </c>
      <c r="T228" s="17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5" t="s">
        <v>132</v>
      </c>
      <c r="AT228" s="175" t="s">
        <v>127</v>
      </c>
      <c r="AU228" s="175" t="s">
        <v>82</v>
      </c>
      <c r="AY228" s="20" t="s">
        <v>126</v>
      </c>
      <c r="BE228" s="176">
        <f>IF(N228="základní",J228,0)</f>
        <v>0</v>
      </c>
      <c r="BF228" s="176">
        <f>IF(N228="snížená",J228,0)</f>
        <v>0</v>
      </c>
      <c r="BG228" s="176">
        <f>IF(N228="zákl. přenesená",J228,0)</f>
        <v>0</v>
      </c>
      <c r="BH228" s="176">
        <f>IF(N228="sníž. přenesená",J228,0)</f>
        <v>0</v>
      </c>
      <c r="BI228" s="176">
        <f>IF(N228="nulová",J228,0)</f>
        <v>0</v>
      </c>
      <c r="BJ228" s="20" t="s">
        <v>82</v>
      </c>
      <c r="BK228" s="176">
        <f>ROUND(I228*H228,2)</f>
        <v>0</v>
      </c>
      <c r="BL228" s="20" t="s">
        <v>132</v>
      </c>
      <c r="BM228" s="175" t="s">
        <v>654</v>
      </c>
    </row>
    <row r="229" s="2" customFormat="1">
      <c r="A229" s="39"/>
      <c r="B229" s="40"/>
      <c r="C229" s="39"/>
      <c r="D229" s="177" t="s">
        <v>133</v>
      </c>
      <c r="E229" s="39"/>
      <c r="F229" s="178" t="s">
        <v>655</v>
      </c>
      <c r="G229" s="39"/>
      <c r="H229" s="39"/>
      <c r="I229" s="179"/>
      <c r="J229" s="39"/>
      <c r="K229" s="39"/>
      <c r="L229" s="40"/>
      <c r="M229" s="180"/>
      <c r="N229" s="18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133</v>
      </c>
      <c r="AU229" s="20" t="s">
        <v>82</v>
      </c>
    </row>
    <row r="230" s="2" customFormat="1" ht="24.15" customHeight="1">
      <c r="A230" s="39"/>
      <c r="B230" s="163"/>
      <c r="C230" s="207" t="s">
        <v>656</v>
      </c>
      <c r="D230" s="207" t="s">
        <v>186</v>
      </c>
      <c r="E230" s="208" t="s">
        <v>657</v>
      </c>
      <c r="F230" s="209" t="s">
        <v>658</v>
      </c>
      <c r="G230" s="210" t="s">
        <v>617</v>
      </c>
      <c r="H230" s="211">
        <v>1</v>
      </c>
      <c r="I230" s="212"/>
      <c r="J230" s="213">
        <f>ROUND(I230*H230,2)</f>
        <v>0</v>
      </c>
      <c r="K230" s="209" t="s">
        <v>131</v>
      </c>
      <c r="L230" s="214"/>
      <c r="M230" s="215" t="s">
        <v>3</v>
      </c>
      <c r="N230" s="216" t="s">
        <v>45</v>
      </c>
      <c r="O230" s="73"/>
      <c r="P230" s="173">
        <f>O230*H230</f>
        <v>0</v>
      </c>
      <c r="Q230" s="173">
        <v>0</v>
      </c>
      <c r="R230" s="173">
        <f>Q230*H230</f>
        <v>0</v>
      </c>
      <c r="S230" s="173">
        <v>0</v>
      </c>
      <c r="T230" s="17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5" t="s">
        <v>157</v>
      </c>
      <c r="AT230" s="175" t="s">
        <v>186</v>
      </c>
      <c r="AU230" s="175" t="s">
        <v>82</v>
      </c>
      <c r="AY230" s="20" t="s">
        <v>126</v>
      </c>
      <c r="BE230" s="176">
        <f>IF(N230="základní",J230,0)</f>
        <v>0</v>
      </c>
      <c r="BF230" s="176">
        <f>IF(N230="snížená",J230,0)</f>
        <v>0</v>
      </c>
      <c r="BG230" s="176">
        <f>IF(N230="zákl. přenesená",J230,0)</f>
        <v>0</v>
      </c>
      <c r="BH230" s="176">
        <f>IF(N230="sníž. přenesená",J230,0)</f>
        <v>0</v>
      </c>
      <c r="BI230" s="176">
        <f>IF(N230="nulová",J230,0)</f>
        <v>0</v>
      </c>
      <c r="BJ230" s="20" t="s">
        <v>82</v>
      </c>
      <c r="BK230" s="176">
        <f>ROUND(I230*H230,2)</f>
        <v>0</v>
      </c>
      <c r="BL230" s="20" t="s">
        <v>132</v>
      </c>
      <c r="BM230" s="175" t="s">
        <v>659</v>
      </c>
    </row>
    <row r="231" s="2" customFormat="1" ht="24.15" customHeight="1">
      <c r="A231" s="39"/>
      <c r="B231" s="163"/>
      <c r="C231" s="207" t="s">
        <v>456</v>
      </c>
      <c r="D231" s="207" t="s">
        <v>186</v>
      </c>
      <c r="E231" s="208" t="s">
        <v>660</v>
      </c>
      <c r="F231" s="209" t="s">
        <v>661</v>
      </c>
      <c r="G231" s="210" t="s">
        <v>617</v>
      </c>
      <c r="H231" s="211">
        <v>1</v>
      </c>
      <c r="I231" s="212"/>
      <c r="J231" s="213">
        <f>ROUND(I231*H231,2)</f>
        <v>0</v>
      </c>
      <c r="K231" s="209" t="s">
        <v>131</v>
      </c>
      <c r="L231" s="214"/>
      <c r="M231" s="215" t="s">
        <v>3</v>
      </c>
      <c r="N231" s="216" t="s">
        <v>45</v>
      </c>
      <c r="O231" s="73"/>
      <c r="P231" s="173">
        <f>O231*H231</f>
        <v>0</v>
      </c>
      <c r="Q231" s="173">
        <v>0</v>
      </c>
      <c r="R231" s="173">
        <f>Q231*H231</f>
        <v>0</v>
      </c>
      <c r="S231" s="173">
        <v>0</v>
      </c>
      <c r="T231" s="174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175" t="s">
        <v>157</v>
      </c>
      <c r="AT231" s="175" t="s">
        <v>186</v>
      </c>
      <c r="AU231" s="175" t="s">
        <v>82</v>
      </c>
      <c r="AY231" s="20" t="s">
        <v>126</v>
      </c>
      <c r="BE231" s="176">
        <f>IF(N231="základní",J231,0)</f>
        <v>0</v>
      </c>
      <c r="BF231" s="176">
        <f>IF(N231="snížená",J231,0)</f>
        <v>0</v>
      </c>
      <c r="BG231" s="176">
        <f>IF(N231="zákl. přenesená",J231,0)</f>
        <v>0</v>
      </c>
      <c r="BH231" s="176">
        <f>IF(N231="sníž. přenesená",J231,0)</f>
        <v>0</v>
      </c>
      <c r="BI231" s="176">
        <f>IF(N231="nulová",J231,0)</f>
        <v>0</v>
      </c>
      <c r="BJ231" s="20" t="s">
        <v>82</v>
      </c>
      <c r="BK231" s="176">
        <f>ROUND(I231*H231,2)</f>
        <v>0</v>
      </c>
      <c r="BL231" s="20" t="s">
        <v>132</v>
      </c>
      <c r="BM231" s="175" t="s">
        <v>662</v>
      </c>
    </row>
    <row r="232" s="2" customFormat="1" ht="37.8" customHeight="1">
      <c r="A232" s="39"/>
      <c r="B232" s="163"/>
      <c r="C232" s="164" t="s">
        <v>663</v>
      </c>
      <c r="D232" s="164" t="s">
        <v>127</v>
      </c>
      <c r="E232" s="165" t="s">
        <v>664</v>
      </c>
      <c r="F232" s="166" t="s">
        <v>665</v>
      </c>
      <c r="G232" s="167" t="s">
        <v>617</v>
      </c>
      <c r="H232" s="168">
        <v>2</v>
      </c>
      <c r="I232" s="169"/>
      <c r="J232" s="170">
        <f>ROUND(I232*H232,2)</f>
        <v>0</v>
      </c>
      <c r="K232" s="166" t="s">
        <v>131</v>
      </c>
      <c r="L232" s="40"/>
      <c r="M232" s="171" t="s">
        <v>3</v>
      </c>
      <c r="N232" s="172" t="s">
        <v>45</v>
      </c>
      <c r="O232" s="73"/>
      <c r="P232" s="173">
        <f>O232*H232</f>
        <v>0</v>
      </c>
      <c r="Q232" s="173">
        <v>0</v>
      </c>
      <c r="R232" s="173">
        <f>Q232*H232</f>
        <v>0</v>
      </c>
      <c r="S232" s="173">
        <v>0</v>
      </c>
      <c r="T232" s="174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5" t="s">
        <v>132</v>
      </c>
      <c r="AT232" s="175" t="s">
        <v>127</v>
      </c>
      <c r="AU232" s="175" t="s">
        <v>82</v>
      </c>
      <c r="AY232" s="20" t="s">
        <v>126</v>
      </c>
      <c r="BE232" s="176">
        <f>IF(N232="základní",J232,0)</f>
        <v>0</v>
      </c>
      <c r="BF232" s="176">
        <f>IF(N232="snížená",J232,0)</f>
        <v>0</v>
      </c>
      <c r="BG232" s="176">
        <f>IF(N232="zákl. přenesená",J232,0)</f>
        <v>0</v>
      </c>
      <c r="BH232" s="176">
        <f>IF(N232="sníž. přenesená",J232,0)</f>
        <v>0</v>
      </c>
      <c r="BI232" s="176">
        <f>IF(N232="nulová",J232,0)</f>
        <v>0</v>
      </c>
      <c r="BJ232" s="20" t="s">
        <v>82</v>
      </c>
      <c r="BK232" s="176">
        <f>ROUND(I232*H232,2)</f>
        <v>0</v>
      </c>
      <c r="BL232" s="20" t="s">
        <v>132</v>
      </c>
      <c r="BM232" s="175" t="s">
        <v>666</v>
      </c>
    </row>
    <row r="233" s="2" customFormat="1">
      <c r="A233" s="39"/>
      <c r="B233" s="40"/>
      <c r="C233" s="39"/>
      <c r="D233" s="177" t="s">
        <v>133</v>
      </c>
      <c r="E233" s="39"/>
      <c r="F233" s="178" t="s">
        <v>667</v>
      </c>
      <c r="G233" s="39"/>
      <c r="H233" s="39"/>
      <c r="I233" s="179"/>
      <c r="J233" s="39"/>
      <c r="K233" s="39"/>
      <c r="L233" s="40"/>
      <c r="M233" s="180"/>
      <c r="N233" s="181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133</v>
      </c>
      <c r="AU233" s="20" t="s">
        <v>82</v>
      </c>
    </row>
    <row r="234" s="2" customFormat="1" ht="24.15" customHeight="1">
      <c r="A234" s="39"/>
      <c r="B234" s="163"/>
      <c r="C234" s="207" t="s">
        <v>668</v>
      </c>
      <c r="D234" s="207" t="s">
        <v>186</v>
      </c>
      <c r="E234" s="208" t="s">
        <v>669</v>
      </c>
      <c r="F234" s="209" t="s">
        <v>670</v>
      </c>
      <c r="G234" s="210" t="s">
        <v>617</v>
      </c>
      <c r="H234" s="211">
        <v>2</v>
      </c>
      <c r="I234" s="212"/>
      <c r="J234" s="213">
        <f>ROUND(I234*H234,2)</f>
        <v>0</v>
      </c>
      <c r="K234" s="209" t="s">
        <v>131</v>
      </c>
      <c r="L234" s="214"/>
      <c r="M234" s="215" t="s">
        <v>3</v>
      </c>
      <c r="N234" s="216" t="s">
        <v>45</v>
      </c>
      <c r="O234" s="73"/>
      <c r="P234" s="173">
        <f>O234*H234</f>
        <v>0</v>
      </c>
      <c r="Q234" s="173">
        <v>0</v>
      </c>
      <c r="R234" s="173">
        <f>Q234*H234</f>
        <v>0</v>
      </c>
      <c r="S234" s="173">
        <v>0</v>
      </c>
      <c r="T234" s="17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5" t="s">
        <v>157</v>
      </c>
      <c r="AT234" s="175" t="s">
        <v>186</v>
      </c>
      <c r="AU234" s="175" t="s">
        <v>82</v>
      </c>
      <c r="AY234" s="20" t="s">
        <v>126</v>
      </c>
      <c r="BE234" s="176">
        <f>IF(N234="základní",J234,0)</f>
        <v>0</v>
      </c>
      <c r="BF234" s="176">
        <f>IF(N234="snížená",J234,0)</f>
        <v>0</v>
      </c>
      <c r="BG234" s="176">
        <f>IF(N234="zákl. přenesená",J234,0)</f>
        <v>0</v>
      </c>
      <c r="BH234" s="176">
        <f>IF(N234="sníž. přenesená",J234,0)</f>
        <v>0</v>
      </c>
      <c r="BI234" s="176">
        <f>IF(N234="nulová",J234,0)</f>
        <v>0</v>
      </c>
      <c r="BJ234" s="20" t="s">
        <v>82</v>
      </c>
      <c r="BK234" s="176">
        <f>ROUND(I234*H234,2)</f>
        <v>0</v>
      </c>
      <c r="BL234" s="20" t="s">
        <v>132</v>
      </c>
      <c r="BM234" s="175" t="s">
        <v>671</v>
      </c>
    </row>
    <row r="235" s="2" customFormat="1" ht="24.15" customHeight="1">
      <c r="A235" s="39"/>
      <c r="B235" s="163"/>
      <c r="C235" s="207" t="s">
        <v>672</v>
      </c>
      <c r="D235" s="207" t="s">
        <v>186</v>
      </c>
      <c r="E235" s="208" t="s">
        <v>673</v>
      </c>
      <c r="F235" s="209" t="s">
        <v>674</v>
      </c>
      <c r="G235" s="210" t="s">
        <v>300</v>
      </c>
      <c r="H235" s="211">
        <v>50</v>
      </c>
      <c r="I235" s="212"/>
      <c r="J235" s="213">
        <f>ROUND(I235*H235,2)</f>
        <v>0</v>
      </c>
      <c r="K235" s="209" t="s">
        <v>131</v>
      </c>
      <c r="L235" s="214"/>
      <c r="M235" s="215" t="s">
        <v>3</v>
      </c>
      <c r="N235" s="216" t="s">
        <v>45</v>
      </c>
      <c r="O235" s="73"/>
      <c r="P235" s="173">
        <f>O235*H235</f>
        <v>0</v>
      </c>
      <c r="Q235" s="173">
        <v>0</v>
      </c>
      <c r="R235" s="173">
        <f>Q235*H235</f>
        <v>0</v>
      </c>
      <c r="S235" s="173">
        <v>0</v>
      </c>
      <c r="T235" s="174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5" t="s">
        <v>157</v>
      </c>
      <c r="AT235" s="175" t="s">
        <v>186</v>
      </c>
      <c r="AU235" s="175" t="s">
        <v>82</v>
      </c>
      <c r="AY235" s="20" t="s">
        <v>126</v>
      </c>
      <c r="BE235" s="176">
        <f>IF(N235="základní",J235,0)</f>
        <v>0</v>
      </c>
      <c r="BF235" s="176">
        <f>IF(N235="snížená",J235,0)</f>
        <v>0</v>
      </c>
      <c r="BG235" s="176">
        <f>IF(N235="zákl. přenesená",J235,0)</f>
        <v>0</v>
      </c>
      <c r="BH235" s="176">
        <f>IF(N235="sníž. přenesená",J235,0)</f>
        <v>0</v>
      </c>
      <c r="BI235" s="176">
        <f>IF(N235="nulová",J235,0)</f>
        <v>0</v>
      </c>
      <c r="BJ235" s="20" t="s">
        <v>82</v>
      </c>
      <c r="BK235" s="176">
        <f>ROUND(I235*H235,2)</f>
        <v>0</v>
      </c>
      <c r="BL235" s="20" t="s">
        <v>132</v>
      </c>
      <c r="BM235" s="175" t="s">
        <v>675</v>
      </c>
    </row>
    <row r="236" s="12" customFormat="1" ht="25.92" customHeight="1">
      <c r="A236" s="12"/>
      <c r="B236" s="152"/>
      <c r="C236" s="12"/>
      <c r="D236" s="153" t="s">
        <v>73</v>
      </c>
      <c r="E236" s="154" t="s">
        <v>676</v>
      </c>
      <c r="F236" s="154" t="s">
        <v>677</v>
      </c>
      <c r="G236" s="12"/>
      <c r="H236" s="12"/>
      <c r="I236" s="155"/>
      <c r="J236" s="156">
        <f>BK236</f>
        <v>0</v>
      </c>
      <c r="K236" s="12"/>
      <c r="L236" s="152"/>
      <c r="M236" s="157"/>
      <c r="N236" s="158"/>
      <c r="O236" s="158"/>
      <c r="P236" s="159">
        <f>P237+SUM(P238:P251)</f>
        <v>0</v>
      </c>
      <c r="Q236" s="158"/>
      <c r="R236" s="159">
        <f>R237+SUM(R238:R251)</f>
        <v>0.45792378521200006</v>
      </c>
      <c r="S236" s="158"/>
      <c r="T236" s="160">
        <f>T237+SUM(T238:T251)</f>
        <v>1.9466919999999999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3" t="s">
        <v>82</v>
      </c>
      <c r="AT236" s="161" t="s">
        <v>73</v>
      </c>
      <c r="AU236" s="161" t="s">
        <v>74</v>
      </c>
      <c r="AY236" s="153" t="s">
        <v>126</v>
      </c>
      <c r="BK236" s="162">
        <f>BK237+SUM(BK238:BK251)</f>
        <v>0</v>
      </c>
    </row>
    <row r="237" s="2" customFormat="1" ht="44.25" customHeight="1">
      <c r="A237" s="39"/>
      <c r="B237" s="163"/>
      <c r="C237" s="164" t="s">
        <v>464</v>
      </c>
      <c r="D237" s="164" t="s">
        <v>127</v>
      </c>
      <c r="E237" s="165" t="s">
        <v>678</v>
      </c>
      <c r="F237" s="166" t="s">
        <v>679</v>
      </c>
      <c r="G237" s="167" t="s">
        <v>240</v>
      </c>
      <c r="H237" s="168">
        <v>1.502</v>
      </c>
      <c r="I237" s="169"/>
      <c r="J237" s="170">
        <f>ROUND(I237*H237,2)</f>
        <v>0</v>
      </c>
      <c r="K237" s="166" t="s">
        <v>131</v>
      </c>
      <c r="L237" s="40"/>
      <c r="M237" s="171" t="s">
        <v>3</v>
      </c>
      <c r="N237" s="172" t="s">
        <v>45</v>
      </c>
      <c r="O237" s="73"/>
      <c r="P237" s="173">
        <f>O237*H237</f>
        <v>0</v>
      </c>
      <c r="Q237" s="173">
        <v>0.046216106</v>
      </c>
      <c r="R237" s="173">
        <f>Q237*H237</f>
        <v>0.069416591212000001</v>
      </c>
      <c r="S237" s="173">
        <v>0</v>
      </c>
      <c r="T237" s="17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5" t="s">
        <v>132</v>
      </c>
      <c r="AT237" s="175" t="s">
        <v>127</v>
      </c>
      <c r="AU237" s="175" t="s">
        <v>82</v>
      </c>
      <c r="AY237" s="20" t="s">
        <v>126</v>
      </c>
      <c r="BE237" s="176">
        <f>IF(N237="základní",J237,0)</f>
        <v>0</v>
      </c>
      <c r="BF237" s="176">
        <f>IF(N237="snížená",J237,0)</f>
        <v>0</v>
      </c>
      <c r="BG237" s="176">
        <f>IF(N237="zákl. přenesená",J237,0)</f>
        <v>0</v>
      </c>
      <c r="BH237" s="176">
        <f>IF(N237="sníž. přenesená",J237,0)</f>
        <v>0</v>
      </c>
      <c r="BI237" s="176">
        <f>IF(N237="nulová",J237,0)</f>
        <v>0</v>
      </c>
      <c r="BJ237" s="20" t="s">
        <v>82</v>
      </c>
      <c r="BK237" s="176">
        <f>ROUND(I237*H237,2)</f>
        <v>0</v>
      </c>
      <c r="BL237" s="20" t="s">
        <v>132</v>
      </c>
      <c r="BM237" s="175" t="s">
        <v>680</v>
      </c>
    </row>
    <row r="238" s="2" customFormat="1">
      <c r="A238" s="39"/>
      <c r="B238" s="40"/>
      <c r="C238" s="39"/>
      <c r="D238" s="177" t="s">
        <v>133</v>
      </c>
      <c r="E238" s="39"/>
      <c r="F238" s="178" t="s">
        <v>681</v>
      </c>
      <c r="G238" s="39"/>
      <c r="H238" s="39"/>
      <c r="I238" s="179"/>
      <c r="J238" s="39"/>
      <c r="K238" s="39"/>
      <c r="L238" s="40"/>
      <c r="M238" s="180"/>
      <c r="N238" s="181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133</v>
      </c>
      <c r="AU238" s="20" t="s">
        <v>82</v>
      </c>
    </row>
    <row r="239" s="14" customFormat="1">
      <c r="A239" s="14"/>
      <c r="B239" s="190"/>
      <c r="C239" s="14"/>
      <c r="D239" s="183" t="s">
        <v>135</v>
      </c>
      <c r="E239" s="191" t="s">
        <v>3</v>
      </c>
      <c r="F239" s="192" t="s">
        <v>682</v>
      </c>
      <c r="G239" s="14"/>
      <c r="H239" s="193">
        <v>1.5015000000000001</v>
      </c>
      <c r="I239" s="194"/>
      <c r="J239" s="14"/>
      <c r="K239" s="14"/>
      <c r="L239" s="190"/>
      <c r="M239" s="195"/>
      <c r="N239" s="196"/>
      <c r="O239" s="196"/>
      <c r="P239" s="196"/>
      <c r="Q239" s="196"/>
      <c r="R239" s="196"/>
      <c r="S239" s="196"/>
      <c r="T239" s="19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1" t="s">
        <v>135</v>
      </c>
      <c r="AU239" s="191" t="s">
        <v>82</v>
      </c>
      <c r="AV239" s="14" t="s">
        <v>84</v>
      </c>
      <c r="AW239" s="14" t="s">
        <v>137</v>
      </c>
      <c r="AX239" s="14" t="s">
        <v>82</v>
      </c>
      <c r="AY239" s="191" t="s">
        <v>126</v>
      </c>
    </row>
    <row r="240" s="2" customFormat="1" ht="16.5" customHeight="1">
      <c r="A240" s="39"/>
      <c r="B240" s="163"/>
      <c r="C240" s="164" t="s">
        <v>683</v>
      </c>
      <c r="D240" s="164" t="s">
        <v>127</v>
      </c>
      <c r="E240" s="165" t="s">
        <v>684</v>
      </c>
      <c r="F240" s="166" t="s">
        <v>685</v>
      </c>
      <c r="G240" s="167" t="s">
        <v>143</v>
      </c>
      <c r="H240" s="168">
        <v>3</v>
      </c>
      <c r="I240" s="169"/>
      <c r="J240" s="170">
        <f>ROUND(I240*H240,2)</f>
        <v>0</v>
      </c>
      <c r="K240" s="166" t="s">
        <v>131</v>
      </c>
      <c r="L240" s="40"/>
      <c r="M240" s="171" t="s">
        <v>3</v>
      </c>
      <c r="N240" s="172" t="s">
        <v>45</v>
      </c>
      <c r="O240" s="73"/>
      <c r="P240" s="173">
        <f>O240*H240</f>
        <v>0</v>
      </c>
      <c r="Q240" s="173">
        <v>0.069252398000000007</v>
      </c>
      <c r="R240" s="173">
        <f>Q240*H240</f>
        <v>0.20775719400000003</v>
      </c>
      <c r="S240" s="173">
        <v>0</v>
      </c>
      <c r="T240" s="17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5" t="s">
        <v>132</v>
      </c>
      <c r="AT240" s="175" t="s">
        <v>127</v>
      </c>
      <c r="AU240" s="175" t="s">
        <v>82</v>
      </c>
      <c r="AY240" s="20" t="s">
        <v>126</v>
      </c>
      <c r="BE240" s="176">
        <f>IF(N240="základní",J240,0)</f>
        <v>0</v>
      </c>
      <c r="BF240" s="176">
        <f>IF(N240="snížená",J240,0)</f>
        <v>0</v>
      </c>
      <c r="BG240" s="176">
        <f>IF(N240="zákl. přenesená",J240,0)</f>
        <v>0</v>
      </c>
      <c r="BH240" s="176">
        <f>IF(N240="sníž. přenesená",J240,0)</f>
        <v>0</v>
      </c>
      <c r="BI240" s="176">
        <f>IF(N240="nulová",J240,0)</f>
        <v>0</v>
      </c>
      <c r="BJ240" s="20" t="s">
        <v>82</v>
      </c>
      <c r="BK240" s="176">
        <f>ROUND(I240*H240,2)</f>
        <v>0</v>
      </c>
      <c r="BL240" s="20" t="s">
        <v>132</v>
      </c>
      <c r="BM240" s="175" t="s">
        <v>686</v>
      </c>
    </row>
    <row r="241" s="2" customFormat="1">
      <c r="A241" s="39"/>
      <c r="B241" s="40"/>
      <c r="C241" s="39"/>
      <c r="D241" s="177" t="s">
        <v>133</v>
      </c>
      <c r="E241" s="39"/>
      <c r="F241" s="178" t="s">
        <v>687</v>
      </c>
      <c r="G241" s="39"/>
      <c r="H241" s="39"/>
      <c r="I241" s="179"/>
      <c r="J241" s="39"/>
      <c r="K241" s="39"/>
      <c r="L241" s="40"/>
      <c r="M241" s="180"/>
      <c r="N241" s="181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133</v>
      </c>
      <c r="AU241" s="20" t="s">
        <v>82</v>
      </c>
    </row>
    <row r="242" s="2" customFormat="1" ht="62.7" customHeight="1">
      <c r="A242" s="39"/>
      <c r="B242" s="163"/>
      <c r="C242" s="164" t="s">
        <v>688</v>
      </c>
      <c r="D242" s="164" t="s">
        <v>127</v>
      </c>
      <c r="E242" s="165" t="s">
        <v>689</v>
      </c>
      <c r="F242" s="166" t="s">
        <v>690</v>
      </c>
      <c r="G242" s="167" t="s">
        <v>240</v>
      </c>
      <c r="H242" s="168">
        <v>3.3220000000000001</v>
      </c>
      <c r="I242" s="169"/>
      <c r="J242" s="170">
        <f>ROUND(I242*H242,2)</f>
        <v>0</v>
      </c>
      <c r="K242" s="166" t="s">
        <v>131</v>
      </c>
      <c r="L242" s="40"/>
      <c r="M242" s="171" t="s">
        <v>3</v>
      </c>
      <c r="N242" s="172" t="s">
        <v>45</v>
      </c>
      <c r="O242" s="73"/>
      <c r="P242" s="173">
        <f>O242*H242</f>
        <v>0</v>
      </c>
      <c r="Q242" s="173">
        <v>0</v>
      </c>
      <c r="R242" s="173">
        <f>Q242*H242</f>
        <v>0</v>
      </c>
      <c r="S242" s="173">
        <v>0.58599999999999997</v>
      </c>
      <c r="T242" s="174">
        <f>S242*H242</f>
        <v>1.9466919999999999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75" t="s">
        <v>132</v>
      </c>
      <c r="AT242" s="175" t="s">
        <v>127</v>
      </c>
      <c r="AU242" s="175" t="s">
        <v>82</v>
      </c>
      <c r="AY242" s="20" t="s">
        <v>126</v>
      </c>
      <c r="BE242" s="176">
        <f>IF(N242="základní",J242,0)</f>
        <v>0</v>
      </c>
      <c r="BF242" s="176">
        <f>IF(N242="snížená",J242,0)</f>
        <v>0</v>
      </c>
      <c r="BG242" s="176">
        <f>IF(N242="zákl. přenesená",J242,0)</f>
        <v>0</v>
      </c>
      <c r="BH242" s="176">
        <f>IF(N242="sníž. přenesená",J242,0)</f>
        <v>0</v>
      </c>
      <c r="BI242" s="176">
        <f>IF(N242="nulová",J242,0)</f>
        <v>0</v>
      </c>
      <c r="BJ242" s="20" t="s">
        <v>82</v>
      </c>
      <c r="BK242" s="176">
        <f>ROUND(I242*H242,2)</f>
        <v>0</v>
      </c>
      <c r="BL242" s="20" t="s">
        <v>132</v>
      </c>
      <c r="BM242" s="175" t="s">
        <v>691</v>
      </c>
    </row>
    <row r="243" s="2" customFormat="1">
      <c r="A243" s="39"/>
      <c r="B243" s="40"/>
      <c r="C243" s="39"/>
      <c r="D243" s="177" t="s">
        <v>133</v>
      </c>
      <c r="E243" s="39"/>
      <c r="F243" s="178" t="s">
        <v>692</v>
      </c>
      <c r="G243" s="39"/>
      <c r="H243" s="39"/>
      <c r="I243" s="179"/>
      <c r="J243" s="39"/>
      <c r="K243" s="39"/>
      <c r="L243" s="40"/>
      <c r="M243" s="180"/>
      <c r="N243" s="181"/>
      <c r="O243" s="73"/>
      <c r="P243" s="73"/>
      <c r="Q243" s="73"/>
      <c r="R243" s="73"/>
      <c r="S243" s="73"/>
      <c r="T243" s="74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20" t="s">
        <v>133</v>
      </c>
      <c r="AU243" s="20" t="s">
        <v>82</v>
      </c>
    </row>
    <row r="244" s="14" customFormat="1">
      <c r="A244" s="14"/>
      <c r="B244" s="190"/>
      <c r="C244" s="14"/>
      <c r="D244" s="183" t="s">
        <v>135</v>
      </c>
      <c r="E244" s="191" t="s">
        <v>3</v>
      </c>
      <c r="F244" s="192" t="s">
        <v>603</v>
      </c>
      <c r="G244" s="14"/>
      <c r="H244" s="193">
        <v>3.3214999999999999</v>
      </c>
      <c r="I244" s="194"/>
      <c r="J244" s="14"/>
      <c r="K244" s="14"/>
      <c r="L244" s="190"/>
      <c r="M244" s="195"/>
      <c r="N244" s="196"/>
      <c r="O244" s="196"/>
      <c r="P244" s="196"/>
      <c r="Q244" s="196"/>
      <c r="R244" s="196"/>
      <c r="S244" s="196"/>
      <c r="T244" s="19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1" t="s">
        <v>135</v>
      </c>
      <c r="AU244" s="191" t="s">
        <v>82</v>
      </c>
      <c r="AV244" s="14" t="s">
        <v>84</v>
      </c>
      <c r="AW244" s="14" t="s">
        <v>137</v>
      </c>
      <c r="AX244" s="14" t="s">
        <v>82</v>
      </c>
      <c r="AY244" s="191" t="s">
        <v>126</v>
      </c>
    </row>
    <row r="245" s="2" customFormat="1" ht="16.5" customHeight="1">
      <c r="A245" s="39"/>
      <c r="B245" s="163"/>
      <c r="C245" s="164" t="s">
        <v>693</v>
      </c>
      <c r="D245" s="164" t="s">
        <v>127</v>
      </c>
      <c r="E245" s="165" t="s">
        <v>694</v>
      </c>
      <c r="F245" s="166" t="s">
        <v>695</v>
      </c>
      <c r="G245" s="167" t="s">
        <v>240</v>
      </c>
      <c r="H245" s="168">
        <v>4.0499999999999998</v>
      </c>
      <c r="I245" s="169"/>
      <c r="J245" s="170">
        <f>ROUND(I245*H245,2)</f>
        <v>0</v>
      </c>
      <c r="K245" s="166" t="s">
        <v>3</v>
      </c>
      <c r="L245" s="40"/>
      <c r="M245" s="171" t="s">
        <v>3</v>
      </c>
      <c r="N245" s="172" t="s">
        <v>45</v>
      </c>
      <c r="O245" s="73"/>
      <c r="P245" s="173">
        <f>O245*H245</f>
        <v>0</v>
      </c>
      <c r="Q245" s="173">
        <v>0.00023000000000000001</v>
      </c>
      <c r="R245" s="173">
        <f>Q245*H245</f>
        <v>0.00093150000000000004</v>
      </c>
      <c r="S245" s="173">
        <v>0</v>
      </c>
      <c r="T245" s="17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5" t="s">
        <v>223</v>
      </c>
      <c r="AT245" s="175" t="s">
        <v>127</v>
      </c>
      <c r="AU245" s="175" t="s">
        <v>82</v>
      </c>
      <c r="AY245" s="20" t="s">
        <v>126</v>
      </c>
      <c r="BE245" s="176">
        <f>IF(N245="základní",J245,0)</f>
        <v>0</v>
      </c>
      <c r="BF245" s="176">
        <f>IF(N245="snížená",J245,0)</f>
        <v>0</v>
      </c>
      <c r="BG245" s="176">
        <f>IF(N245="zákl. přenesená",J245,0)</f>
        <v>0</v>
      </c>
      <c r="BH245" s="176">
        <f>IF(N245="sníž. přenesená",J245,0)</f>
        <v>0</v>
      </c>
      <c r="BI245" s="176">
        <f>IF(N245="nulová",J245,0)</f>
        <v>0</v>
      </c>
      <c r="BJ245" s="20" t="s">
        <v>82</v>
      </c>
      <c r="BK245" s="176">
        <f>ROUND(I245*H245,2)</f>
        <v>0</v>
      </c>
      <c r="BL245" s="20" t="s">
        <v>223</v>
      </c>
      <c r="BM245" s="175" t="s">
        <v>696</v>
      </c>
    </row>
    <row r="246" s="14" customFormat="1">
      <c r="A246" s="14"/>
      <c r="B246" s="190"/>
      <c r="C246" s="14"/>
      <c r="D246" s="183" t="s">
        <v>135</v>
      </c>
      <c r="E246" s="191" t="s">
        <v>3</v>
      </c>
      <c r="F246" s="192" t="s">
        <v>697</v>
      </c>
      <c r="G246" s="14"/>
      <c r="H246" s="193">
        <v>4.0500000000000007</v>
      </c>
      <c r="I246" s="194"/>
      <c r="J246" s="14"/>
      <c r="K246" s="14"/>
      <c r="L246" s="190"/>
      <c r="M246" s="195"/>
      <c r="N246" s="196"/>
      <c r="O246" s="196"/>
      <c r="P246" s="196"/>
      <c r="Q246" s="196"/>
      <c r="R246" s="196"/>
      <c r="S246" s="196"/>
      <c r="T246" s="19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1" t="s">
        <v>135</v>
      </c>
      <c r="AU246" s="191" t="s">
        <v>82</v>
      </c>
      <c r="AV246" s="14" t="s">
        <v>84</v>
      </c>
      <c r="AW246" s="14" t="s">
        <v>137</v>
      </c>
      <c r="AX246" s="14" t="s">
        <v>82</v>
      </c>
      <c r="AY246" s="191" t="s">
        <v>126</v>
      </c>
    </row>
    <row r="247" s="2" customFormat="1" ht="33" customHeight="1">
      <c r="A247" s="39"/>
      <c r="B247" s="163"/>
      <c r="C247" s="207" t="s">
        <v>698</v>
      </c>
      <c r="D247" s="207" t="s">
        <v>186</v>
      </c>
      <c r="E247" s="208" t="s">
        <v>699</v>
      </c>
      <c r="F247" s="209" t="s">
        <v>700</v>
      </c>
      <c r="G247" s="210" t="s">
        <v>300</v>
      </c>
      <c r="H247" s="211">
        <v>12.15</v>
      </c>
      <c r="I247" s="212"/>
      <c r="J247" s="213">
        <f>ROUND(I247*H247,2)</f>
        <v>0</v>
      </c>
      <c r="K247" s="209" t="s">
        <v>3</v>
      </c>
      <c r="L247" s="214"/>
      <c r="M247" s="215" t="s">
        <v>3</v>
      </c>
      <c r="N247" s="216" t="s">
        <v>45</v>
      </c>
      <c r="O247" s="73"/>
      <c r="P247" s="173">
        <f>O247*H247</f>
        <v>0</v>
      </c>
      <c r="Q247" s="173">
        <v>0.00059000000000000003</v>
      </c>
      <c r="R247" s="173">
        <f>Q247*H247</f>
        <v>0.0071685000000000004</v>
      </c>
      <c r="S247" s="173">
        <v>0</v>
      </c>
      <c r="T247" s="174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5" t="s">
        <v>157</v>
      </c>
      <c r="AT247" s="175" t="s">
        <v>186</v>
      </c>
      <c r="AU247" s="175" t="s">
        <v>82</v>
      </c>
      <c r="AY247" s="20" t="s">
        <v>126</v>
      </c>
      <c r="BE247" s="176">
        <f>IF(N247="základní",J247,0)</f>
        <v>0</v>
      </c>
      <c r="BF247" s="176">
        <f>IF(N247="snížená",J247,0)</f>
        <v>0</v>
      </c>
      <c r="BG247" s="176">
        <f>IF(N247="zákl. přenesená",J247,0)</f>
        <v>0</v>
      </c>
      <c r="BH247" s="176">
        <f>IF(N247="sníž. přenesená",J247,0)</f>
        <v>0</v>
      </c>
      <c r="BI247" s="176">
        <f>IF(N247="nulová",J247,0)</f>
        <v>0</v>
      </c>
      <c r="BJ247" s="20" t="s">
        <v>82</v>
      </c>
      <c r="BK247" s="176">
        <f>ROUND(I247*H247,2)</f>
        <v>0</v>
      </c>
      <c r="BL247" s="20" t="s">
        <v>132</v>
      </c>
      <c r="BM247" s="175" t="s">
        <v>701</v>
      </c>
    </row>
    <row r="248" s="14" customFormat="1">
      <c r="A248" s="14"/>
      <c r="B248" s="190"/>
      <c r="C248" s="14"/>
      <c r="D248" s="183" t="s">
        <v>135</v>
      </c>
      <c r="E248" s="191" t="s">
        <v>3</v>
      </c>
      <c r="F248" s="192" t="s">
        <v>702</v>
      </c>
      <c r="G248" s="14"/>
      <c r="H248" s="193">
        <v>12.149999999999999</v>
      </c>
      <c r="I248" s="194"/>
      <c r="J248" s="14"/>
      <c r="K248" s="14"/>
      <c r="L248" s="190"/>
      <c r="M248" s="195"/>
      <c r="N248" s="196"/>
      <c r="O248" s="196"/>
      <c r="P248" s="196"/>
      <c r="Q248" s="196"/>
      <c r="R248" s="196"/>
      <c r="S248" s="196"/>
      <c r="T248" s="19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1" t="s">
        <v>135</v>
      </c>
      <c r="AU248" s="191" t="s">
        <v>82</v>
      </c>
      <c r="AV248" s="14" t="s">
        <v>84</v>
      </c>
      <c r="AW248" s="14" t="s">
        <v>137</v>
      </c>
      <c r="AX248" s="14" t="s">
        <v>82</v>
      </c>
      <c r="AY248" s="191" t="s">
        <v>126</v>
      </c>
    </row>
    <row r="249" s="2" customFormat="1" ht="44.25" customHeight="1">
      <c r="A249" s="39"/>
      <c r="B249" s="163"/>
      <c r="C249" s="164" t="s">
        <v>703</v>
      </c>
      <c r="D249" s="164" t="s">
        <v>127</v>
      </c>
      <c r="E249" s="165" t="s">
        <v>704</v>
      </c>
      <c r="F249" s="166" t="s">
        <v>705</v>
      </c>
      <c r="G249" s="167" t="s">
        <v>706</v>
      </c>
      <c r="H249" s="168">
        <v>1</v>
      </c>
      <c r="I249" s="169"/>
      <c r="J249" s="170">
        <f>ROUND(I249*H249,2)</f>
        <v>0</v>
      </c>
      <c r="K249" s="166" t="s">
        <v>3</v>
      </c>
      <c r="L249" s="40"/>
      <c r="M249" s="171" t="s">
        <v>3</v>
      </c>
      <c r="N249" s="172" t="s">
        <v>45</v>
      </c>
      <c r="O249" s="73"/>
      <c r="P249" s="173">
        <f>O249*H249</f>
        <v>0</v>
      </c>
      <c r="Q249" s="173">
        <v>0.061460000000000001</v>
      </c>
      <c r="R249" s="173">
        <f>Q249*H249</f>
        <v>0.061460000000000001</v>
      </c>
      <c r="S249" s="173">
        <v>0</v>
      </c>
      <c r="T249" s="17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5" t="s">
        <v>132</v>
      </c>
      <c r="AT249" s="175" t="s">
        <v>127</v>
      </c>
      <c r="AU249" s="175" t="s">
        <v>82</v>
      </c>
      <c r="AY249" s="20" t="s">
        <v>126</v>
      </c>
      <c r="BE249" s="176">
        <f>IF(N249="základní",J249,0)</f>
        <v>0</v>
      </c>
      <c r="BF249" s="176">
        <f>IF(N249="snížená",J249,0)</f>
        <v>0</v>
      </c>
      <c r="BG249" s="176">
        <f>IF(N249="zákl. přenesená",J249,0)</f>
        <v>0</v>
      </c>
      <c r="BH249" s="176">
        <f>IF(N249="sníž. přenesená",J249,0)</f>
        <v>0</v>
      </c>
      <c r="BI249" s="176">
        <f>IF(N249="nulová",J249,0)</f>
        <v>0</v>
      </c>
      <c r="BJ249" s="20" t="s">
        <v>82</v>
      </c>
      <c r="BK249" s="176">
        <f>ROUND(I249*H249,2)</f>
        <v>0</v>
      </c>
      <c r="BL249" s="20" t="s">
        <v>132</v>
      </c>
      <c r="BM249" s="175" t="s">
        <v>707</v>
      </c>
    </row>
    <row r="250" s="2" customFormat="1" ht="44.25" customHeight="1">
      <c r="A250" s="39"/>
      <c r="B250" s="163"/>
      <c r="C250" s="164" t="s">
        <v>634</v>
      </c>
      <c r="D250" s="164" t="s">
        <v>127</v>
      </c>
      <c r="E250" s="165" t="s">
        <v>708</v>
      </c>
      <c r="F250" s="166" t="s">
        <v>709</v>
      </c>
      <c r="G250" s="167" t="s">
        <v>706</v>
      </c>
      <c r="H250" s="168">
        <v>1</v>
      </c>
      <c r="I250" s="169"/>
      <c r="J250" s="170">
        <f>ROUND(I250*H250,2)</f>
        <v>0</v>
      </c>
      <c r="K250" s="166" t="s">
        <v>3</v>
      </c>
      <c r="L250" s="40"/>
      <c r="M250" s="171" t="s">
        <v>3</v>
      </c>
      <c r="N250" s="172" t="s">
        <v>45</v>
      </c>
      <c r="O250" s="73"/>
      <c r="P250" s="173">
        <f>O250*H250</f>
        <v>0</v>
      </c>
      <c r="Q250" s="173">
        <v>0.11119</v>
      </c>
      <c r="R250" s="173">
        <f>Q250*H250</f>
        <v>0.11119</v>
      </c>
      <c r="S250" s="173">
        <v>0</v>
      </c>
      <c r="T250" s="174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5" t="s">
        <v>132</v>
      </c>
      <c r="AT250" s="175" t="s">
        <v>127</v>
      </c>
      <c r="AU250" s="175" t="s">
        <v>82</v>
      </c>
      <c r="AY250" s="20" t="s">
        <v>126</v>
      </c>
      <c r="BE250" s="176">
        <f>IF(N250="základní",J250,0)</f>
        <v>0</v>
      </c>
      <c r="BF250" s="176">
        <f>IF(N250="snížená",J250,0)</f>
        <v>0</v>
      </c>
      <c r="BG250" s="176">
        <f>IF(N250="zákl. přenesená",J250,0)</f>
        <v>0</v>
      </c>
      <c r="BH250" s="176">
        <f>IF(N250="sníž. přenesená",J250,0)</f>
        <v>0</v>
      </c>
      <c r="BI250" s="176">
        <f>IF(N250="nulová",J250,0)</f>
        <v>0</v>
      </c>
      <c r="BJ250" s="20" t="s">
        <v>82</v>
      </c>
      <c r="BK250" s="176">
        <f>ROUND(I250*H250,2)</f>
        <v>0</v>
      </c>
      <c r="BL250" s="20" t="s">
        <v>132</v>
      </c>
      <c r="BM250" s="175" t="s">
        <v>710</v>
      </c>
    </row>
    <row r="251" s="12" customFormat="1" ht="22.8" customHeight="1">
      <c r="A251" s="12"/>
      <c r="B251" s="152"/>
      <c r="C251" s="12"/>
      <c r="D251" s="153" t="s">
        <v>73</v>
      </c>
      <c r="E251" s="217" t="s">
        <v>711</v>
      </c>
      <c r="F251" s="217" t="s">
        <v>712</v>
      </c>
      <c r="G251" s="12"/>
      <c r="H251" s="12"/>
      <c r="I251" s="155"/>
      <c r="J251" s="218">
        <f>BK251</f>
        <v>0</v>
      </c>
      <c r="K251" s="12"/>
      <c r="L251" s="152"/>
      <c r="M251" s="157"/>
      <c r="N251" s="158"/>
      <c r="O251" s="158"/>
      <c r="P251" s="159">
        <f>SUM(P252:P255)</f>
        <v>0</v>
      </c>
      <c r="Q251" s="158"/>
      <c r="R251" s="159">
        <f>SUM(R252:R255)</f>
        <v>0</v>
      </c>
      <c r="S251" s="158"/>
      <c r="T251" s="160">
        <f>SUM(T252:T255)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53" t="s">
        <v>82</v>
      </c>
      <c r="AT251" s="161" t="s">
        <v>73</v>
      </c>
      <c r="AU251" s="161" t="s">
        <v>82</v>
      </c>
      <c r="AY251" s="153" t="s">
        <v>126</v>
      </c>
      <c r="BK251" s="162">
        <f>SUM(BK252:BK255)</f>
        <v>0</v>
      </c>
    </row>
    <row r="252" s="2" customFormat="1" ht="24.15" customHeight="1">
      <c r="A252" s="39"/>
      <c r="B252" s="163"/>
      <c r="C252" s="164" t="s">
        <v>713</v>
      </c>
      <c r="D252" s="164" t="s">
        <v>127</v>
      </c>
      <c r="E252" s="165" t="s">
        <v>207</v>
      </c>
      <c r="F252" s="166" t="s">
        <v>208</v>
      </c>
      <c r="G252" s="167" t="s">
        <v>189</v>
      </c>
      <c r="H252" s="168">
        <v>228.512</v>
      </c>
      <c r="I252" s="169"/>
      <c r="J252" s="170">
        <f>ROUND(I252*H252,2)</f>
        <v>0</v>
      </c>
      <c r="K252" s="166" t="s">
        <v>131</v>
      </c>
      <c r="L252" s="40"/>
      <c r="M252" s="171" t="s">
        <v>3</v>
      </c>
      <c r="N252" s="172" t="s">
        <v>45</v>
      </c>
      <c r="O252" s="73"/>
      <c r="P252" s="173">
        <f>O252*H252</f>
        <v>0</v>
      </c>
      <c r="Q252" s="173">
        <v>0</v>
      </c>
      <c r="R252" s="173">
        <f>Q252*H252</f>
        <v>0</v>
      </c>
      <c r="S252" s="173">
        <v>0</v>
      </c>
      <c r="T252" s="174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5" t="s">
        <v>132</v>
      </c>
      <c r="AT252" s="175" t="s">
        <v>127</v>
      </c>
      <c r="AU252" s="175" t="s">
        <v>84</v>
      </c>
      <c r="AY252" s="20" t="s">
        <v>126</v>
      </c>
      <c r="BE252" s="176">
        <f>IF(N252="základní",J252,0)</f>
        <v>0</v>
      </c>
      <c r="BF252" s="176">
        <f>IF(N252="snížená",J252,0)</f>
        <v>0</v>
      </c>
      <c r="BG252" s="176">
        <f>IF(N252="zákl. přenesená",J252,0)</f>
        <v>0</v>
      </c>
      <c r="BH252" s="176">
        <f>IF(N252="sníž. přenesená",J252,0)</f>
        <v>0</v>
      </c>
      <c r="BI252" s="176">
        <f>IF(N252="nulová",J252,0)</f>
        <v>0</v>
      </c>
      <c r="BJ252" s="20" t="s">
        <v>82</v>
      </c>
      <c r="BK252" s="176">
        <f>ROUND(I252*H252,2)</f>
        <v>0</v>
      </c>
      <c r="BL252" s="20" t="s">
        <v>132</v>
      </c>
      <c r="BM252" s="175" t="s">
        <v>714</v>
      </c>
    </row>
    <row r="253" s="2" customFormat="1">
      <c r="A253" s="39"/>
      <c r="B253" s="40"/>
      <c r="C253" s="39"/>
      <c r="D253" s="177" t="s">
        <v>133</v>
      </c>
      <c r="E253" s="39"/>
      <c r="F253" s="178" t="s">
        <v>210</v>
      </c>
      <c r="G253" s="39"/>
      <c r="H253" s="39"/>
      <c r="I253" s="179"/>
      <c r="J253" s="39"/>
      <c r="K253" s="39"/>
      <c r="L253" s="40"/>
      <c r="M253" s="180"/>
      <c r="N253" s="181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133</v>
      </c>
      <c r="AU253" s="20" t="s">
        <v>84</v>
      </c>
    </row>
    <row r="254" s="2" customFormat="1" ht="49.05" customHeight="1">
      <c r="A254" s="39"/>
      <c r="B254" s="163"/>
      <c r="C254" s="164" t="s">
        <v>715</v>
      </c>
      <c r="D254" s="164" t="s">
        <v>127</v>
      </c>
      <c r="E254" s="165" t="s">
        <v>716</v>
      </c>
      <c r="F254" s="166" t="s">
        <v>717</v>
      </c>
      <c r="G254" s="167" t="s">
        <v>189</v>
      </c>
      <c r="H254" s="168">
        <v>6.2199999999999998</v>
      </c>
      <c r="I254" s="169"/>
      <c r="J254" s="170">
        <f>ROUND(I254*H254,2)</f>
        <v>0</v>
      </c>
      <c r="K254" s="166" t="s">
        <v>131</v>
      </c>
      <c r="L254" s="40"/>
      <c r="M254" s="171" t="s">
        <v>3</v>
      </c>
      <c r="N254" s="172" t="s">
        <v>45</v>
      </c>
      <c r="O254" s="73"/>
      <c r="P254" s="173">
        <f>O254*H254</f>
        <v>0</v>
      </c>
      <c r="Q254" s="173">
        <v>0</v>
      </c>
      <c r="R254" s="173">
        <f>Q254*H254</f>
        <v>0</v>
      </c>
      <c r="S254" s="173">
        <v>0</v>
      </c>
      <c r="T254" s="174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175" t="s">
        <v>132</v>
      </c>
      <c r="AT254" s="175" t="s">
        <v>127</v>
      </c>
      <c r="AU254" s="175" t="s">
        <v>84</v>
      </c>
      <c r="AY254" s="20" t="s">
        <v>126</v>
      </c>
      <c r="BE254" s="176">
        <f>IF(N254="základní",J254,0)</f>
        <v>0</v>
      </c>
      <c r="BF254" s="176">
        <f>IF(N254="snížená",J254,0)</f>
        <v>0</v>
      </c>
      <c r="BG254" s="176">
        <f>IF(N254="zákl. přenesená",J254,0)</f>
        <v>0</v>
      </c>
      <c r="BH254" s="176">
        <f>IF(N254="sníž. přenesená",J254,0)</f>
        <v>0</v>
      </c>
      <c r="BI254" s="176">
        <f>IF(N254="nulová",J254,0)</f>
        <v>0</v>
      </c>
      <c r="BJ254" s="20" t="s">
        <v>82</v>
      </c>
      <c r="BK254" s="176">
        <f>ROUND(I254*H254,2)</f>
        <v>0</v>
      </c>
      <c r="BL254" s="20" t="s">
        <v>132</v>
      </c>
      <c r="BM254" s="175" t="s">
        <v>718</v>
      </c>
    </row>
    <row r="255" s="2" customFormat="1">
      <c r="A255" s="39"/>
      <c r="B255" s="40"/>
      <c r="C255" s="39"/>
      <c r="D255" s="177" t="s">
        <v>133</v>
      </c>
      <c r="E255" s="39"/>
      <c r="F255" s="178" t="s">
        <v>719</v>
      </c>
      <c r="G255" s="39"/>
      <c r="H255" s="39"/>
      <c r="I255" s="179"/>
      <c r="J255" s="39"/>
      <c r="K255" s="39"/>
      <c r="L255" s="40"/>
      <c r="M255" s="219"/>
      <c r="N255" s="220"/>
      <c r="O255" s="221"/>
      <c r="P255" s="221"/>
      <c r="Q255" s="221"/>
      <c r="R255" s="221"/>
      <c r="S255" s="221"/>
      <c r="T255" s="222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20" t="s">
        <v>133</v>
      </c>
      <c r="AU255" s="20" t="s">
        <v>84</v>
      </c>
    </row>
    <row r="256" s="2" customFormat="1" ht="6.96" customHeight="1">
      <c r="A256" s="39"/>
      <c r="B256" s="56"/>
      <c r="C256" s="57"/>
      <c r="D256" s="57"/>
      <c r="E256" s="57"/>
      <c r="F256" s="57"/>
      <c r="G256" s="57"/>
      <c r="H256" s="57"/>
      <c r="I256" s="57"/>
      <c r="J256" s="57"/>
      <c r="K256" s="57"/>
      <c r="L256" s="40"/>
      <c r="M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</row>
  </sheetData>
  <autoFilter ref="C85:K25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89" r:id="rId1" display="https://podminky.urs.cz/item/CS_URS_2024_01/115101201"/>
    <hyperlink ref="F91" r:id="rId2" display="https://podminky.urs.cz/item/CS_URS_2024_01/115101301"/>
    <hyperlink ref="F93" r:id="rId3" display="https://podminky.urs.cz/item/CS_URS_2024_01/121151113"/>
    <hyperlink ref="F96" r:id="rId4" display="https://podminky.urs.cz/item/CS_URS_2024_01/132251104"/>
    <hyperlink ref="F101" r:id="rId5" display="https://podminky.urs.cz/item/CS_URS_2024_01/151101201"/>
    <hyperlink ref="F104" r:id="rId6" display="https://podminky.urs.cz/item/CS_URS_2024_01/151101211"/>
    <hyperlink ref="F106" r:id="rId7" display="https://podminky.urs.cz/item/CS_URS_2024_01/131251102"/>
    <hyperlink ref="F111" r:id="rId8" display="https://podminky.urs.cz/item/CS_URS_2024_01/175151101"/>
    <hyperlink ref="F116" r:id="rId9" display="https://podminky.urs.cz/item/CS_URS_2024_01/174151101"/>
    <hyperlink ref="F119" r:id="rId10" display="https://podminky.urs.cz/item/CS_URS_2024_01/171103201"/>
    <hyperlink ref="F127" r:id="rId11" display="https://podminky.urs.cz/item/CS_URS_2024_01/162751117"/>
    <hyperlink ref="F132" r:id="rId12" display="https://podminky.urs.cz/item/CS_URS_2024_01/162751119"/>
    <hyperlink ref="F135" r:id="rId13" display="https://podminky.urs.cz/item/CS_URS_2024_01/162751119"/>
    <hyperlink ref="F138" r:id="rId14" display="https://podminky.urs.cz/item/CS_URS_2024_01/175151201"/>
    <hyperlink ref="F141" r:id="rId15" display="https://podminky.urs.cz/item/CS_URS_2024_01/162351103"/>
    <hyperlink ref="F146" r:id="rId16" display="https://podminky.urs.cz/item/CS_URS_2024_01/171251201"/>
    <hyperlink ref="F148" r:id="rId17" display="https://podminky.urs.cz/item/CS_URS_2024_01/167103101"/>
    <hyperlink ref="F153" r:id="rId18" display="https://podminky.urs.cz/item/CS_URS_2024_01/162751117"/>
    <hyperlink ref="F156" r:id="rId19" display="https://podminky.urs.cz/item/CS_URS_2024_01/162751119"/>
    <hyperlink ref="F166" r:id="rId20" display="https://podminky.urs.cz/item/CS_URS_2024_01/212751104"/>
    <hyperlink ref="F169" r:id="rId21" display="https://podminky.urs.cz/item/CS_URS_2024_01/321213113"/>
    <hyperlink ref="F173" r:id="rId22" display="https://podminky.urs.cz/item/CS_URS_2024_01/321311115"/>
    <hyperlink ref="F179" r:id="rId23" display="https://podminky.urs.cz/item/CS_URS_2024_01/321351010"/>
    <hyperlink ref="F181" r:id="rId24" display="https://podminky.urs.cz/item/CS_URS_2024_01/321352010"/>
    <hyperlink ref="F184" r:id="rId25" display="https://podminky.urs.cz/item/CS_URS_2024_01/452312131"/>
    <hyperlink ref="F188" r:id="rId26" display="https://podminky.urs.cz/item/CS_URS_2024_01/452368211"/>
    <hyperlink ref="F191" r:id="rId27" display="https://podminky.urs.cz/item/CS_URS_2024_01/451573111"/>
    <hyperlink ref="F194" r:id="rId28" display="https://podminky.urs.cz/item/CS_URS_2024_01/451541111"/>
    <hyperlink ref="F199" r:id="rId29" display="https://podminky.urs.cz/item/CS_URS_2024_01/452311161"/>
    <hyperlink ref="F204" r:id="rId30" display="https://podminky.urs.cz/item/CS_URS_2024_01/899623151"/>
    <hyperlink ref="F207" r:id="rId31" display="https://podminky.urs.cz/item/CS_URS_2024_01/465513127"/>
    <hyperlink ref="F213" r:id="rId32" display="https://podminky.urs.cz/item/CS_URS_2024_01/871360310"/>
    <hyperlink ref="F216" r:id="rId33" display="https://podminky.urs.cz/item/CS_URS_2024_01/877360310"/>
    <hyperlink ref="F219" r:id="rId34" display="https://podminky.urs.cz/item/CS_URS_2024_01/894414111"/>
    <hyperlink ref="F222" r:id="rId35" display="https://podminky.urs.cz/item/CS_URS_2024_01/894410213"/>
    <hyperlink ref="F226" r:id="rId36" display="https://podminky.urs.cz/item/CS_URS_2024_01/894410232"/>
    <hyperlink ref="F229" r:id="rId37" display="https://podminky.urs.cz/item/CS_URS_2024_01/452112112"/>
    <hyperlink ref="F233" r:id="rId38" display="https://podminky.urs.cz/item/CS_URS_2024_01/899103112"/>
    <hyperlink ref="F238" r:id="rId39" display="https://podminky.urs.cz/item/CS_URS_2024_01/934956124"/>
    <hyperlink ref="F241" r:id="rId40" display="https://podminky.urs.cz/item/CS_URS_2024_01/936501111"/>
    <hyperlink ref="F243" r:id="rId41" display="https://podminky.urs.cz/item/CS_URS_2024_01/113105113"/>
    <hyperlink ref="F253" r:id="rId42" display="https://podminky.urs.cz/item/CS_URS_2024_01/998321011"/>
    <hyperlink ref="F255" r:id="rId43" display="https://podminky.urs.cz/item/CS_URS_2024_01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720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ROUND(J86,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ROUND((SUM(BE86:BE289)),  2)</f>
        <v>0</v>
      </c>
      <c r="G33" s="39"/>
      <c r="H33" s="39"/>
      <c r="I33" s="124">
        <v>0.20999999999999999</v>
      </c>
      <c r="J33" s="123">
        <f>ROUND(((SUM(BE86:BE289))*I33),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ROUND((SUM(BF86:BF289)),  2)</f>
        <v>0</v>
      </c>
      <c r="G34" s="39"/>
      <c r="H34" s="39"/>
      <c r="I34" s="124">
        <v>0.12</v>
      </c>
      <c r="J34" s="123">
        <f>ROUND(((SUM(BF86:BF289))*I34),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ROUND((SUM(BG86:BG289)),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ROUND((SUM(BH86:BH289)),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ROUND((SUM(BI86:BI289)),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IO_05 - úprava území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J86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108</v>
      </c>
      <c r="E60" s="136"/>
      <c r="F60" s="136"/>
      <c r="G60" s="136"/>
      <c r="H60" s="136"/>
      <c r="I60" s="136"/>
      <c r="J60" s="137">
        <f>J87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721</v>
      </c>
      <c r="E61" s="136"/>
      <c r="F61" s="136"/>
      <c r="G61" s="136"/>
      <c r="H61" s="136"/>
      <c r="I61" s="136"/>
      <c r="J61" s="137">
        <f>J160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722</v>
      </c>
      <c r="E62" s="136"/>
      <c r="F62" s="136"/>
      <c r="G62" s="136"/>
      <c r="H62" s="136"/>
      <c r="I62" s="136"/>
      <c r="J62" s="137">
        <f>J182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723</v>
      </c>
      <c r="E63" s="136"/>
      <c r="F63" s="136"/>
      <c r="G63" s="136"/>
      <c r="H63" s="136"/>
      <c r="I63" s="136"/>
      <c r="J63" s="137">
        <f>J191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34"/>
      <c r="C64" s="9"/>
      <c r="D64" s="135" t="s">
        <v>724</v>
      </c>
      <c r="E64" s="136"/>
      <c r="F64" s="136"/>
      <c r="G64" s="136"/>
      <c r="H64" s="136"/>
      <c r="I64" s="136"/>
      <c r="J64" s="137">
        <f>J212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34"/>
      <c r="C65" s="9"/>
      <c r="D65" s="135" t="s">
        <v>725</v>
      </c>
      <c r="E65" s="136"/>
      <c r="F65" s="136"/>
      <c r="G65" s="136"/>
      <c r="H65" s="136"/>
      <c r="I65" s="136"/>
      <c r="J65" s="137">
        <f>J215</f>
        <v>0</v>
      </c>
      <c r="K65" s="9"/>
      <c r="L65" s="13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34"/>
      <c r="C66" s="9"/>
      <c r="D66" s="135" t="s">
        <v>726</v>
      </c>
      <c r="E66" s="136"/>
      <c r="F66" s="136"/>
      <c r="G66" s="136"/>
      <c r="H66" s="136"/>
      <c r="I66" s="136"/>
      <c r="J66" s="137">
        <f>J233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111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116" t="str">
        <f>E7</f>
        <v>Vodní nádrž U potoka, k.ú. Habartov</v>
      </c>
      <c r="F76" s="33"/>
      <c r="G76" s="33"/>
      <c r="H76" s="33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101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63" t="str">
        <f>E9</f>
        <v>IO_05 - úprava území</v>
      </c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39"/>
      <c r="E80" s="39"/>
      <c r="F80" s="28" t="str">
        <f>F12</f>
        <v xml:space="preserve"> </v>
      </c>
      <c r="G80" s="39"/>
      <c r="H80" s="39"/>
      <c r="I80" s="33" t="s">
        <v>23</v>
      </c>
      <c r="J80" s="65" t="str">
        <f>IF(J12="","",J12)</f>
        <v>6. 6. 2024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39"/>
      <c r="E82" s="39"/>
      <c r="F82" s="28" t="str">
        <f>E15</f>
        <v>město Habartov</v>
      </c>
      <c r="G82" s="39"/>
      <c r="H82" s="39"/>
      <c r="I82" s="33" t="s">
        <v>33</v>
      </c>
      <c r="J82" s="37" t="str">
        <f>E21</f>
        <v>Ing. Petr Ontko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39"/>
      <c r="E83" s="39"/>
      <c r="F83" s="28" t="str">
        <f>IF(E18="","",E18)</f>
        <v>Vyplň údaj</v>
      </c>
      <c r="G83" s="39"/>
      <c r="H83" s="39"/>
      <c r="I83" s="33" t="s">
        <v>37</v>
      </c>
      <c r="J83" s="37" t="str">
        <f>E24</f>
        <v>Ing. Petr Ontko</v>
      </c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42"/>
      <c r="B85" s="143"/>
      <c r="C85" s="144" t="s">
        <v>112</v>
      </c>
      <c r="D85" s="145" t="s">
        <v>59</v>
      </c>
      <c r="E85" s="145" t="s">
        <v>55</v>
      </c>
      <c r="F85" s="145" t="s">
        <v>56</v>
      </c>
      <c r="G85" s="145" t="s">
        <v>113</v>
      </c>
      <c r="H85" s="145" t="s">
        <v>114</v>
      </c>
      <c r="I85" s="145" t="s">
        <v>115</v>
      </c>
      <c r="J85" s="145" t="s">
        <v>106</v>
      </c>
      <c r="K85" s="146" t="s">
        <v>116</v>
      </c>
      <c r="L85" s="147"/>
      <c r="M85" s="81" t="s">
        <v>3</v>
      </c>
      <c r="N85" s="82" t="s">
        <v>44</v>
      </c>
      <c r="O85" s="82" t="s">
        <v>117</v>
      </c>
      <c r="P85" s="82" t="s">
        <v>118</v>
      </c>
      <c r="Q85" s="82" t="s">
        <v>119</v>
      </c>
      <c r="R85" s="82" t="s">
        <v>120</v>
      </c>
      <c r="S85" s="82" t="s">
        <v>121</v>
      </c>
      <c r="T85" s="83" t="s">
        <v>122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="2" customFormat="1" ht="22.8" customHeight="1">
      <c r="A86" s="39"/>
      <c r="B86" s="40"/>
      <c r="C86" s="88" t="s">
        <v>123</v>
      </c>
      <c r="D86" s="39"/>
      <c r="E86" s="39"/>
      <c r="F86" s="39"/>
      <c r="G86" s="39"/>
      <c r="H86" s="39"/>
      <c r="I86" s="39"/>
      <c r="J86" s="148">
        <f>BK86</f>
        <v>0</v>
      </c>
      <c r="K86" s="39"/>
      <c r="L86" s="40"/>
      <c r="M86" s="84"/>
      <c r="N86" s="69"/>
      <c r="O86" s="85"/>
      <c r="P86" s="149">
        <f>P87+P160+P182+P191+P212+P215+P233</f>
        <v>0</v>
      </c>
      <c r="Q86" s="85"/>
      <c r="R86" s="149">
        <f>R87+R160+R182+R191+R212+R215+R233</f>
        <v>686.87884279711193</v>
      </c>
      <c r="S86" s="85"/>
      <c r="T86" s="150">
        <f>T87+T160+T182+T191+T212+T215+T233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73</v>
      </c>
      <c r="AU86" s="20" t="s">
        <v>107</v>
      </c>
      <c r="BK86" s="151">
        <f>BK87+BK160+BK182+BK191+BK212+BK215+BK233</f>
        <v>0</v>
      </c>
    </row>
    <row r="87" s="12" customFormat="1" ht="25.92" customHeight="1">
      <c r="A87" s="12"/>
      <c r="B87" s="152"/>
      <c r="C87" s="12"/>
      <c r="D87" s="153" t="s">
        <v>73</v>
      </c>
      <c r="E87" s="154" t="s">
        <v>124</v>
      </c>
      <c r="F87" s="154" t="s">
        <v>125</v>
      </c>
      <c r="G87" s="12"/>
      <c r="H87" s="12"/>
      <c r="I87" s="155"/>
      <c r="J87" s="156">
        <f>BK87</f>
        <v>0</v>
      </c>
      <c r="K87" s="12"/>
      <c r="L87" s="152"/>
      <c r="M87" s="157"/>
      <c r="N87" s="158"/>
      <c r="O87" s="158"/>
      <c r="P87" s="159">
        <f>SUM(P88:P159)</f>
        <v>0</v>
      </c>
      <c r="Q87" s="158"/>
      <c r="R87" s="159">
        <f>SUM(R88:R159)</f>
        <v>182.69999999999999</v>
      </c>
      <c r="S87" s="158"/>
      <c r="T87" s="160">
        <f>SUM(T88:T159)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82</v>
      </c>
      <c r="AT87" s="161" t="s">
        <v>73</v>
      </c>
      <c r="AU87" s="161" t="s">
        <v>74</v>
      </c>
      <c r="AY87" s="153" t="s">
        <v>126</v>
      </c>
      <c r="BK87" s="162">
        <f>SUM(BK88:BK159)</f>
        <v>0</v>
      </c>
    </row>
    <row r="88" s="2" customFormat="1" ht="24.15" customHeight="1">
      <c r="A88" s="39"/>
      <c r="B88" s="163"/>
      <c r="C88" s="164" t="s">
        <v>82</v>
      </c>
      <c r="D88" s="164" t="s">
        <v>127</v>
      </c>
      <c r="E88" s="165" t="s">
        <v>480</v>
      </c>
      <c r="F88" s="166" t="s">
        <v>481</v>
      </c>
      <c r="G88" s="167" t="s">
        <v>240</v>
      </c>
      <c r="H88" s="168">
        <v>3070</v>
      </c>
      <c r="I88" s="169"/>
      <c r="J88" s="170">
        <f>ROUND(I88*H88,2)</f>
        <v>0</v>
      </c>
      <c r="K88" s="166" t="s">
        <v>131</v>
      </c>
      <c r="L88" s="40"/>
      <c r="M88" s="171" t="s">
        <v>3</v>
      </c>
      <c r="N88" s="172" t="s">
        <v>45</v>
      </c>
      <c r="O88" s="73"/>
      <c r="P88" s="173">
        <f>O88*H88</f>
        <v>0</v>
      </c>
      <c r="Q88" s="173">
        <v>0</v>
      </c>
      <c r="R88" s="173">
        <f>Q88*H88</f>
        <v>0</v>
      </c>
      <c r="S88" s="173">
        <v>0</v>
      </c>
      <c r="T88" s="174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5" t="s">
        <v>132</v>
      </c>
      <c r="AT88" s="175" t="s">
        <v>127</v>
      </c>
      <c r="AU88" s="175" t="s">
        <v>82</v>
      </c>
      <c r="AY88" s="20" t="s">
        <v>126</v>
      </c>
      <c r="BE88" s="176">
        <f>IF(N88="základní",J88,0)</f>
        <v>0</v>
      </c>
      <c r="BF88" s="176">
        <f>IF(N88="snížená",J88,0)</f>
        <v>0</v>
      </c>
      <c r="BG88" s="176">
        <f>IF(N88="zákl. přenesená",J88,0)</f>
        <v>0</v>
      </c>
      <c r="BH88" s="176">
        <f>IF(N88="sníž. přenesená",J88,0)</f>
        <v>0</v>
      </c>
      <c r="BI88" s="176">
        <f>IF(N88="nulová",J88,0)</f>
        <v>0</v>
      </c>
      <c r="BJ88" s="20" t="s">
        <v>82</v>
      </c>
      <c r="BK88" s="176">
        <f>ROUND(I88*H88,2)</f>
        <v>0</v>
      </c>
      <c r="BL88" s="20" t="s">
        <v>132</v>
      </c>
      <c r="BM88" s="175" t="s">
        <v>84</v>
      </c>
    </row>
    <row r="89" s="2" customFormat="1">
      <c r="A89" s="39"/>
      <c r="B89" s="40"/>
      <c r="C89" s="39"/>
      <c r="D89" s="177" t="s">
        <v>133</v>
      </c>
      <c r="E89" s="39"/>
      <c r="F89" s="178" t="s">
        <v>483</v>
      </c>
      <c r="G89" s="39"/>
      <c r="H89" s="39"/>
      <c r="I89" s="179"/>
      <c r="J89" s="39"/>
      <c r="K89" s="39"/>
      <c r="L89" s="40"/>
      <c r="M89" s="180"/>
      <c r="N89" s="181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133</v>
      </c>
      <c r="AU89" s="20" t="s">
        <v>82</v>
      </c>
    </row>
    <row r="90" s="14" customFormat="1">
      <c r="A90" s="14"/>
      <c r="B90" s="190"/>
      <c r="C90" s="14"/>
      <c r="D90" s="183" t="s">
        <v>135</v>
      </c>
      <c r="E90" s="191" t="s">
        <v>3</v>
      </c>
      <c r="F90" s="192" t="s">
        <v>727</v>
      </c>
      <c r="G90" s="14"/>
      <c r="H90" s="193">
        <v>3070</v>
      </c>
      <c r="I90" s="194"/>
      <c r="J90" s="14"/>
      <c r="K90" s="14"/>
      <c r="L90" s="190"/>
      <c r="M90" s="195"/>
      <c r="N90" s="196"/>
      <c r="O90" s="196"/>
      <c r="P90" s="196"/>
      <c r="Q90" s="196"/>
      <c r="R90" s="196"/>
      <c r="S90" s="196"/>
      <c r="T90" s="197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191" t="s">
        <v>135</v>
      </c>
      <c r="AU90" s="191" t="s">
        <v>82</v>
      </c>
      <c r="AV90" s="14" t="s">
        <v>84</v>
      </c>
      <c r="AW90" s="14" t="s">
        <v>137</v>
      </c>
      <c r="AX90" s="14" t="s">
        <v>82</v>
      </c>
      <c r="AY90" s="191" t="s">
        <v>126</v>
      </c>
    </row>
    <row r="91" s="2" customFormat="1" ht="44.25" customHeight="1">
      <c r="A91" s="39"/>
      <c r="B91" s="163"/>
      <c r="C91" s="164" t="s">
        <v>84</v>
      </c>
      <c r="D91" s="164" t="s">
        <v>127</v>
      </c>
      <c r="E91" s="165" t="s">
        <v>728</v>
      </c>
      <c r="F91" s="166" t="s">
        <v>729</v>
      </c>
      <c r="G91" s="167" t="s">
        <v>130</v>
      </c>
      <c r="H91" s="168">
        <v>42.298000000000002</v>
      </c>
      <c r="I91" s="169"/>
      <c r="J91" s="170">
        <f>ROUND(I91*H91,2)</f>
        <v>0</v>
      </c>
      <c r="K91" s="166" t="s">
        <v>131</v>
      </c>
      <c r="L91" s="40"/>
      <c r="M91" s="171" t="s">
        <v>3</v>
      </c>
      <c r="N91" s="172" t="s">
        <v>45</v>
      </c>
      <c r="O91" s="73"/>
      <c r="P91" s="173">
        <f>O91*H91</f>
        <v>0</v>
      </c>
      <c r="Q91" s="173">
        <v>0</v>
      </c>
      <c r="R91" s="173">
        <f>Q91*H91</f>
        <v>0</v>
      </c>
      <c r="S91" s="173">
        <v>0</v>
      </c>
      <c r="T91" s="174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5" t="s">
        <v>132</v>
      </c>
      <c r="AT91" s="175" t="s">
        <v>127</v>
      </c>
      <c r="AU91" s="175" t="s">
        <v>82</v>
      </c>
      <c r="AY91" s="20" t="s">
        <v>126</v>
      </c>
      <c r="BE91" s="176">
        <f>IF(N91="základní",J91,0)</f>
        <v>0</v>
      </c>
      <c r="BF91" s="176">
        <f>IF(N91="snížená",J91,0)</f>
        <v>0</v>
      </c>
      <c r="BG91" s="176">
        <f>IF(N91="zákl. přenesená",J91,0)</f>
        <v>0</v>
      </c>
      <c r="BH91" s="176">
        <f>IF(N91="sníž. přenesená",J91,0)</f>
        <v>0</v>
      </c>
      <c r="BI91" s="176">
        <f>IF(N91="nulová",J91,0)</f>
        <v>0</v>
      </c>
      <c r="BJ91" s="20" t="s">
        <v>82</v>
      </c>
      <c r="BK91" s="176">
        <f>ROUND(I91*H91,2)</f>
        <v>0</v>
      </c>
      <c r="BL91" s="20" t="s">
        <v>132</v>
      </c>
      <c r="BM91" s="175" t="s">
        <v>132</v>
      </c>
    </row>
    <row r="92" s="2" customFormat="1">
      <c r="A92" s="39"/>
      <c r="B92" s="40"/>
      <c r="C92" s="39"/>
      <c r="D92" s="177" t="s">
        <v>133</v>
      </c>
      <c r="E92" s="39"/>
      <c r="F92" s="178" t="s">
        <v>730</v>
      </c>
      <c r="G92" s="39"/>
      <c r="H92" s="39"/>
      <c r="I92" s="179"/>
      <c r="J92" s="39"/>
      <c r="K92" s="39"/>
      <c r="L92" s="40"/>
      <c r="M92" s="180"/>
      <c r="N92" s="181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133</v>
      </c>
      <c r="AU92" s="20" t="s">
        <v>82</v>
      </c>
    </row>
    <row r="93" s="14" customFormat="1">
      <c r="A93" s="14"/>
      <c r="B93" s="190"/>
      <c r="C93" s="14"/>
      <c r="D93" s="183" t="s">
        <v>135</v>
      </c>
      <c r="E93" s="191" t="s">
        <v>3</v>
      </c>
      <c r="F93" s="192" t="s">
        <v>731</v>
      </c>
      <c r="G93" s="14"/>
      <c r="H93" s="193">
        <v>6.4000000000000004</v>
      </c>
      <c r="I93" s="194"/>
      <c r="J93" s="14"/>
      <c r="K93" s="14"/>
      <c r="L93" s="190"/>
      <c r="M93" s="195"/>
      <c r="N93" s="196"/>
      <c r="O93" s="196"/>
      <c r="P93" s="196"/>
      <c r="Q93" s="196"/>
      <c r="R93" s="196"/>
      <c r="S93" s="196"/>
      <c r="T93" s="19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1" t="s">
        <v>135</v>
      </c>
      <c r="AU93" s="191" t="s">
        <v>82</v>
      </c>
      <c r="AV93" s="14" t="s">
        <v>84</v>
      </c>
      <c r="AW93" s="14" t="s">
        <v>137</v>
      </c>
      <c r="AX93" s="14" t="s">
        <v>74</v>
      </c>
      <c r="AY93" s="191" t="s">
        <v>126</v>
      </c>
    </row>
    <row r="94" s="14" customFormat="1">
      <c r="A94" s="14"/>
      <c r="B94" s="190"/>
      <c r="C94" s="14"/>
      <c r="D94" s="183" t="s">
        <v>135</v>
      </c>
      <c r="E94" s="191" t="s">
        <v>3</v>
      </c>
      <c r="F94" s="192" t="s">
        <v>732</v>
      </c>
      <c r="G94" s="14"/>
      <c r="H94" s="193">
        <v>35.898000000000003</v>
      </c>
      <c r="I94" s="194"/>
      <c r="J94" s="14"/>
      <c r="K94" s="14"/>
      <c r="L94" s="190"/>
      <c r="M94" s="195"/>
      <c r="N94" s="196"/>
      <c r="O94" s="196"/>
      <c r="P94" s="196"/>
      <c r="Q94" s="196"/>
      <c r="R94" s="196"/>
      <c r="S94" s="196"/>
      <c r="T94" s="19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1" t="s">
        <v>135</v>
      </c>
      <c r="AU94" s="191" t="s">
        <v>82</v>
      </c>
      <c r="AV94" s="14" t="s">
        <v>84</v>
      </c>
      <c r="AW94" s="14" t="s">
        <v>137</v>
      </c>
      <c r="AX94" s="14" t="s">
        <v>74</v>
      </c>
      <c r="AY94" s="191" t="s">
        <v>126</v>
      </c>
    </row>
    <row r="95" s="15" customFormat="1">
      <c r="A95" s="15"/>
      <c r="B95" s="198"/>
      <c r="C95" s="15"/>
      <c r="D95" s="183" t="s">
        <v>135</v>
      </c>
      <c r="E95" s="199" t="s">
        <v>3</v>
      </c>
      <c r="F95" s="200" t="s">
        <v>140</v>
      </c>
      <c r="G95" s="15"/>
      <c r="H95" s="201">
        <v>42.298000000000002</v>
      </c>
      <c r="I95" s="202"/>
      <c r="J95" s="15"/>
      <c r="K95" s="15"/>
      <c r="L95" s="198"/>
      <c r="M95" s="203"/>
      <c r="N95" s="204"/>
      <c r="O95" s="204"/>
      <c r="P95" s="204"/>
      <c r="Q95" s="204"/>
      <c r="R95" s="204"/>
      <c r="S95" s="204"/>
      <c r="T95" s="20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199" t="s">
        <v>135</v>
      </c>
      <c r="AU95" s="199" t="s">
        <v>82</v>
      </c>
      <c r="AV95" s="15" t="s">
        <v>132</v>
      </c>
      <c r="AW95" s="15" t="s">
        <v>137</v>
      </c>
      <c r="AX95" s="15" t="s">
        <v>82</v>
      </c>
      <c r="AY95" s="199" t="s">
        <v>126</v>
      </c>
    </row>
    <row r="96" s="2" customFormat="1" ht="44.25" customHeight="1">
      <c r="A96" s="39"/>
      <c r="B96" s="163"/>
      <c r="C96" s="164" t="s">
        <v>149</v>
      </c>
      <c r="D96" s="164" t="s">
        <v>127</v>
      </c>
      <c r="E96" s="165" t="s">
        <v>733</v>
      </c>
      <c r="F96" s="166" t="s">
        <v>734</v>
      </c>
      <c r="G96" s="167" t="s">
        <v>130</v>
      </c>
      <c r="H96" s="168">
        <v>50.399999999999999</v>
      </c>
      <c r="I96" s="169"/>
      <c r="J96" s="170">
        <f>ROUND(I96*H96,2)</f>
        <v>0</v>
      </c>
      <c r="K96" s="166" t="s">
        <v>131</v>
      </c>
      <c r="L96" s="40"/>
      <c r="M96" s="171" t="s">
        <v>3</v>
      </c>
      <c r="N96" s="172" t="s">
        <v>45</v>
      </c>
      <c r="O96" s="73"/>
      <c r="P96" s="173">
        <f>O96*H96</f>
        <v>0</v>
      </c>
      <c r="Q96" s="173">
        <v>0</v>
      </c>
      <c r="R96" s="173">
        <f>Q96*H96</f>
        <v>0</v>
      </c>
      <c r="S96" s="173">
        <v>0</v>
      </c>
      <c r="T96" s="174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5" t="s">
        <v>132</v>
      </c>
      <c r="AT96" s="175" t="s">
        <v>127</v>
      </c>
      <c r="AU96" s="175" t="s">
        <v>82</v>
      </c>
      <c r="AY96" s="20" t="s">
        <v>126</v>
      </c>
      <c r="BE96" s="176">
        <f>IF(N96="základní",J96,0)</f>
        <v>0</v>
      </c>
      <c r="BF96" s="176">
        <f>IF(N96="snížená",J96,0)</f>
        <v>0</v>
      </c>
      <c r="BG96" s="176">
        <f>IF(N96="zákl. přenesená",J96,0)</f>
        <v>0</v>
      </c>
      <c r="BH96" s="176">
        <f>IF(N96="sníž. přenesená",J96,0)</f>
        <v>0</v>
      </c>
      <c r="BI96" s="176">
        <f>IF(N96="nulová",J96,0)</f>
        <v>0</v>
      </c>
      <c r="BJ96" s="20" t="s">
        <v>82</v>
      </c>
      <c r="BK96" s="176">
        <f>ROUND(I96*H96,2)</f>
        <v>0</v>
      </c>
      <c r="BL96" s="20" t="s">
        <v>132</v>
      </c>
      <c r="BM96" s="175" t="s">
        <v>144</v>
      </c>
    </row>
    <row r="97" s="2" customFormat="1">
      <c r="A97" s="39"/>
      <c r="B97" s="40"/>
      <c r="C97" s="39"/>
      <c r="D97" s="177" t="s">
        <v>133</v>
      </c>
      <c r="E97" s="39"/>
      <c r="F97" s="178" t="s">
        <v>735</v>
      </c>
      <c r="G97" s="39"/>
      <c r="H97" s="39"/>
      <c r="I97" s="179"/>
      <c r="J97" s="39"/>
      <c r="K97" s="39"/>
      <c r="L97" s="40"/>
      <c r="M97" s="180"/>
      <c r="N97" s="181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133</v>
      </c>
      <c r="AU97" s="20" t="s">
        <v>82</v>
      </c>
    </row>
    <row r="98" s="14" customFormat="1">
      <c r="A98" s="14"/>
      <c r="B98" s="190"/>
      <c r="C98" s="14"/>
      <c r="D98" s="183" t="s">
        <v>135</v>
      </c>
      <c r="E98" s="191" t="s">
        <v>3</v>
      </c>
      <c r="F98" s="192" t="s">
        <v>736</v>
      </c>
      <c r="G98" s="14"/>
      <c r="H98" s="193">
        <v>39.899999999999999</v>
      </c>
      <c r="I98" s="194"/>
      <c r="J98" s="14"/>
      <c r="K98" s="14"/>
      <c r="L98" s="190"/>
      <c r="M98" s="195"/>
      <c r="N98" s="196"/>
      <c r="O98" s="196"/>
      <c r="P98" s="196"/>
      <c r="Q98" s="196"/>
      <c r="R98" s="196"/>
      <c r="S98" s="196"/>
      <c r="T98" s="19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1" t="s">
        <v>135</v>
      </c>
      <c r="AU98" s="191" t="s">
        <v>82</v>
      </c>
      <c r="AV98" s="14" t="s">
        <v>84</v>
      </c>
      <c r="AW98" s="14" t="s">
        <v>137</v>
      </c>
      <c r="AX98" s="14" t="s">
        <v>74</v>
      </c>
      <c r="AY98" s="191" t="s">
        <v>126</v>
      </c>
    </row>
    <row r="99" s="14" customFormat="1">
      <c r="A99" s="14"/>
      <c r="B99" s="190"/>
      <c r="C99" s="14"/>
      <c r="D99" s="183" t="s">
        <v>135</v>
      </c>
      <c r="E99" s="191" t="s">
        <v>3</v>
      </c>
      <c r="F99" s="192" t="s">
        <v>737</v>
      </c>
      <c r="G99" s="14"/>
      <c r="H99" s="193">
        <v>6.75</v>
      </c>
      <c r="I99" s="194"/>
      <c r="J99" s="14"/>
      <c r="K99" s="14"/>
      <c r="L99" s="190"/>
      <c r="M99" s="195"/>
      <c r="N99" s="196"/>
      <c r="O99" s="196"/>
      <c r="P99" s="196"/>
      <c r="Q99" s="196"/>
      <c r="R99" s="196"/>
      <c r="S99" s="196"/>
      <c r="T99" s="19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1" t="s">
        <v>135</v>
      </c>
      <c r="AU99" s="191" t="s">
        <v>82</v>
      </c>
      <c r="AV99" s="14" t="s">
        <v>84</v>
      </c>
      <c r="AW99" s="14" t="s">
        <v>137</v>
      </c>
      <c r="AX99" s="14" t="s">
        <v>74</v>
      </c>
      <c r="AY99" s="191" t="s">
        <v>126</v>
      </c>
    </row>
    <row r="100" s="14" customFormat="1">
      <c r="A100" s="14"/>
      <c r="B100" s="190"/>
      <c r="C100" s="14"/>
      <c r="D100" s="183" t="s">
        <v>135</v>
      </c>
      <c r="E100" s="191" t="s">
        <v>3</v>
      </c>
      <c r="F100" s="192" t="s">
        <v>738</v>
      </c>
      <c r="G100" s="14"/>
      <c r="H100" s="193">
        <v>3.75</v>
      </c>
      <c r="I100" s="194"/>
      <c r="J100" s="14"/>
      <c r="K100" s="14"/>
      <c r="L100" s="190"/>
      <c r="M100" s="195"/>
      <c r="N100" s="196"/>
      <c r="O100" s="196"/>
      <c r="P100" s="196"/>
      <c r="Q100" s="196"/>
      <c r="R100" s="196"/>
      <c r="S100" s="196"/>
      <c r="T100" s="19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1" t="s">
        <v>135</v>
      </c>
      <c r="AU100" s="191" t="s">
        <v>82</v>
      </c>
      <c r="AV100" s="14" t="s">
        <v>84</v>
      </c>
      <c r="AW100" s="14" t="s">
        <v>137</v>
      </c>
      <c r="AX100" s="14" t="s">
        <v>74</v>
      </c>
      <c r="AY100" s="191" t="s">
        <v>126</v>
      </c>
    </row>
    <row r="101" s="15" customFormat="1">
      <c r="A101" s="15"/>
      <c r="B101" s="198"/>
      <c r="C101" s="15"/>
      <c r="D101" s="183" t="s">
        <v>135</v>
      </c>
      <c r="E101" s="199" t="s">
        <v>3</v>
      </c>
      <c r="F101" s="200" t="s">
        <v>140</v>
      </c>
      <c r="G101" s="15"/>
      <c r="H101" s="201">
        <v>50.399999999999999</v>
      </c>
      <c r="I101" s="202"/>
      <c r="J101" s="15"/>
      <c r="K101" s="15"/>
      <c r="L101" s="198"/>
      <c r="M101" s="203"/>
      <c r="N101" s="204"/>
      <c r="O101" s="204"/>
      <c r="P101" s="204"/>
      <c r="Q101" s="204"/>
      <c r="R101" s="204"/>
      <c r="S101" s="204"/>
      <c r="T101" s="20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199" t="s">
        <v>135</v>
      </c>
      <c r="AU101" s="199" t="s">
        <v>82</v>
      </c>
      <c r="AV101" s="15" t="s">
        <v>132</v>
      </c>
      <c r="AW101" s="15" t="s">
        <v>137</v>
      </c>
      <c r="AX101" s="15" t="s">
        <v>82</v>
      </c>
      <c r="AY101" s="199" t="s">
        <v>126</v>
      </c>
    </row>
    <row r="102" s="2" customFormat="1" ht="37.8" customHeight="1">
      <c r="A102" s="39"/>
      <c r="B102" s="163"/>
      <c r="C102" s="164" t="s">
        <v>132</v>
      </c>
      <c r="D102" s="164" t="s">
        <v>127</v>
      </c>
      <c r="E102" s="165" t="s">
        <v>739</v>
      </c>
      <c r="F102" s="166" t="s">
        <v>740</v>
      </c>
      <c r="G102" s="167" t="s">
        <v>130</v>
      </c>
      <c r="H102" s="168">
        <v>959</v>
      </c>
      <c r="I102" s="169"/>
      <c r="J102" s="170">
        <f>ROUND(I102*H102,2)</f>
        <v>0</v>
      </c>
      <c r="K102" s="166" t="s">
        <v>131</v>
      </c>
      <c r="L102" s="40"/>
      <c r="M102" s="171" t="s">
        <v>3</v>
      </c>
      <c r="N102" s="172" t="s">
        <v>45</v>
      </c>
      <c r="O102" s="73"/>
      <c r="P102" s="173">
        <f>O102*H102</f>
        <v>0</v>
      </c>
      <c r="Q102" s="173">
        <v>0</v>
      </c>
      <c r="R102" s="173">
        <f>Q102*H102</f>
        <v>0</v>
      </c>
      <c r="S102" s="173">
        <v>0</v>
      </c>
      <c r="T102" s="17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5" t="s">
        <v>132</v>
      </c>
      <c r="AT102" s="175" t="s">
        <v>127</v>
      </c>
      <c r="AU102" s="175" t="s">
        <v>82</v>
      </c>
      <c r="AY102" s="20" t="s">
        <v>126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20" t="s">
        <v>82</v>
      </c>
      <c r="BK102" s="176">
        <f>ROUND(I102*H102,2)</f>
        <v>0</v>
      </c>
      <c r="BL102" s="20" t="s">
        <v>132</v>
      </c>
      <c r="BM102" s="175" t="s">
        <v>157</v>
      </c>
    </row>
    <row r="103" s="2" customFormat="1">
      <c r="A103" s="39"/>
      <c r="B103" s="40"/>
      <c r="C103" s="39"/>
      <c r="D103" s="177" t="s">
        <v>133</v>
      </c>
      <c r="E103" s="39"/>
      <c r="F103" s="178" t="s">
        <v>741</v>
      </c>
      <c r="G103" s="39"/>
      <c r="H103" s="39"/>
      <c r="I103" s="179"/>
      <c r="J103" s="39"/>
      <c r="K103" s="39"/>
      <c r="L103" s="40"/>
      <c r="M103" s="180"/>
      <c r="N103" s="181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133</v>
      </c>
      <c r="AU103" s="20" t="s">
        <v>82</v>
      </c>
    </row>
    <row r="104" s="14" customFormat="1">
      <c r="A104" s="14"/>
      <c r="B104" s="190"/>
      <c r="C104" s="14"/>
      <c r="D104" s="183" t="s">
        <v>135</v>
      </c>
      <c r="E104" s="191" t="s">
        <v>3</v>
      </c>
      <c r="F104" s="192" t="s">
        <v>742</v>
      </c>
      <c r="G104" s="14"/>
      <c r="H104" s="193">
        <v>583.29999999999995</v>
      </c>
      <c r="I104" s="194"/>
      <c r="J104" s="14"/>
      <c r="K104" s="14"/>
      <c r="L104" s="190"/>
      <c r="M104" s="195"/>
      <c r="N104" s="196"/>
      <c r="O104" s="196"/>
      <c r="P104" s="196"/>
      <c r="Q104" s="196"/>
      <c r="R104" s="196"/>
      <c r="S104" s="196"/>
      <c r="T104" s="19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1" t="s">
        <v>135</v>
      </c>
      <c r="AU104" s="191" t="s">
        <v>82</v>
      </c>
      <c r="AV104" s="14" t="s">
        <v>84</v>
      </c>
      <c r="AW104" s="14" t="s">
        <v>137</v>
      </c>
      <c r="AX104" s="14" t="s">
        <v>74</v>
      </c>
      <c r="AY104" s="191" t="s">
        <v>126</v>
      </c>
    </row>
    <row r="105" s="14" customFormat="1">
      <c r="A105" s="14"/>
      <c r="B105" s="190"/>
      <c r="C105" s="14"/>
      <c r="D105" s="183" t="s">
        <v>135</v>
      </c>
      <c r="E105" s="191" t="s">
        <v>3</v>
      </c>
      <c r="F105" s="192" t="s">
        <v>743</v>
      </c>
      <c r="G105" s="14"/>
      <c r="H105" s="193">
        <v>375.69999999999999</v>
      </c>
      <c r="I105" s="194"/>
      <c r="J105" s="14"/>
      <c r="K105" s="14"/>
      <c r="L105" s="190"/>
      <c r="M105" s="195"/>
      <c r="N105" s="196"/>
      <c r="O105" s="196"/>
      <c r="P105" s="196"/>
      <c r="Q105" s="196"/>
      <c r="R105" s="196"/>
      <c r="S105" s="196"/>
      <c r="T105" s="19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1" t="s">
        <v>135</v>
      </c>
      <c r="AU105" s="191" t="s">
        <v>82</v>
      </c>
      <c r="AV105" s="14" t="s">
        <v>84</v>
      </c>
      <c r="AW105" s="14" t="s">
        <v>137</v>
      </c>
      <c r="AX105" s="14" t="s">
        <v>74</v>
      </c>
      <c r="AY105" s="191" t="s">
        <v>126</v>
      </c>
    </row>
    <row r="106" s="15" customFormat="1">
      <c r="A106" s="15"/>
      <c r="B106" s="198"/>
      <c r="C106" s="15"/>
      <c r="D106" s="183" t="s">
        <v>135</v>
      </c>
      <c r="E106" s="199" t="s">
        <v>3</v>
      </c>
      <c r="F106" s="200" t="s">
        <v>140</v>
      </c>
      <c r="G106" s="15"/>
      <c r="H106" s="201">
        <v>959</v>
      </c>
      <c r="I106" s="202"/>
      <c r="J106" s="15"/>
      <c r="K106" s="15"/>
      <c r="L106" s="198"/>
      <c r="M106" s="203"/>
      <c r="N106" s="204"/>
      <c r="O106" s="204"/>
      <c r="P106" s="204"/>
      <c r="Q106" s="204"/>
      <c r="R106" s="204"/>
      <c r="S106" s="204"/>
      <c r="T106" s="20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199" t="s">
        <v>135</v>
      </c>
      <c r="AU106" s="199" t="s">
        <v>82</v>
      </c>
      <c r="AV106" s="15" t="s">
        <v>132</v>
      </c>
      <c r="AW106" s="15" t="s">
        <v>137</v>
      </c>
      <c r="AX106" s="15" t="s">
        <v>82</v>
      </c>
      <c r="AY106" s="199" t="s">
        <v>126</v>
      </c>
    </row>
    <row r="107" s="2" customFormat="1" ht="37.8" customHeight="1">
      <c r="A107" s="39"/>
      <c r="B107" s="163"/>
      <c r="C107" s="164" t="s">
        <v>160</v>
      </c>
      <c r="D107" s="164" t="s">
        <v>127</v>
      </c>
      <c r="E107" s="165" t="s">
        <v>175</v>
      </c>
      <c r="F107" s="166" t="s">
        <v>176</v>
      </c>
      <c r="G107" s="167" t="s">
        <v>130</v>
      </c>
      <c r="H107" s="168">
        <v>788.79999999999995</v>
      </c>
      <c r="I107" s="169"/>
      <c r="J107" s="170">
        <f>ROUND(I107*H107,2)</f>
        <v>0</v>
      </c>
      <c r="K107" s="166" t="s">
        <v>131</v>
      </c>
      <c r="L107" s="40"/>
      <c r="M107" s="171" t="s">
        <v>3</v>
      </c>
      <c r="N107" s="172" t="s">
        <v>45</v>
      </c>
      <c r="O107" s="73"/>
      <c r="P107" s="173">
        <f>O107*H107</f>
        <v>0</v>
      </c>
      <c r="Q107" s="173">
        <v>0</v>
      </c>
      <c r="R107" s="173">
        <f>Q107*H107</f>
        <v>0</v>
      </c>
      <c r="S107" s="173">
        <v>0</v>
      </c>
      <c r="T107" s="174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5" t="s">
        <v>132</v>
      </c>
      <c r="AT107" s="175" t="s">
        <v>127</v>
      </c>
      <c r="AU107" s="175" t="s">
        <v>82</v>
      </c>
      <c r="AY107" s="20" t="s">
        <v>126</v>
      </c>
      <c r="BE107" s="176">
        <f>IF(N107="základní",J107,0)</f>
        <v>0</v>
      </c>
      <c r="BF107" s="176">
        <f>IF(N107="snížená",J107,0)</f>
        <v>0</v>
      </c>
      <c r="BG107" s="176">
        <f>IF(N107="zákl. přenesená",J107,0)</f>
        <v>0</v>
      </c>
      <c r="BH107" s="176">
        <f>IF(N107="sníž. přenesená",J107,0)</f>
        <v>0</v>
      </c>
      <c r="BI107" s="176">
        <f>IF(N107="nulová",J107,0)</f>
        <v>0</v>
      </c>
      <c r="BJ107" s="20" t="s">
        <v>82</v>
      </c>
      <c r="BK107" s="176">
        <f>ROUND(I107*H107,2)</f>
        <v>0</v>
      </c>
      <c r="BL107" s="20" t="s">
        <v>132</v>
      </c>
      <c r="BM107" s="175" t="s">
        <v>163</v>
      </c>
    </row>
    <row r="108" s="2" customFormat="1">
      <c r="A108" s="39"/>
      <c r="B108" s="40"/>
      <c r="C108" s="39"/>
      <c r="D108" s="177" t="s">
        <v>133</v>
      </c>
      <c r="E108" s="39"/>
      <c r="F108" s="178" t="s">
        <v>178</v>
      </c>
      <c r="G108" s="39"/>
      <c r="H108" s="39"/>
      <c r="I108" s="179"/>
      <c r="J108" s="39"/>
      <c r="K108" s="39"/>
      <c r="L108" s="40"/>
      <c r="M108" s="180"/>
      <c r="N108" s="18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133</v>
      </c>
      <c r="AU108" s="20" t="s">
        <v>82</v>
      </c>
    </row>
    <row r="109" s="14" customFormat="1">
      <c r="A109" s="14"/>
      <c r="B109" s="190"/>
      <c r="C109" s="14"/>
      <c r="D109" s="183" t="s">
        <v>135</v>
      </c>
      <c r="E109" s="191" t="s">
        <v>3</v>
      </c>
      <c r="F109" s="192" t="s">
        <v>742</v>
      </c>
      <c r="G109" s="14"/>
      <c r="H109" s="193">
        <v>583.29999999999995</v>
      </c>
      <c r="I109" s="194"/>
      <c r="J109" s="14"/>
      <c r="K109" s="14"/>
      <c r="L109" s="190"/>
      <c r="M109" s="195"/>
      <c r="N109" s="196"/>
      <c r="O109" s="196"/>
      <c r="P109" s="196"/>
      <c r="Q109" s="196"/>
      <c r="R109" s="196"/>
      <c r="S109" s="196"/>
      <c r="T109" s="19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191" t="s">
        <v>135</v>
      </c>
      <c r="AU109" s="191" t="s">
        <v>82</v>
      </c>
      <c r="AV109" s="14" t="s">
        <v>84</v>
      </c>
      <c r="AW109" s="14" t="s">
        <v>137</v>
      </c>
      <c r="AX109" s="14" t="s">
        <v>74</v>
      </c>
      <c r="AY109" s="191" t="s">
        <v>126</v>
      </c>
    </row>
    <row r="110" s="14" customFormat="1">
      <c r="A110" s="14"/>
      <c r="B110" s="190"/>
      <c r="C110" s="14"/>
      <c r="D110" s="183" t="s">
        <v>135</v>
      </c>
      <c r="E110" s="191" t="s">
        <v>3</v>
      </c>
      <c r="F110" s="192" t="s">
        <v>744</v>
      </c>
      <c r="G110" s="14"/>
      <c r="H110" s="193">
        <v>205.5</v>
      </c>
      <c r="I110" s="194"/>
      <c r="J110" s="14"/>
      <c r="K110" s="14"/>
      <c r="L110" s="190"/>
      <c r="M110" s="195"/>
      <c r="N110" s="196"/>
      <c r="O110" s="196"/>
      <c r="P110" s="196"/>
      <c r="Q110" s="196"/>
      <c r="R110" s="196"/>
      <c r="S110" s="196"/>
      <c r="T110" s="19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1" t="s">
        <v>135</v>
      </c>
      <c r="AU110" s="191" t="s">
        <v>82</v>
      </c>
      <c r="AV110" s="14" t="s">
        <v>84</v>
      </c>
      <c r="AW110" s="14" t="s">
        <v>137</v>
      </c>
      <c r="AX110" s="14" t="s">
        <v>74</v>
      </c>
      <c r="AY110" s="191" t="s">
        <v>126</v>
      </c>
    </row>
    <row r="111" s="15" customFormat="1">
      <c r="A111" s="15"/>
      <c r="B111" s="198"/>
      <c r="C111" s="15"/>
      <c r="D111" s="183" t="s">
        <v>135</v>
      </c>
      <c r="E111" s="199" t="s">
        <v>3</v>
      </c>
      <c r="F111" s="200" t="s">
        <v>140</v>
      </c>
      <c r="G111" s="15"/>
      <c r="H111" s="201">
        <v>788.79999999999995</v>
      </c>
      <c r="I111" s="202"/>
      <c r="J111" s="15"/>
      <c r="K111" s="15"/>
      <c r="L111" s="198"/>
      <c r="M111" s="203"/>
      <c r="N111" s="204"/>
      <c r="O111" s="204"/>
      <c r="P111" s="204"/>
      <c r="Q111" s="204"/>
      <c r="R111" s="204"/>
      <c r="S111" s="204"/>
      <c r="T111" s="20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199" t="s">
        <v>135</v>
      </c>
      <c r="AU111" s="199" t="s">
        <v>82</v>
      </c>
      <c r="AV111" s="15" t="s">
        <v>132</v>
      </c>
      <c r="AW111" s="15" t="s">
        <v>137</v>
      </c>
      <c r="AX111" s="15" t="s">
        <v>82</v>
      </c>
      <c r="AY111" s="199" t="s">
        <v>126</v>
      </c>
    </row>
    <row r="112" s="2" customFormat="1" ht="44.25" customHeight="1">
      <c r="A112" s="39"/>
      <c r="B112" s="163"/>
      <c r="C112" s="164" t="s">
        <v>144</v>
      </c>
      <c r="D112" s="164" t="s">
        <v>127</v>
      </c>
      <c r="E112" s="165" t="s">
        <v>263</v>
      </c>
      <c r="F112" s="166" t="s">
        <v>745</v>
      </c>
      <c r="G112" s="167" t="s">
        <v>130</v>
      </c>
      <c r="H112" s="168">
        <v>788.79999999999995</v>
      </c>
      <c r="I112" s="169"/>
      <c r="J112" s="170">
        <f>ROUND(I112*H112,2)</f>
        <v>0</v>
      </c>
      <c r="K112" s="166" t="s">
        <v>621</v>
      </c>
      <c r="L112" s="40"/>
      <c r="M112" s="171" t="s">
        <v>3</v>
      </c>
      <c r="N112" s="172" t="s">
        <v>45</v>
      </c>
      <c r="O112" s="73"/>
      <c r="P112" s="173">
        <f>O112*H112</f>
        <v>0</v>
      </c>
      <c r="Q112" s="173">
        <v>0</v>
      </c>
      <c r="R112" s="173">
        <f>Q112*H112</f>
        <v>0</v>
      </c>
      <c r="S112" s="173">
        <v>0</v>
      </c>
      <c r="T112" s="17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5" t="s">
        <v>132</v>
      </c>
      <c r="AT112" s="175" t="s">
        <v>127</v>
      </c>
      <c r="AU112" s="175" t="s">
        <v>82</v>
      </c>
      <c r="AY112" s="20" t="s">
        <v>126</v>
      </c>
      <c r="BE112" s="176">
        <f>IF(N112="základní",J112,0)</f>
        <v>0</v>
      </c>
      <c r="BF112" s="176">
        <f>IF(N112="snížená",J112,0)</f>
        <v>0</v>
      </c>
      <c r="BG112" s="176">
        <f>IF(N112="zákl. přenesená",J112,0)</f>
        <v>0</v>
      </c>
      <c r="BH112" s="176">
        <f>IF(N112="sníž. přenesená",J112,0)</f>
        <v>0</v>
      </c>
      <c r="BI112" s="176">
        <f>IF(N112="nulová",J112,0)</f>
        <v>0</v>
      </c>
      <c r="BJ112" s="20" t="s">
        <v>82</v>
      </c>
      <c r="BK112" s="176">
        <f>ROUND(I112*H112,2)</f>
        <v>0</v>
      </c>
      <c r="BL112" s="20" t="s">
        <v>132</v>
      </c>
      <c r="BM112" s="175" t="s">
        <v>9</v>
      </c>
    </row>
    <row r="113" s="2" customFormat="1">
      <c r="A113" s="39"/>
      <c r="B113" s="40"/>
      <c r="C113" s="39"/>
      <c r="D113" s="177" t="s">
        <v>133</v>
      </c>
      <c r="E113" s="39"/>
      <c r="F113" s="178" t="s">
        <v>746</v>
      </c>
      <c r="G113" s="39"/>
      <c r="H113" s="39"/>
      <c r="I113" s="179"/>
      <c r="J113" s="39"/>
      <c r="K113" s="39"/>
      <c r="L113" s="40"/>
      <c r="M113" s="180"/>
      <c r="N113" s="18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133</v>
      </c>
      <c r="AU113" s="20" t="s">
        <v>82</v>
      </c>
    </row>
    <row r="114" s="14" customFormat="1">
      <c r="A114" s="14"/>
      <c r="B114" s="190"/>
      <c r="C114" s="14"/>
      <c r="D114" s="183" t="s">
        <v>135</v>
      </c>
      <c r="E114" s="191" t="s">
        <v>3</v>
      </c>
      <c r="F114" s="192" t="s">
        <v>747</v>
      </c>
      <c r="G114" s="14"/>
      <c r="H114" s="193">
        <v>375.69999999999999</v>
      </c>
      <c r="I114" s="194"/>
      <c r="J114" s="14"/>
      <c r="K114" s="14"/>
      <c r="L114" s="190"/>
      <c r="M114" s="195"/>
      <c r="N114" s="196"/>
      <c r="O114" s="196"/>
      <c r="P114" s="196"/>
      <c r="Q114" s="196"/>
      <c r="R114" s="196"/>
      <c r="S114" s="196"/>
      <c r="T114" s="19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1" t="s">
        <v>135</v>
      </c>
      <c r="AU114" s="191" t="s">
        <v>82</v>
      </c>
      <c r="AV114" s="14" t="s">
        <v>84</v>
      </c>
      <c r="AW114" s="14" t="s">
        <v>137</v>
      </c>
      <c r="AX114" s="14" t="s">
        <v>74</v>
      </c>
      <c r="AY114" s="191" t="s">
        <v>126</v>
      </c>
    </row>
    <row r="115" s="14" customFormat="1">
      <c r="A115" s="14"/>
      <c r="B115" s="190"/>
      <c r="C115" s="14"/>
      <c r="D115" s="183" t="s">
        <v>135</v>
      </c>
      <c r="E115" s="191" t="s">
        <v>3</v>
      </c>
      <c r="F115" s="192" t="s">
        <v>748</v>
      </c>
      <c r="G115" s="14"/>
      <c r="H115" s="193">
        <v>413.09999999999991</v>
      </c>
      <c r="I115" s="194"/>
      <c r="J115" s="14"/>
      <c r="K115" s="14"/>
      <c r="L115" s="190"/>
      <c r="M115" s="195"/>
      <c r="N115" s="196"/>
      <c r="O115" s="196"/>
      <c r="P115" s="196"/>
      <c r="Q115" s="196"/>
      <c r="R115" s="196"/>
      <c r="S115" s="196"/>
      <c r="T115" s="19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1" t="s">
        <v>135</v>
      </c>
      <c r="AU115" s="191" t="s">
        <v>82</v>
      </c>
      <c r="AV115" s="14" t="s">
        <v>84</v>
      </c>
      <c r="AW115" s="14" t="s">
        <v>137</v>
      </c>
      <c r="AX115" s="14" t="s">
        <v>74</v>
      </c>
      <c r="AY115" s="191" t="s">
        <v>126</v>
      </c>
    </row>
    <row r="116" s="15" customFormat="1">
      <c r="A116" s="15"/>
      <c r="B116" s="198"/>
      <c r="C116" s="15"/>
      <c r="D116" s="183" t="s">
        <v>135</v>
      </c>
      <c r="E116" s="199" t="s">
        <v>3</v>
      </c>
      <c r="F116" s="200" t="s">
        <v>140</v>
      </c>
      <c r="G116" s="15"/>
      <c r="H116" s="201">
        <v>788.79999999999995</v>
      </c>
      <c r="I116" s="202"/>
      <c r="J116" s="15"/>
      <c r="K116" s="15"/>
      <c r="L116" s="198"/>
      <c r="M116" s="203"/>
      <c r="N116" s="204"/>
      <c r="O116" s="204"/>
      <c r="P116" s="204"/>
      <c r="Q116" s="204"/>
      <c r="R116" s="204"/>
      <c r="S116" s="204"/>
      <c r="T116" s="20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199" t="s">
        <v>135</v>
      </c>
      <c r="AU116" s="199" t="s">
        <v>82</v>
      </c>
      <c r="AV116" s="15" t="s">
        <v>132</v>
      </c>
      <c r="AW116" s="15" t="s">
        <v>137</v>
      </c>
      <c r="AX116" s="15" t="s">
        <v>82</v>
      </c>
      <c r="AY116" s="199" t="s">
        <v>126</v>
      </c>
    </row>
    <row r="117" s="2" customFormat="1" ht="62.7" customHeight="1">
      <c r="A117" s="39"/>
      <c r="B117" s="163"/>
      <c r="C117" s="164" t="s">
        <v>170</v>
      </c>
      <c r="D117" s="164" t="s">
        <v>127</v>
      </c>
      <c r="E117" s="165" t="s">
        <v>194</v>
      </c>
      <c r="F117" s="166" t="s">
        <v>195</v>
      </c>
      <c r="G117" s="167" t="s">
        <v>130</v>
      </c>
      <c r="H117" s="168">
        <v>413.10000000000002</v>
      </c>
      <c r="I117" s="169"/>
      <c r="J117" s="170">
        <f>ROUND(I117*H117,2)</f>
        <v>0</v>
      </c>
      <c r="K117" s="166" t="s">
        <v>131</v>
      </c>
      <c r="L117" s="40"/>
      <c r="M117" s="171" t="s">
        <v>3</v>
      </c>
      <c r="N117" s="172" t="s">
        <v>45</v>
      </c>
      <c r="O117" s="73"/>
      <c r="P117" s="173">
        <f>O117*H117</f>
        <v>0</v>
      </c>
      <c r="Q117" s="173">
        <v>0</v>
      </c>
      <c r="R117" s="173">
        <f>Q117*H117</f>
        <v>0</v>
      </c>
      <c r="S117" s="173">
        <v>0</v>
      </c>
      <c r="T117" s="174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5" t="s">
        <v>132</v>
      </c>
      <c r="AT117" s="175" t="s">
        <v>127</v>
      </c>
      <c r="AU117" s="175" t="s">
        <v>82</v>
      </c>
      <c r="AY117" s="20" t="s">
        <v>126</v>
      </c>
      <c r="BE117" s="176">
        <f>IF(N117="základní",J117,0)</f>
        <v>0</v>
      </c>
      <c r="BF117" s="176">
        <f>IF(N117="snížená",J117,0)</f>
        <v>0</v>
      </c>
      <c r="BG117" s="176">
        <f>IF(N117="zákl. přenesená",J117,0)</f>
        <v>0</v>
      </c>
      <c r="BH117" s="176">
        <f>IF(N117="sníž. přenesená",J117,0)</f>
        <v>0</v>
      </c>
      <c r="BI117" s="176">
        <f>IF(N117="nulová",J117,0)</f>
        <v>0</v>
      </c>
      <c r="BJ117" s="20" t="s">
        <v>82</v>
      </c>
      <c r="BK117" s="176">
        <f>ROUND(I117*H117,2)</f>
        <v>0</v>
      </c>
      <c r="BL117" s="20" t="s">
        <v>132</v>
      </c>
      <c r="BM117" s="175" t="s">
        <v>749</v>
      </c>
    </row>
    <row r="118" s="2" customFormat="1">
      <c r="A118" s="39"/>
      <c r="B118" s="40"/>
      <c r="C118" s="39"/>
      <c r="D118" s="177" t="s">
        <v>133</v>
      </c>
      <c r="E118" s="39"/>
      <c r="F118" s="178" t="s">
        <v>197</v>
      </c>
      <c r="G118" s="39"/>
      <c r="H118" s="39"/>
      <c r="I118" s="179"/>
      <c r="J118" s="39"/>
      <c r="K118" s="39"/>
      <c r="L118" s="40"/>
      <c r="M118" s="180"/>
      <c r="N118" s="181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133</v>
      </c>
      <c r="AU118" s="20" t="s">
        <v>82</v>
      </c>
    </row>
    <row r="119" s="2" customFormat="1" ht="66.75" customHeight="1">
      <c r="A119" s="39"/>
      <c r="B119" s="163"/>
      <c r="C119" s="164" t="s">
        <v>157</v>
      </c>
      <c r="D119" s="164" t="s">
        <v>127</v>
      </c>
      <c r="E119" s="165" t="s">
        <v>199</v>
      </c>
      <c r="F119" s="166" t="s">
        <v>200</v>
      </c>
      <c r="G119" s="167" t="s">
        <v>130</v>
      </c>
      <c r="H119" s="168">
        <v>1239.3</v>
      </c>
      <c r="I119" s="169"/>
      <c r="J119" s="170">
        <f>ROUND(I119*H119,2)</f>
        <v>0</v>
      </c>
      <c r="K119" s="166" t="s">
        <v>131</v>
      </c>
      <c r="L119" s="40"/>
      <c r="M119" s="171" t="s">
        <v>3</v>
      </c>
      <c r="N119" s="172" t="s">
        <v>45</v>
      </c>
      <c r="O119" s="73"/>
      <c r="P119" s="173">
        <f>O119*H119</f>
        <v>0</v>
      </c>
      <c r="Q119" s="173">
        <v>0</v>
      </c>
      <c r="R119" s="173">
        <f>Q119*H119</f>
        <v>0</v>
      </c>
      <c r="S119" s="173">
        <v>0</v>
      </c>
      <c r="T119" s="17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5" t="s">
        <v>132</v>
      </c>
      <c r="AT119" s="175" t="s">
        <v>127</v>
      </c>
      <c r="AU119" s="175" t="s">
        <v>82</v>
      </c>
      <c r="AY119" s="20" t="s">
        <v>126</v>
      </c>
      <c r="BE119" s="176">
        <f>IF(N119="základní",J119,0)</f>
        <v>0</v>
      </c>
      <c r="BF119" s="176">
        <f>IF(N119="snížená",J119,0)</f>
        <v>0</v>
      </c>
      <c r="BG119" s="176">
        <f>IF(N119="zákl. přenesená",J119,0)</f>
        <v>0</v>
      </c>
      <c r="BH119" s="176">
        <f>IF(N119="sníž. přenesená",J119,0)</f>
        <v>0</v>
      </c>
      <c r="BI119" s="176">
        <f>IF(N119="nulová",J119,0)</f>
        <v>0</v>
      </c>
      <c r="BJ119" s="20" t="s">
        <v>82</v>
      </c>
      <c r="BK119" s="176">
        <f>ROUND(I119*H119,2)</f>
        <v>0</v>
      </c>
      <c r="BL119" s="20" t="s">
        <v>132</v>
      </c>
      <c r="BM119" s="175" t="s">
        <v>750</v>
      </c>
    </row>
    <row r="120" s="2" customFormat="1">
      <c r="A120" s="39"/>
      <c r="B120" s="40"/>
      <c r="C120" s="39"/>
      <c r="D120" s="177" t="s">
        <v>133</v>
      </c>
      <c r="E120" s="39"/>
      <c r="F120" s="178" t="s">
        <v>202</v>
      </c>
      <c r="G120" s="39"/>
      <c r="H120" s="39"/>
      <c r="I120" s="179"/>
      <c r="J120" s="39"/>
      <c r="K120" s="39"/>
      <c r="L120" s="40"/>
      <c r="M120" s="180"/>
      <c r="N120" s="18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133</v>
      </c>
      <c r="AU120" s="20" t="s">
        <v>82</v>
      </c>
    </row>
    <row r="121" s="14" customFormat="1">
      <c r="A121" s="14"/>
      <c r="B121" s="190"/>
      <c r="C121" s="14"/>
      <c r="D121" s="183" t="s">
        <v>135</v>
      </c>
      <c r="E121" s="191" t="s">
        <v>3</v>
      </c>
      <c r="F121" s="192" t="s">
        <v>751</v>
      </c>
      <c r="G121" s="14"/>
      <c r="H121" s="193">
        <v>1239.3000000000002</v>
      </c>
      <c r="I121" s="194"/>
      <c r="J121" s="14"/>
      <c r="K121" s="14"/>
      <c r="L121" s="190"/>
      <c r="M121" s="195"/>
      <c r="N121" s="196"/>
      <c r="O121" s="196"/>
      <c r="P121" s="196"/>
      <c r="Q121" s="196"/>
      <c r="R121" s="196"/>
      <c r="S121" s="196"/>
      <c r="T121" s="19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1" t="s">
        <v>135</v>
      </c>
      <c r="AU121" s="191" t="s">
        <v>82</v>
      </c>
      <c r="AV121" s="14" t="s">
        <v>84</v>
      </c>
      <c r="AW121" s="14" t="s">
        <v>137</v>
      </c>
      <c r="AX121" s="14" t="s">
        <v>82</v>
      </c>
      <c r="AY121" s="191" t="s">
        <v>126</v>
      </c>
    </row>
    <row r="122" s="2" customFormat="1" ht="44.25" customHeight="1">
      <c r="A122" s="39"/>
      <c r="B122" s="163"/>
      <c r="C122" s="164" t="s">
        <v>179</v>
      </c>
      <c r="D122" s="164" t="s">
        <v>127</v>
      </c>
      <c r="E122" s="165" t="s">
        <v>273</v>
      </c>
      <c r="F122" s="166" t="s">
        <v>274</v>
      </c>
      <c r="G122" s="167" t="s">
        <v>189</v>
      </c>
      <c r="H122" s="168">
        <v>594.86400000000003</v>
      </c>
      <c r="I122" s="169"/>
      <c r="J122" s="170">
        <f>ROUND(I122*H122,2)</f>
        <v>0</v>
      </c>
      <c r="K122" s="166" t="s">
        <v>3</v>
      </c>
      <c r="L122" s="40"/>
      <c r="M122" s="171" t="s">
        <v>3</v>
      </c>
      <c r="N122" s="172" t="s">
        <v>45</v>
      </c>
      <c r="O122" s="73"/>
      <c r="P122" s="173">
        <f>O122*H122</f>
        <v>0</v>
      </c>
      <c r="Q122" s="173">
        <v>0</v>
      </c>
      <c r="R122" s="173">
        <f>Q122*H122</f>
        <v>0</v>
      </c>
      <c r="S122" s="173">
        <v>0</v>
      </c>
      <c r="T122" s="17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5" t="s">
        <v>132</v>
      </c>
      <c r="AT122" s="175" t="s">
        <v>127</v>
      </c>
      <c r="AU122" s="175" t="s">
        <v>82</v>
      </c>
      <c r="AY122" s="20" t="s">
        <v>126</v>
      </c>
      <c r="BE122" s="176">
        <f>IF(N122="základní",J122,0)</f>
        <v>0</v>
      </c>
      <c r="BF122" s="176">
        <f>IF(N122="snížená",J122,0)</f>
        <v>0</v>
      </c>
      <c r="BG122" s="176">
        <f>IF(N122="zákl. přenesená",J122,0)</f>
        <v>0</v>
      </c>
      <c r="BH122" s="176">
        <f>IF(N122="sníž. přenesená",J122,0)</f>
        <v>0</v>
      </c>
      <c r="BI122" s="176">
        <f>IF(N122="nulová",J122,0)</f>
        <v>0</v>
      </c>
      <c r="BJ122" s="20" t="s">
        <v>82</v>
      </c>
      <c r="BK122" s="176">
        <f>ROUND(I122*H122,2)</f>
        <v>0</v>
      </c>
      <c r="BL122" s="20" t="s">
        <v>132</v>
      </c>
      <c r="BM122" s="175" t="s">
        <v>752</v>
      </c>
    </row>
    <row r="123" s="2" customFormat="1">
      <c r="A123" s="39"/>
      <c r="B123" s="40"/>
      <c r="C123" s="39"/>
      <c r="D123" s="183" t="s">
        <v>146</v>
      </c>
      <c r="E123" s="39"/>
      <c r="F123" s="206" t="s">
        <v>276</v>
      </c>
      <c r="G123" s="39"/>
      <c r="H123" s="39"/>
      <c r="I123" s="179"/>
      <c r="J123" s="39"/>
      <c r="K123" s="39"/>
      <c r="L123" s="40"/>
      <c r="M123" s="180"/>
      <c r="N123" s="181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146</v>
      </c>
      <c r="AU123" s="20" t="s">
        <v>82</v>
      </c>
    </row>
    <row r="124" s="14" customFormat="1">
      <c r="A124" s="14"/>
      <c r="B124" s="190"/>
      <c r="C124" s="14"/>
      <c r="D124" s="183" t="s">
        <v>135</v>
      </c>
      <c r="E124" s="191" t="s">
        <v>3</v>
      </c>
      <c r="F124" s="192" t="s">
        <v>753</v>
      </c>
      <c r="G124" s="14"/>
      <c r="H124" s="193">
        <v>594.86400000000003</v>
      </c>
      <c r="I124" s="194"/>
      <c r="J124" s="14"/>
      <c r="K124" s="14"/>
      <c r="L124" s="190"/>
      <c r="M124" s="195"/>
      <c r="N124" s="196"/>
      <c r="O124" s="196"/>
      <c r="P124" s="196"/>
      <c r="Q124" s="196"/>
      <c r="R124" s="196"/>
      <c r="S124" s="196"/>
      <c r="T124" s="19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1" t="s">
        <v>135</v>
      </c>
      <c r="AU124" s="191" t="s">
        <v>82</v>
      </c>
      <c r="AV124" s="14" t="s">
        <v>84</v>
      </c>
      <c r="AW124" s="14" t="s">
        <v>137</v>
      </c>
      <c r="AX124" s="14" t="s">
        <v>82</v>
      </c>
      <c r="AY124" s="191" t="s">
        <v>126</v>
      </c>
    </row>
    <row r="125" s="2" customFormat="1" ht="24.15" customHeight="1">
      <c r="A125" s="39"/>
      <c r="B125" s="163"/>
      <c r="C125" s="164" t="s">
        <v>163</v>
      </c>
      <c r="D125" s="164" t="s">
        <v>127</v>
      </c>
      <c r="E125" s="165" t="s">
        <v>278</v>
      </c>
      <c r="F125" s="166" t="s">
        <v>279</v>
      </c>
      <c r="G125" s="167" t="s">
        <v>189</v>
      </c>
      <c r="H125" s="168">
        <v>148.71600000000001</v>
      </c>
      <c r="I125" s="169"/>
      <c r="J125" s="170">
        <f>ROUND(I125*H125,2)</f>
        <v>0</v>
      </c>
      <c r="K125" s="166" t="s">
        <v>3</v>
      </c>
      <c r="L125" s="40"/>
      <c r="M125" s="171" t="s">
        <v>3</v>
      </c>
      <c r="N125" s="172" t="s">
        <v>45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132</v>
      </c>
      <c r="AT125" s="175" t="s">
        <v>127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132</v>
      </c>
      <c r="BM125" s="175" t="s">
        <v>754</v>
      </c>
    </row>
    <row r="126" s="2" customFormat="1">
      <c r="A126" s="39"/>
      <c r="B126" s="40"/>
      <c r="C126" s="39"/>
      <c r="D126" s="183" t="s">
        <v>146</v>
      </c>
      <c r="E126" s="39"/>
      <c r="F126" s="206" t="s">
        <v>276</v>
      </c>
      <c r="G126" s="39"/>
      <c r="H126" s="39"/>
      <c r="I126" s="179"/>
      <c r="J126" s="39"/>
      <c r="K126" s="39"/>
      <c r="L126" s="40"/>
      <c r="M126" s="180"/>
      <c r="N126" s="18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146</v>
      </c>
      <c r="AU126" s="20" t="s">
        <v>82</v>
      </c>
    </row>
    <row r="127" s="14" customFormat="1">
      <c r="A127" s="14"/>
      <c r="B127" s="190"/>
      <c r="C127" s="14"/>
      <c r="D127" s="183" t="s">
        <v>135</v>
      </c>
      <c r="E127" s="191" t="s">
        <v>3</v>
      </c>
      <c r="F127" s="192" t="s">
        <v>755</v>
      </c>
      <c r="G127" s="14"/>
      <c r="H127" s="193">
        <v>148.71600000000001</v>
      </c>
      <c r="I127" s="194"/>
      <c r="J127" s="14"/>
      <c r="K127" s="14"/>
      <c r="L127" s="190"/>
      <c r="M127" s="195"/>
      <c r="N127" s="196"/>
      <c r="O127" s="196"/>
      <c r="P127" s="196"/>
      <c r="Q127" s="196"/>
      <c r="R127" s="196"/>
      <c r="S127" s="196"/>
      <c r="T127" s="19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1" t="s">
        <v>135</v>
      </c>
      <c r="AU127" s="191" t="s">
        <v>82</v>
      </c>
      <c r="AV127" s="14" t="s">
        <v>84</v>
      </c>
      <c r="AW127" s="14" t="s">
        <v>137</v>
      </c>
      <c r="AX127" s="14" t="s">
        <v>82</v>
      </c>
      <c r="AY127" s="191" t="s">
        <v>126</v>
      </c>
    </row>
    <row r="128" s="2" customFormat="1" ht="33" customHeight="1">
      <c r="A128" s="39"/>
      <c r="B128" s="163"/>
      <c r="C128" s="164" t="s">
        <v>193</v>
      </c>
      <c r="D128" s="164" t="s">
        <v>127</v>
      </c>
      <c r="E128" s="165" t="s">
        <v>756</v>
      </c>
      <c r="F128" s="166" t="s">
        <v>757</v>
      </c>
      <c r="G128" s="167" t="s">
        <v>130</v>
      </c>
      <c r="H128" s="168">
        <v>490.60000000000002</v>
      </c>
      <c r="I128" s="169"/>
      <c r="J128" s="170">
        <f>ROUND(I128*H128,2)</f>
        <v>0</v>
      </c>
      <c r="K128" s="166" t="s">
        <v>131</v>
      </c>
      <c r="L128" s="40"/>
      <c r="M128" s="171" t="s">
        <v>3</v>
      </c>
      <c r="N128" s="172" t="s">
        <v>45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5" t="s">
        <v>132</v>
      </c>
      <c r="AT128" s="175" t="s">
        <v>127</v>
      </c>
      <c r="AU128" s="175" t="s">
        <v>82</v>
      </c>
      <c r="AY128" s="20" t="s">
        <v>126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20" t="s">
        <v>82</v>
      </c>
      <c r="BK128" s="176">
        <f>ROUND(I128*H128,2)</f>
        <v>0</v>
      </c>
      <c r="BL128" s="20" t="s">
        <v>132</v>
      </c>
      <c r="BM128" s="175" t="s">
        <v>284</v>
      </c>
    </row>
    <row r="129" s="2" customFormat="1">
      <c r="A129" s="39"/>
      <c r="B129" s="40"/>
      <c r="C129" s="39"/>
      <c r="D129" s="177" t="s">
        <v>133</v>
      </c>
      <c r="E129" s="39"/>
      <c r="F129" s="178" t="s">
        <v>758</v>
      </c>
      <c r="G129" s="39"/>
      <c r="H129" s="39"/>
      <c r="I129" s="179"/>
      <c r="J129" s="39"/>
      <c r="K129" s="39"/>
      <c r="L129" s="40"/>
      <c r="M129" s="180"/>
      <c r="N129" s="181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133</v>
      </c>
      <c r="AU129" s="20" t="s">
        <v>82</v>
      </c>
    </row>
    <row r="130" s="13" customFormat="1">
      <c r="A130" s="13"/>
      <c r="B130" s="182"/>
      <c r="C130" s="13"/>
      <c r="D130" s="183" t="s">
        <v>135</v>
      </c>
      <c r="E130" s="184" t="s">
        <v>3</v>
      </c>
      <c r="F130" s="185" t="s">
        <v>759</v>
      </c>
      <c r="G130" s="13"/>
      <c r="H130" s="184" t="s">
        <v>3</v>
      </c>
      <c r="I130" s="186"/>
      <c r="J130" s="13"/>
      <c r="K130" s="13"/>
      <c r="L130" s="182"/>
      <c r="M130" s="187"/>
      <c r="N130" s="188"/>
      <c r="O130" s="188"/>
      <c r="P130" s="188"/>
      <c r="Q130" s="188"/>
      <c r="R130" s="188"/>
      <c r="S130" s="188"/>
      <c r="T130" s="18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4" t="s">
        <v>135</v>
      </c>
      <c r="AU130" s="184" t="s">
        <v>82</v>
      </c>
      <c r="AV130" s="13" t="s">
        <v>82</v>
      </c>
      <c r="AW130" s="13" t="s">
        <v>137</v>
      </c>
      <c r="AX130" s="13" t="s">
        <v>74</v>
      </c>
      <c r="AY130" s="184" t="s">
        <v>126</v>
      </c>
    </row>
    <row r="131" s="14" customFormat="1">
      <c r="A131" s="14"/>
      <c r="B131" s="190"/>
      <c r="C131" s="14"/>
      <c r="D131" s="183" t="s">
        <v>135</v>
      </c>
      <c r="E131" s="191" t="s">
        <v>3</v>
      </c>
      <c r="F131" s="192" t="s">
        <v>760</v>
      </c>
      <c r="G131" s="14"/>
      <c r="H131" s="193">
        <v>313.69999999999999</v>
      </c>
      <c r="I131" s="194"/>
      <c r="J131" s="14"/>
      <c r="K131" s="14"/>
      <c r="L131" s="190"/>
      <c r="M131" s="195"/>
      <c r="N131" s="196"/>
      <c r="O131" s="196"/>
      <c r="P131" s="196"/>
      <c r="Q131" s="196"/>
      <c r="R131" s="196"/>
      <c r="S131" s="196"/>
      <c r="T131" s="19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1" t="s">
        <v>135</v>
      </c>
      <c r="AU131" s="191" t="s">
        <v>82</v>
      </c>
      <c r="AV131" s="14" t="s">
        <v>84</v>
      </c>
      <c r="AW131" s="14" t="s">
        <v>137</v>
      </c>
      <c r="AX131" s="14" t="s">
        <v>74</v>
      </c>
      <c r="AY131" s="191" t="s">
        <v>126</v>
      </c>
    </row>
    <row r="132" s="14" customFormat="1">
      <c r="A132" s="14"/>
      <c r="B132" s="190"/>
      <c r="C132" s="14"/>
      <c r="D132" s="183" t="s">
        <v>135</v>
      </c>
      <c r="E132" s="191" t="s">
        <v>3</v>
      </c>
      <c r="F132" s="192" t="s">
        <v>761</v>
      </c>
      <c r="G132" s="14"/>
      <c r="H132" s="193">
        <v>164.30000000000001</v>
      </c>
      <c r="I132" s="194"/>
      <c r="J132" s="14"/>
      <c r="K132" s="14"/>
      <c r="L132" s="190"/>
      <c r="M132" s="195"/>
      <c r="N132" s="196"/>
      <c r="O132" s="196"/>
      <c r="P132" s="196"/>
      <c r="Q132" s="196"/>
      <c r="R132" s="196"/>
      <c r="S132" s="196"/>
      <c r="T132" s="19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1" t="s">
        <v>135</v>
      </c>
      <c r="AU132" s="191" t="s">
        <v>82</v>
      </c>
      <c r="AV132" s="14" t="s">
        <v>84</v>
      </c>
      <c r="AW132" s="14" t="s">
        <v>137</v>
      </c>
      <c r="AX132" s="14" t="s">
        <v>74</v>
      </c>
      <c r="AY132" s="191" t="s">
        <v>126</v>
      </c>
    </row>
    <row r="133" s="14" customFormat="1">
      <c r="A133" s="14"/>
      <c r="B133" s="190"/>
      <c r="C133" s="14"/>
      <c r="D133" s="183" t="s">
        <v>135</v>
      </c>
      <c r="E133" s="191" t="s">
        <v>3</v>
      </c>
      <c r="F133" s="192" t="s">
        <v>762</v>
      </c>
      <c r="G133" s="14"/>
      <c r="H133" s="193">
        <v>12.6</v>
      </c>
      <c r="I133" s="194"/>
      <c r="J133" s="14"/>
      <c r="K133" s="14"/>
      <c r="L133" s="190"/>
      <c r="M133" s="195"/>
      <c r="N133" s="196"/>
      <c r="O133" s="196"/>
      <c r="P133" s="196"/>
      <c r="Q133" s="196"/>
      <c r="R133" s="196"/>
      <c r="S133" s="196"/>
      <c r="T133" s="19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1" t="s">
        <v>135</v>
      </c>
      <c r="AU133" s="191" t="s">
        <v>82</v>
      </c>
      <c r="AV133" s="14" t="s">
        <v>84</v>
      </c>
      <c r="AW133" s="14" t="s">
        <v>137</v>
      </c>
      <c r="AX133" s="14" t="s">
        <v>74</v>
      </c>
      <c r="AY133" s="191" t="s">
        <v>126</v>
      </c>
    </row>
    <row r="134" s="15" customFormat="1">
      <c r="A134" s="15"/>
      <c r="B134" s="198"/>
      <c r="C134" s="15"/>
      <c r="D134" s="183" t="s">
        <v>135</v>
      </c>
      <c r="E134" s="199" t="s">
        <v>3</v>
      </c>
      <c r="F134" s="200" t="s">
        <v>140</v>
      </c>
      <c r="G134" s="15"/>
      <c r="H134" s="201">
        <v>490.60000000000002</v>
      </c>
      <c r="I134" s="202"/>
      <c r="J134" s="15"/>
      <c r="K134" s="15"/>
      <c r="L134" s="198"/>
      <c r="M134" s="203"/>
      <c r="N134" s="204"/>
      <c r="O134" s="204"/>
      <c r="P134" s="204"/>
      <c r="Q134" s="204"/>
      <c r="R134" s="204"/>
      <c r="S134" s="204"/>
      <c r="T134" s="20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199" t="s">
        <v>135</v>
      </c>
      <c r="AU134" s="199" t="s">
        <v>82</v>
      </c>
      <c r="AV134" s="15" t="s">
        <v>132</v>
      </c>
      <c r="AW134" s="15" t="s">
        <v>137</v>
      </c>
      <c r="AX134" s="15" t="s">
        <v>82</v>
      </c>
      <c r="AY134" s="199" t="s">
        <v>126</v>
      </c>
    </row>
    <row r="135" s="2" customFormat="1" ht="44.25" customHeight="1">
      <c r="A135" s="39"/>
      <c r="B135" s="163"/>
      <c r="C135" s="164" t="s">
        <v>9</v>
      </c>
      <c r="D135" s="164" t="s">
        <v>127</v>
      </c>
      <c r="E135" s="165" t="s">
        <v>401</v>
      </c>
      <c r="F135" s="166" t="s">
        <v>402</v>
      </c>
      <c r="G135" s="167" t="s">
        <v>130</v>
      </c>
      <c r="H135" s="168">
        <v>375.69999999999999</v>
      </c>
      <c r="I135" s="169"/>
      <c r="J135" s="170">
        <f>ROUND(I135*H135,2)</f>
        <v>0</v>
      </c>
      <c r="K135" s="166" t="s">
        <v>621</v>
      </c>
      <c r="L135" s="40"/>
      <c r="M135" s="171" t="s">
        <v>3</v>
      </c>
      <c r="N135" s="172" t="s">
        <v>45</v>
      </c>
      <c r="O135" s="73"/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5" t="s">
        <v>132</v>
      </c>
      <c r="AT135" s="175" t="s">
        <v>127</v>
      </c>
      <c r="AU135" s="175" t="s">
        <v>82</v>
      </c>
      <c r="AY135" s="20" t="s">
        <v>126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20" t="s">
        <v>82</v>
      </c>
      <c r="BK135" s="176">
        <f>ROUND(I135*H135,2)</f>
        <v>0</v>
      </c>
      <c r="BL135" s="20" t="s">
        <v>132</v>
      </c>
      <c r="BM135" s="175" t="s">
        <v>310</v>
      </c>
    </row>
    <row r="136" s="2" customFormat="1">
      <c r="A136" s="39"/>
      <c r="B136" s="40"/>
      <c r="C136" s="39"/>
      <c r="D136" s="177" t="s">
        <v>133</v>
      </c>
      <c r="E136" s="39"/>
      <c r="F136" s="178" t="s">
        <v>763</v>
      </c>
      <c r="G136" s="39"/>
      <c r="H136" s="39"/>
      <c r="I136" s="179"/>
      <c r="J136" s="39"/>
      <c r="K136" s="39"/>
      <c r="L136" s="40"/>
      <c r="M136" s="180"/>
      <c r="N136" s="181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133</v>
      </c>
      <c r="AU136" s="20" t="s">
        <v>82</v>
      </c>
    </row>
    <row r="137" s="14" customFormat="1">
      <c r="A137" s="14"/>
      <c r="B137" s="190"/>
      <c r="C137" s="14"/>
      <c r="D137" s="183" t="s">
        <v>135</v>
      </c>
      <c r="E137" s="191" t="s">
        <v>3</v>
      </c>
      <c r="F137" s="192" t="s">
        <v>764</v>
      </c>
      <c r="G137" s="14"/>
      <c r="H137" s="193">
        <v>15.699999999999999</v>
      </c>
      <c r="I137" s="194"/>
      <c r="J137" s="14"/>
      <c r="K137" s="14"/>
      <c r="L137" s="190"/>
      <c r="M137" s="195"/>
      <c r="N137" s="196"/>
      <c r="O137" s="196"/>
      <c r="P137" s="196"/>
      <c r="Q137" s="196"/>
      <c r="R137" s="196"/>
      <c r="S137" s="196"/>
      <c r="T137" s="19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1" t="s">
        <v>135</v>
      </c>
      <c r="AU137" s="191" t="s">
        <v>82</v>
      </c>
      <c r="AV137" s="14" t="s">
        <v>84</v>
      </c>
      <c r="AW137" s="14" t="s">
        <v>137</v>
      </c>
      <c r="AX137" s="14" t="s">
        <v>74</v>
      </c>
      <c r="AY137" s="191" t="s">
        <v>126</v>
      </c>
    </row>
    <row r="138" s="14" customFormat="1">
      <c r="A138" s="14"/>
      <c r="B138" s="190"/>
      <c r="C138" s="14"/>
      <c r="D138" s="183" t="s">
        <v>135</v>
      </c>
      <c r="E138" s="191" t="s">
        <v>3</v>
      </c>
      <c r="F138" s="192" t="s">
        <v>765</v>
      </c>
      <c r="G138" s="14"/>
      <c r="H138" s="193">
        <v>360</v>
      </c>
      <c r="I138" s="194"/>
      <c r="J138" s="14"/>
      <c r="K138" s="14"/>
      <c r="L138" s="190"/>
      <c r="M138" s="195"/>
      <c r="N138" s="196"/>
      <c r="O138" s="196"/>
      <c r="P138" s="196"/>
      <c r="Q138" s="196"/>
      <c r="R138" s="196"/>
      <c r="S138" s="196"/>
      <c r="T138" s="19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1" t="s">
        <v>135</v>
      </c>
      <c r="AU138" s="191" t="s">
        <v>82</v>
      </c>
      <c r="AV138" s="14" t="s">
        <v>84</v>
      </c>
      <c r="AW138" s="14" t="s">
        <v>137</v>
      </c>
      <c r="AX138" s="14" t="s">
        <v>74</v>
      </c>
      <c r="AY138" s="191" t="s">
        <v>126</v>
      </c>
    </row>
    <row r="139" s="15" customFormat="1">
      <c r="A139" s="15"/>
      <c r="B139" s="198"/>
      <c r="C139" s="15"/>
      <c r="D139" s="183" t="s">
        <v>135</v>
      </c>
      <c r="E139" s="199" t="s">
        <v>3</v>
      </c>
      <c r="F139" s="200" t="s">
        <v>140</v>
      </c>
      <c r="G139" s="15"/>
      <c r="H139" s="201">
        <v>375.69999999999999</v>
      </c>
      <c r="I139" s="202"/>
      <c r="J139" s="15"/>
      <c r="K139" s="15"/>
      <c r="L139" s="198"/>
      <c r="M139" s="203"/>
      <c r="N139" s="204"/>
      <c r="O139" s="204"/>
      <c r="P139" s="204"/>
      <c r="Q139" s="204"/>
      <c r="R139" s="204"/>
      <c r="S139" s="204"/>
      <c r="T139" s="20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199" t="s">
        <v>135</v>
      </c>
      <c r="AU139" s="199" t="s">
        <v>82</v>
      </c>
      <c r="AV139" s="15" t="s">
        <v>132</v>
      </c>
      <c r="AW139" s="15" t="s">
        <v>137</v>
      </c>
      <c r="AX139" s="15" t="s">
        <v>82</v>
      </c>
      <c r="AY139" s="199" t="s">
        <v>126</v>
      </c>
    </row>
    <row r="140" s="2" customFormat="1" ht="33" customHeight="1">
      <c r="A140" s="39"/>
      <c r="B140" s="163"/>
      <c r="C140" s="164" t="s">
        <v>206</v>
      </c>
      <c r="D140" s="164" t="s">
        <v>127</v>
      </c>
      <c r="E140" s="165" t="s">
        <v>766</v>
      </c>
      <c r="F140" s="166" t="s">
        <v>767</v>
      </c>
      <c r="G140" s="167" t="s">
        <v>240</v>
      </c>
      <c r="H140" s="168">
        <v>1192</v>
      </c>
      <c r="I140" s="169"/>
      <c r="J140" s="170">
        <f>ROUND(I140*H140,2)</f>
        <v>0</v>
      </c>
      <c r="K140" s="166" t="s">
        <v>131</v>
      </c>
      <c r="L140" s="40"/>
      <c r="M140" s="171" t="s">
        <v>3</v>
      </c>
      <c r="N140" s="172" t="s">
        <v>45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5" t="s">
        <v>132</v>
      </c>
      <c r="AT140" s="175" t="s">
        <v>127</v>
      </c>
      <c r="AU140" s="175" t="s">
        <v>82</v>
      </c>
      <c r="AY140" s="20" t="s">
        <v>126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20" t="s">
        <v>82</v>
      </c>
      <c r="BK140" s="176">
        <f>ROUND(I140*H140,2)</f>
        <v>0</v>
      </c>
      <c r="BL140" s="20" t="s">
        <v>132</v>
      </c>
      <c r="BM140" s="175" t="s">
        <v>213</v>
      </c>
    </row>
    <row r="141" s="2" customFormat="1">
      <c r="A141" s="39"/>
      <c r="B141" s="40"/>
      <c r="C141" s="39"/>
      <c r="D141" s="177" t="s">
        <v>133</v>
      </c>
      <c r="E141" s="39"/>
      <c r="F141" s="178" t="s">
        <v>768</v>
      </c>
      <c r="G141" s="39"/>
      <c r="H141" s="39"/>
      <c r="I141" s="179"/>
      <c r="J141" s="39"/>
      <c r="K141" s="39"/>
      <c r="L141" s="40"/>
      <c r="M141" s="180"/>
      <c r="N141" s="181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133</v>
      </c>
      <c r="AU141" s="20" t="s">
        <v>82</v>
      </c>
    </row>
    <row r="142" s="14" customFormat="1">
      <c r="A142" s="14"/>
      <c r="B142" s="190"/>
      <c r="C142" s="14"/>
      <c r="D142" s="183" t="s">
        <v>135</v>
      </c>
      <c r="E142" s="191" t="s">
        <v>3</v>
      </c>
      <c r="F142" s="192" t="s">
        <v>769</v>
      </c>
      <c r="G142" s="14"/>
      <c r="H142" s="193">
        <v>1192</v>
      </c>
      <c r="I142" s="194"/>
      <c r="J142" s="14"/>
      <c r="K142" s="14"/>
      <c r="L142" s="190"/>
      <c r="M142" s="195"/>
      <c r="N142" s="196"/>
      <c r="O142" s="196"/>
      <c r="P142" s="196"/>
      <c r="Q142" s="196"/>
      <c r="R142" s="196"/>
      <c r="S142" s="196"/>
      <c r="T142" s="19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1" t="s">
        <v>135</v>
      </c>
      <c r="AU142" s="191" t="s">
        <v>82</v>
      </c>
      <c r="AV142" s="14" t="s">
        <v>84</v>
      </c>
      <c r="AW142" s="14" t="s">
        <v>137</v>
      </c>
      <c r="AX142" s="14" t="s">
        <v>82</v>
      </c>
      <c r="AY142" s="191" t="s">
        <v>126</v>
      </c>
    </row>
    <row r="143" s="2" customFormat="1" ht="37.8" customHeight="1">
      <c r="A143" s="39"/>
      <c r="B143" s="163"/>
      <c r="C143" s="164" t="s">
        <v>213</v>
      </c>
      <c r="D143" s="164" t="s">
        <v>127</v>
      </c>
      <c r="E143" s="165" t="s">
        <v>407</v>
      </c>
      <c r="F143" s="166" t="s">
        <v>408</v>
      </c>
      <c r="G143" s="167" t="s">
        <v>240</v>
      </c>
      <c r="H143" s="168">
        <v>880</v>
      </c>
      <c r="I143" s="169"/>
      <c r="J143" s="170">
        <f>ROUND(I143*H143,2)</f>
        <v>0</v>
      </c>
      <c r="K143" s="166" t="s">
        <v>131</v>
      </c>
      <c r="L143" s="40"/>
      <c r="M143" s="171" t="s">
        <v>3</v>
      </c>
      <c r="N143" s="172" t="s">
        <v>45</v>
      </c>
      <c r="O143" s="73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5" t="s">
        <v>132</v>
      </c>
      <c r="AT143" s="175" t="s">
        <v>127</v>
      </c>
      <c r="AU143" s="175" t="s">
        <v>82</v>
      </c>
      <c r="AY143" s="20" t="s">
        <v>126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20" t="s">
        <v>82</v>
      </c>
      <c r="BK143" s="176">
        <f>ROUND(I143*H143,2)</f>
        <v>0</v>
      </c>
      <c r="BL143" s="20" t="s">
        <v>132</v>
      </c>
      <c r="BM143" s="175" t="s">
        <v>770</v>
      </c>
    </row>
    <row r="144" s="2" customFormat="1">
      <c r="A144" s="39"/>
      <c r="B144" s="40"/>
      <c r="C144" s="39"/>
      <c r="D144" s="177" t="s">
        <v>133</v>
      </c>
      <c r="E144" s="39"/>
      <c r="F144" s="178" t="s">
        <v>409</v>
      </c>
      <c r="G144" s="39"/>
      <c r="H144" s="39"/>
      <c r="I144" s="179"/>
      <c r="J144" s="39"/>
      <c r="K144" s="39"/>
      <c r="L144" s="40"/>
      <c r="M144" s="180"/>
      <c r="N144" s="18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133</v>
      </c>
      <c r="AU144" s="20" t="s">
        <v>82</v>
      </c>
    </row>
    <row r="145" s="14" customFormat="1">
      <c r="A145" s="14"/>
      <c r="B145" s="190"/>
      <c r="C145" s="14"/>
      <c r="D145" s="183" t="s">
        <v>135</v>
      </c>
      <c r="E145" s="191" t="s">
        <v>3</v>
      </c>
      <c r="F145" s="192" t="s">
        <v>771</v>
      </c>
      <c r="G145" s="14"/>
      <c r="H145" s="193">
        <v>880</v>
      </c>
      <c r="I145" s="194"/>
      <c r="J145" s="14"/>
      <c r="K145" s="14"/>
      <c r="L145" s="190"/>
      <c r="M145" s="195"/>
      <c r="N145" s="196"/>
      <c r="O145" s="196"/>
      <c r="P145" s="196"/>
      <c r="Q145" s="196"/>
      <c r="R145" s="196"/>
      <c r="S145" s="196"/>
      <c r="T145" s="19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1" t="s">
        <v>135</v>
      </c>
      <c r="AU145" s="191" t="s">
        <v>82</v>
      </c>
      <c r="AV145" s="14" t="s">
        <v>84</v>
      </c>
      <c r="AW145" s="14" t="s">
        <v>137</v>
      </c>
      <c r="AX145" s="14" t="s">
        <v>82</v>
      </c>
      <c r="AY145" s="191" t="s">
        <v>126</v>
      </c>
    </row>
    <row r="146" s="2" customFormat="1" ht="37.8" customHeight="1">
      <c r="A146" s="39"/>
      <c r="B146" s="163"/>
      <c r="C146" s="164" t="s">
        <v>218</v>
      </c>
      <c r="D146" s="164" t="s">
        <v>127</v>
      </c>
      <c r="E146" s="165" t="s">
        <v>772</v>
      </c>
      <c r="F146" s="166" t="s">
        <v>773</v>
      </c>
      <c r="G146" s="167" t="s">
        <v>240</v>
      </c>
      <c r="H146" s="168">
        <v>1150</v>
      </c>
      <c r="I146" s="169"/>
      <c r="J146" s="170">
        <f>ROUND(I146*H146,2)</f>
        <v>0</v>
      </c>
      <c r="K146" s="166" t="s">
        <v>131</v>
      </c>
      <c r="L146" s="40"/>
      <c r="M146" s="171" t="s">
        <v>3</v>
      </c>
      <c r="N146" s="172" t="s">
        <v>45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5" t="s">
        <v>132</v>
      </c>
      <c r="AT146" s="175" t="s">
        <v>127</v>
      </c>
      <c r="AU146" s="175" t="s">
        <v>82</v>
      </c>
      <c r="AY146" s="20" t="s">
        <v>126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20" t="s">
        <v>82</v>
      </c>
      <c r="BK146" s="176">
        <f>ROUND(I146*H146,2)</f>
        <v>0</v>
      </c>
      <c r="BL146" s="20" t="s">
        <v>132</v>
      </c>
      <c r="BM146" s="175" t="s">
        <v>341</v>
      </c>
    </row>
    <row r="147" s="2" customFormat="1">
      <c r="A147" s="39"/>
      <c r="B147" s="40"/>
      <c r="C147" s="39"/>
      <c r="D147" s="177" t="s">
        <v>133</v>
      </c>
      <c r="E147" s="39"/>
      <c r="F147" s="178" t="s">
        <v>774</v>
      </c>
      <c r="G147" s="39"/>
      <c r="H147" s="39"/>
      <c r="I147" s="179"/>
      <c r="J147" s="39"/>
      <c r="K147" s="39"/>
      <c r="L147" s="40"/>
      <c r="M147" s="180"/>
      <c r="N147" s="181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133</v>
      </c>
      <c r="AU147" s="20" t="s">
        <v>82</v>
      </c>
    </row>
    <row r="148" s="2" customFormat="1" ht="37.8" customHeight="1">
      <c r="A148" s="39"/>
      <c r="B148" s="163"/>
      <c r="C148" s="164" t="s">
        <v>223</v>
      </c>
      <c r="D148" s="164" t="s">
        <v>127</v>
      </c>
      <c r="E148" s="165" t="s">
        <v>417</v>
      </c>
      <c r="F148" s="166" t="s">
        <v>418</v>
      </c>
      <c r="G148" s="167" t="s">
        <v>240</v>
      </c>
      <c r="H148" s="168">
        <v>880</v>
      </c>
      <c r="I148" s="169"/>
      <c r="J148" s="170">
        <f>ROUND(I148*H148,2)</f>
        <v>0</v>
      </c>
      <c r="K148" s="166" t="s">
        <v>131</v>
      </c>
      <c r="L148" s="40"/>
      <c r="M148" s="171" t="s">
        <v>3</v>
      </c>
      <c r="N148" s="172" t="s">
        <v>45</v>
      </c>
      <c r="O148" s="73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5" t="s">
        <v>132</v>
      </c>
      <c r="AT148" s="175" t="s">
        <v>127</v>
      </c>
      <c r="AU148" s="175" t="s">
        <v>82</v>
      </c>
      <c r="AY148" s="20" t="s">
        <v>126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20" t="s">
        <v>82</v>
      </c>
      <c r="BK148" s="176">
        <f>ROUND(I148*H148,2)</f>
        <v>0</v>
      </c>
      <c r="BL148" s="20" t="s">
        <v>132</v>
      </c>
      <c r="BM148" s="175" t="s">
        <v>353</v>
      </c>
    </row>
    <row r="149" s="2" customFormat="1">
      <c r="A149" s="39"/>
      <c r="B149" s="40"/>
      <c r="C149" s="39"/>
      <c r="D149" s="177" t="s">
        <v>133</v>
      </c>
      <c r="E149" s="39"/>
      <c r="F149" s="178" t="s">
        <v>419</v>
      </c>
      <c r="G149" s="39"/>
      <c r="H149" s="39"/>
      <c r="I149" s="179"/>
      <c r="J149" s="39"/>
      <c r="K149" s="39"/>
      <c r="L149" s="40"/>
      <c r="M149" s="180"/>
      <c r="N149" s="18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133</v>
      </c>
      <c r="AU149" s="20" t="s">
        <v>82</v>
      </c>
    </row>
    <row r="150" s="2" customFormat="1">
      <c r="A150" s="39"/>
      <c r="B150" s="40"/>
      <c r="C150" s="39"/>
      <c r="D150" s="183" t="s">
        <v>146</v>
      </c>
      <c r="E150" s="39"/>
      <c r="F150" s="206" t="s">
        <v>775</v>
      </c>
      <c r="G150" s="39"/>
      <c r="H150" s="39"/>
      <c r="I150" s="179"/>
      <c r="J150" s="39"/>
      <c r="K150" s="39"/>
      <c r="L150" s="40"/>
      <c r="M150" s="180"/>
      <c r="N150" s="181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146</v>
      </c>
      <c r="AU150" s="20" t="s">
        <v>82</v>
      </c>
    </row>
    <row r="151" s="2" customFormat="1" ht="16.5" customHeight="1">
      <c r="A151" s="39"/>
      <c r="B151" s="163"/>
      <c r="C151" s="207" t="s">
        <v>229</v>
      </c>
      <c r="D151" s="207" t="s">
        <v>186</v>
      </c>
      <c r="E151" s="208" t="s">
        <v>303</v>
      </c>
      <c r="F151" s="209" t="s">
        <v>304</v>
      </c>
      <c r="G151" s="210" t="s">
        <v>189</v>
      </c>
      <c r="H151" s="211">
        <v>182.69999999999999</v>
      </c>
      <c r="I151" s="212"/>
      <c r="J151" s="213">
        <f>ROUND(I151*H151,2)</f>
        <v>0</v>
      </c>
      <c r="K151" s="209" t="s">
        <v>131</v>
      </c>
      <c r="L151" s="214"/>
      <c r="M151" s="215" t="s">
        <v>3</v>
      </c>
      <c r="N151" s="216" t="s">
        <v>45</v>
      </c>
      <c r="O151" s="73"/>
      <c r="P151" s="173">
        <f>O151*H151</f>
        <v>0</v>
      </c>
      <c r="Q151" s="173">
        <v>1</v>
      </c>
      <c r="R151" s="173">
        <f>Q151*H151</f>
        <v>182.69999999999999</v>
      </c>
      <c r="S151" s="173">
        <v>0</v>
      </c>
      <c r="T151" s="174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5" t="s">
        <v>157</v>
      </c>
      <c r="AT151" s="175" t="s">
        <v>186</v>
      </c>
      <c r="AU151" s="175" t="s">
        <v>82</v>
      </c>
      <c r="AY151" s="20" t="s">
        <v>126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20" t="s">
        <v>82</v>
      </c>
      <c r="BK151" s="176">
        <f>ROUND(I151*H151,2)</f>
        <v>0</v>
      </c>
      <c r="BL151" s="20" t="s">
        <v>132</v>
      </c>
      <c r="BM151" s="175" t="s">
        <v>776</v>
      </c>
    </row>
    <row r="152" s="14" customFormat="1">
      <c r="A152" s="14"/>
      <c r="B152" s="190"/>
      <c r="C152" s="14"/>
      <c r="D152" s="183" t="s">
        <v>135</v>
      </c>
      <c r="E152" s="191" t="s">
        <v>3</v>
      </c>
      <c r="F152" s="192" t="s">
        <v>777</v>
      </c>
      <c r="G152" s="14"/>
      <c r="H152" s="193">
        <v>182.70000000000002</v>
      </c>
      <c r="I152" s="194"/>
      <c r="J152" s="14"/>
      <c r="K152" s="14"/>
      <c r="L152" s="190"/>
      <c r="M152" s="195"/>
      <c r="N152" s="196"/>
      <c r="O152" s="196"/>
      <c r="P152" s="196"/>
      <c r="Q152" s="196"/>
      <c r="R152" s="196"/>
      <c r="S152" s="196"/>
      <c r="T152" s="19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1" t="s">
        <v>135</v>
      </c>
      <c r="AU152" s="191" t="s">
        <v>82</v>
      </c>
      <c r="AV152" s="14" t="s">
        <v>84</v>
      </c>
      <c r="AW152" s="14" t="s">
        <v>137</v>
      </c>
      <c r="AX152" s="14" t="s">
        <v>82</v>
      </c>
      <c r="AY152" s="191" t="s">
        <v>126</v>
      </c>
    </row>
    <row r="153" s="2" customFormat="1" ht="62.7" customHeight="1">
      <c r="A153" s="39"/>
      <c r="B153" s="163"/>
      <c r="C153" s="164" t="s">
        <v>284</v>
      </c>
      <c r="D153" s="164" t="s">
        <v>127</v>
      </c>
      <c r="E153" s="165" t="s">
        <v>778</v>
      </c>
      <c r="F153" s="166" t="s">
        <v>195</v>
      </c>
      <c r="G153" s="167" t="s">
        <v>130</v>
      </c>
      <c r="H153" s="168">
        <v>101.5</v>
      </c>
      <c r="I153" s="169"/>
      <c r="J153" s="170">
        <f>ROUND(I153*H153,2)</f>
        <v>0</v>
      </c>
      <c r="K153" s="166" t="s">
        <v>131</v>
      </c>
      <c r="L153" s="40"/>
      <c r="M153" s="171" t="s">
        <v>3</v>
      </c>
      <c r="N153" s="172" t="s">
        <v>45</v>
      </c>
      <c r="O153" s="73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5" t="s">
        <v>132</v>
      </c>
      <c r="AT153" s="175" t="s">
        <v>127</v>
      </c>
      <c r="AU153" s="175" t="s">
        <v>82</v>
      </c>
      <c r="AY153" s="20" t="s">
        <v>126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20" t="s">
        <v>82</v>
      </c>
      <c r="BK153" s="176">
        <f>ROUND(I153*H153,2)</f>
        <v>0</v>
      </c>
      <c r="BL153" s="20" t="s">
        <v>132</v>
      </c>
      <c r="BM153" s="175" t="s">
        <v>779</v>
      </c>
    </row>
    <row r="154" s="2" customFormat="1">
      <c r="A154" s="39"/>
      <c r="B154" s="40"/>
      <c r="C154" s="39"/>
      <c r="D154" s="177" t="s">
        <v>133</v>
      </c>
      <c r="E154" s="39"/>
      <c r="F154" s="178" t="s">
        <v>780</v>
      </c>
      <c r="G154" s="39"/>
      <c r="H154" s="39"/>
      <c r="I154" s="179"/>
      <c r="J154" s="39"/>
      <c r="K154" s="39"/>
      <c r="L154" s="40"/>
      <c r="M154" s="180"/>
      <c r="N154" s="18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133</v>
      </c>
      <c r="AU154" s="20" t="s">
        <v>82</v>
      </c>
    </row>
    <row r="155" s="14" customFormat="1">
      <c r="A155" s="14"/>
      <c r="B155" s="190"/>
      <c r="C155" s="14"/>
      <c r="D155" s="183" t="s">
        <v>135</v>
      </c>
      <c r="E155" s="191" t="s">
        <v>3</v>
      </c>
      <c r="F155" s="192" t="s">
        <v>781</v>
      </c>
      <c r="G155" s="14"/>
      <c r="H155" s="193">
        <v>101.5</v>
      </c>
      <c r="I155" s="194"/>
      <c r="J155" s="14"/>
      <c r="K155" s="14"/>
      <c r="L155" s="190"/>
      <c r="M155" s="195"/>
      <c r="N155" s="196"/>
      <c r="O155" s="196"/>
      <c r="P155" s="196"/>
      <c r="Q155" s="196"/>
      <c r="R155" s="196"/>
      <c r="S155" s="196"/>
      <c r="T155" s="19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1" t="s">
        <v>135</v>
      </c>
      <c r="AU155" s="191" t="s">
        <v>82</v>
      </c>
      <c r="AV155" s="14" t="s">
        <v>84</v>
      </c>
      <c r="AW155" s="14" t="s">
        <v>137</v>
      </c>
      <c r="AX155" s="14" t="s">
        <v>82</v>
      </c>
      <c r="AY155" s="191" t="s">
        <v>126</v>
      </c>
    </row>
    <row r="156" s="2" customFormat="1" ht="66.75" customHeight="1">
      <c r="A156" s="39"/>
      <c r="B156" s="163"/>
      <c r="C156" s="164" t="s">
        <v>307</v>
      </c>
      <c r="D156" s="164" t="s">
        <v>127</v>
      </c>
      <c r="E156" s="165" t="s">
        <v>782</v>
      </c>
      <c r="F156" s="166" t="s">
        <v>200</v>
      </c>
      <c r="G156" s="167" t="s">
        <v>130</v>
      </c>
      <c r="H156" s="168">
        <v>812</v>
      </c>
      <c r="I156" s="169"/>
      <c r="J156" s="170">
        <f>ROUND(I156*H156,2)</f>
        <v>0</v>
      </c>
      <c r="K156" s="166" t="s">
        <v>131</v>
      </c>
      <c r="L156" s="40"/>
      <c r="M156" s="171" t="s">
        <v>3</v>
      </c>
      <c r="N156" s="172" t="s">
        <v>45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5" t="s">
        <v>132</v>
      </c>
      <c r="AT156" s="175" t="s">
        <v>127</v>
      </c>
      <c r="AU156" s="175" t="s">
        <v>82</v>
      </c>
      <c r="AY156" s="20" t="s">
        <v>126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20" t="s">
        <v>82</v>
      </c>
      <c r="BK156" s="176">
        <f>ROUND(I156*H156,2)</f>
        <v>0</v>
      </c>
      <c r="BL156" s="20" t="s">
        <v>132</v>
      </c>
      <c r="BM156" s="175" t="s">
        <v>783</v>
      </c>
    </row>
    <row r="157" s="2" customFormat="1">
      <c r="A157" s="39"/>
      <c r="B157" s="40"/>
      <c r="C157" s="39"/>
      <c r="D157" s="177" t="s">
        <v>133</v>
      </c>
      <c r="E157" s="39"/>
      <c r="F157" s="178" t="s">
        <v>784</v>
      </c>
      <c r="G157" s="39"/>
      <c r="H157" s="39"/>
      <c r="I157" s="179"/>
      <c r="J157" s="39"/>
      <c r="K157" s="39"/>
      <c r="L157" s="40"/>
      <c r="M157" s="180"/>
      <c r="N157" s="181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133</v>
      </c>
      <c r="AU157" s="20" t="s">
        <v>82</v>
      </c>
    </row>
    <row r="158" s="14" customFormat="1">
      <c r="A158" s="14"/>
      <c r="B158" s="190"/>
      <c r="C158" s="14"/>
      <c r="D158" s="183" t="s">
        <v>135</v>
      </c>
      <c r="E158" s="191" t="s">
        <v>3</v>
      </c>
      <c r="F158" s="192" t="s">
        <v>785</v>
      </c>
      <c r="G158" s="14"/>
      <c r="H158" s="193">
        <v>812</v>
      </c>
      <c r="I158" s="194"/>
      <c r="J158" s="14"/>
      <c r="K158" s="14"/>
      <c r="L158" s="190"/>
      <c r="M158" s="195"/>
      <c r="N158" s="196"/>
      <c r="O158" s="196"/>
      <c r="P158" s="196"/>
      <c r="Q158" s="196"/>
      <c r="R158" s="196"/>
      <c r="S158" s="196"/>
      <c r="T158" s="19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1" t="s">
        <v>135</v>
      </c>
      <c r="AU158" s="191" t="s">
        <v>82</v>
      </c>
      <c r="AV158" s="14" t="s">
        <v>84</v>
      </c>
      <c r="AW158" s="14" t="s">
        <v>137</v>
      </c>
      <c r="AX158" s="14" t="s">
        <v>74</v>
      </c>
      <c r="AY158" s="191" t="s">
        <v>126</v>
      </c>
    </row>
    <row r="159" s="15" customFormat="1">
      <c r="A159" s="15"/>
      <c r="B159" s="198"/>
      <c r="C159" s="15"/>
      <c r="D159" s="183" t="s">
        <v>135</v>
      </c>
      <c r="E159" s="199" t="s">
        <v>3</v>
      </c>
      <c r="F159" s="200" t="s">
        <v>140</v>
      </c>
      <c r="G159" s="15"/>
      <c r="H159" s="201">
        <v>812</v>
      </c>
      <c r="I159" s="202"/>
      <c r="J159" s="15"/>
      <c r="K159" s="15"/>
      <c r="L159" s="198"/>
      <c r="M159" s="203"/>
      <c r="N159" s="204"/>
      <c r="O159" s="204"/>
      <c r="P159" s="204"/>
      <c r="Q159" s="204"/>
      <c r="R159" s="204"/>
      <c r="S159" s="204"/>
      <c r="T159" s="20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199" t="s">
        <v>135</v>
      </c>
      <c r="AU159" s="199" t="s">
        <v>82</v>
      </c>
      <c r="AV159" s="15" t="s">
        <v>132</v>
      </c>
      <c r="AW159" s="15" t="s">
        <v>137</v>
      </c>
      <c r="AX159" s="15" t="s">
        <v>82</v>
      </c>
      <c r="AY159" s="199" t="s">
        <v>126</v>
      </c>
    </row>
    <row r="160" s="12" customFormat="1" ht="25.92" customHeight="1">
      <c r="A160" s="12"/>
      <c r="B160" s="152"/>
      <c r="C160" s="12"/>
      <c r="D160" s="153" t="s">
        <v>73</v>
      </c>
      <c r="E160" s="154" t="s">
        <v>314</v>
      </c>
      <c r="F160" s="154" t="s">
        <v>786</v>
      </c>
      <c r="G160" s="12"/>
      <c r="H160" s="12"/>
      <c r="I160" s="155"/>
      <c r="J160" s="156">
        <f>BK160</f>
        <v>0</v>
      </c>
      <c r="K160" s="12"/>
      <c r="L160" s="152"/>
      <c r="M160" s="157"/>
      <c r="N160" s="158"/>
      <c r="O160" s="158"/>
      <c r="P160" s="159">
        <f>SUM(P161:P181)</f>
        <v>0</v>
      </c>
      <c r="Q160" s="158"/>
      <c r="R160" s="159">
        <f>SUM(R161:R181)</f>
        <v>60.367269241111998</v>
      </c>
      <c r="S160" s="158"/>
      <c r="T160" s="160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3" t="s">
        <v>82</v>
      </c>
      <c r="AT160" s="161" t="s">
        <v>73</v>
      </c>
      <c r="AU160" s="161" t="s">
        <v>74</v>
      </c>
      <c r="AY160" s="153" t="s">
        <v>126</v>
      </c>
      <c r="BK160" s="162">
        <f>SUM(BK161:BK181)</f>
        <v>0</v>
      </c>
    </row>
    <row r="161" s="2" customFormat="1" ht="33" customHeight="1">
      <c r="A161" s="39"/>
      <c r="B161" s="163"/>
      <c r="C161" s="164" t="s">
        <v>310</v>
      </c>
      <c r="D161" s="164" t="s">
        <v>127</v>
      </c>
      <c r="E161" s="165" t="s">
        <v>787</v>
      </c>
      <c r="F161" s="166" t="s">
        <v>788</v>
      </c>
      <c r="G161" s="167" t="s">
        <v>130</v>
      </c>
      <c r="H161" s="168">
        <v>4.5780000000000003</v>
      </c>
      <c r="I161" s="169"/>
      <c r="J161" s="170">
        <f>ROUND(I161*H161,2)</f>
        <v>0</v>
      </c>
      <c r="K161" s="166" t="s">
        <v>621</v>
      </c>
      <c r="L161" s="40"/>
      <c r="M161" s="171" t="s">
        <v>3</v>
      </c>
      <c r="N161" s="172" t="s">
        <v>45</v>
      </c>
      <c r="O161" s="73"/>
      <c r="P161" s="173">
        <f>O161*H161</f>
        <v>0</v>
      </c>
      <c r="Q161" s="173">
        <v>2.5018722040000001</v>
      </c>
      <c r="R161" s="173">
        <f>Q161*H161</f>
        <v>11.453570949912001</v>
      </c>
      <c r="S161" s="173">
        <v>0</v>
      </c>
      <c r="T161" s="174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5" t="s">
        <v>132</v>
      </c>
      <c r="AT161" s="175" t="s">
        <v>127</v>
      </c>
      <c r="AU161" s="175" t="s">
        <v>82</v>
      </c>
      <c r="AY161" s="20" t="s">
        <v>126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20" t="s">
        <v>82</v>
      </c>
      <c r="BK161" s="176">
        <f>ROUND(I161*H161,2)</f>
        <v>0</v>
      </c>
      <c r="BL161" s="20" t="s">
        <v>132</v>
      </c>
      <c r="BM161" s="175" t="s">
        <v>789</v>
      </c>
    </row>
    <row r="162" s="2" customFormat="1">
      <c r="A162" s="39"/>
      <c r="B162" s="40"/>
      <c r="C162" s="39"/>
      <c r="D162" s="177" t="s">
        <v>133</v>
      </c>
      <c r="E162" s="39"/>
      <c r="F162" s="178" t="s">
        <v>790</v>
      </c>
      <c r="G162" s="39"/>
      <c r="H162" s="39"/>
      <c r="I162" s="179"/>
      <c r="J162" s="39"/>
      <c r="K162" s="39"/>
      <c r="L162" s="40"/>
      <c r="M162" s="180"/>
      <c r="N162" s="181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133</v>
      </c>
      <c r="AU162" s="20" t="s">
        <v>82</v>
      </c>
    </row>
    <row r="163" s="14" customFormat="1">
      <c r="A163" s="14"/>
      <c r="B163" s="190"/>
      <c r="C163" s="14"/>
      <c r="D163" s="183" t="s">
        <v>135</v>
      </c>
      <c r="E163" s="191" t="s">
        <v>3</v>
      </c>
      <c r="F163" s="192" t="s">
        <v>791</v>
      </c>
      <c r="G163" s="14"/>
      <c r="H163" s="193">
        <v>3.0099999999999998</v>
      </c>
      <c r="I163" s="194"/>
      <c r="J163" s="14"/>
      <c r="K163" s="14"/>
      <c r="L163" s="190"/>
      <c r="M163" s="195"/>
      <c r="N163" s="196"/>
      <c r="O163" s="196"/>
      <c r="P163" s="196"/>
      <c r="Q163" s="196"/>
      <c r="R163" s="196"/>
      <c r="S163" s="196"/>
      <c r="T163" s="19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1" t="s">
        <v>135</v>
      </c>
      <c r="AU163" s="191" t="s">
        <v>82</v>
      </c>
      <c r="AV163" s="14" t="s">
        <v>84</v>
      </c>
      <c r="AW163" s="14" t="s">
        <v>137</v>
      </c>
      <c r="AX163" s="14" t="s">
        <v>74</v>
      </c>
      <c r="AY163" s="191" t="s">
        <v>126</v>
      </c>
    </row>
    <row r="164" s="14" customFormat="1">
      <c r="A164" s="14"/>
      <c r="B164" s="190"/>
      <c r="C164" s="14"/>
      <c r="D164" s="183" t="s">
        <v>135</v>
      </c>
      <c r="E164" s="191" t="s">
        <v>3</v>
      </c>
      <c r="F164" s="192" t="s">
        <v>792</v>
      </c>
      <c r="G164" s="14"/>
      <c r="H164" s="193">
        <v>1.5679999999999998</v>
      </c>
      <c r="I164" s="194"/>
      <c r="J164" s="14"/>
      <c r="K164" s="14"/>
      <c r="L164" s="190"/>
      <c r="M164" s="195"/>
      <c r="N164" s="196"/>
      <c r="O164" s="196"/>
      <c r="P164" s="196"/>
      <c r="Q164" s="196"/>
      <c r="R164" s="196"/>
      <c r="S164" s="196"/>
      <c r="T164" s="19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1" t="s">
        <v>135</v>
      </c>
      <c r="AU164" s="191" t="s">
        <v>82</v>
      </c>
      <c r="AV164" s="14" t="s">
        <v>84</v>
      </c>
      <c r="AW164" s="14" t="s">
        <v>137</v>
      </c>
      <c r="AX164" s="14" t="s">
        <v>74</v>
      </c>
      <c r="AY164" s="191" t="s">
        <v>126</v>
      </c>
    </row>
    <row r="165" s="15" customFormat="1">
      <c r="A165" s="15"/>
      <c r="B165" s="198"/>
      <c r="C165" s="15"/>
      <c r="D165" s="183" t="s">
        <v>135</v>
      </c>
      <c r="E165" s="199" t="s">
        <v>3</v>
      </c>
      <c r="F165" s="200" t="s">
        <v>140</v>
      </c>
      <c r="G165" s="15"/>
      <c r="H165" s="201">
        <v>4.5779999999999994</v>
      </c>
      <c r="I165" s="202"/>
      <c r="J165" s="15"/>
      <c r="K165" s="15"/>
      <c r="L165" s="198"/>
      <c r="M165" s="203"/>
      <c r="N165" s="204"/>
      <c r="O165" s="204"/>
      <c r="P165" s="204"/>
      <c r="Q165" s="204"/>
      <c r="R165" s="204"/>
      <c r="S165" s="204"/>
      <c r="T165" s="20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199" t="s">
        <v>135</v>
      </c>
      <c r="AU165" s="199" t="s">
        <v>82</v>
      </c>
      <c r="AV165" s="15" t="s">
        <v>132</v>
      </c>
      <c r="AW165" s="15" t="s">
        <v>137</v>
      </c>
      <c r="AX165" s="15" t="s">
        <v>82</v>
      </c>
      <c r="AY165" s="199" t="s">
        <v>126</v>
      </c>
    </row>
    <row r="166" s="2" customFormat="1" ht="24.15" customHeight="1">
      <c r="A166" s="39"/>
      <c r="B166" s="163"/>
      <c r="C166" s="164" t="s">
        <v>8</v>
      </c>
      <c r="D166" s="164" t="s">
        <v>127</v>
      </c>
      <c r="E166" s="165" t="s">
        <v>793</v>
      </c>
      <c r="F166" s="166" t="s">
        <v>794</v>
      </c>
      <c r="G166" s="167" t="s">
        <v>189</v>
      </c>
      <c r="H166" s="168">
        <v>0.23899999999999999</v>
      </c>
      <c r="I166" s="169"/>
      <c r="J166" s="170">
        <f>ROUND(I166*H166,2)</f>
        <v>0</v>
      </c>
      <c r="K166" s="166" t="s">
        <v>621</v>
      </c>
      <c r="L166" s="40"/>
      <c r="M166" s="171" t="s">
        <v>3</v>
      </c>
      <c r="N166" s="172" t="s">
        <v>45</v>
      </c>
      <c r="O166" s="73"/>
      <c r="P166" s="173">
        <f>O166*H166</f>
        <v>0</v>
      </c>
      <c r="Q166" s="173">
        <v>1.0606207999999999</v>
      </c>
      <c r="R166" s="173">
        <f>Q166*H166</f>
        <v>0.25348837119999995</v>
      </c>
      <c r="S166" s="173">
        <v>0</v>
      </c>
      <c r="T166" s="174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5" t="s">
        <v>132</v>
      </c>
      <c r="AT166" s="175" t="s">
        <v>127</v>
      </c>
      <c r="AU166" s="175" t="s">
        <v>82</v>
      </c>
      <c r="AY166" s="20" t="s">
        <v>126</v>
      </c>
      <c r="BE166" s="176">
        <f>IF(N166="základní",J166,0)</f>
        <v>0</v>
      </c>
      <c r="BF166" s="176">
        <f>IF(N166="snížená",J166,0)</f>
        <v>0</v>
      </c>
      <c r="BG166" s="176">
        <f>IF(N166="zákl. přenesená",J166,0)</f>
        <v>0</v>
      </c>
      <c r="BH166" s="176">
        <f>IF(N166="sníž. přenesená",J166,0)</f>
        <v>0</v>
      </c>
      <c r="BI166" s="176">
        <f>IF(N166="nulová",J166,0)</f>
        <v>0</v>
      </c>
      <c r="BJ166" s="20" t="s">
        <v>82</v>
      </c>
      <c r="BK166" s="176">
        <f>ROUND(I166*H166,2)</f>
        <v>0</v>
      </c>
      <c r="BL166" s="20" t="s">
        <v>132</v>
      </c>
      <c r="BM166" s="175" t="s">
        <v>795</v>
      </c>
    </row>
    <row r="167" s="2" customFormat="1">
      <c r="A167" s="39"/>
      <c r="B167" s="40"/>
      <c r="C167" s="39"/>
      <c r="D167" s="177" t="s">
        <v>133</v>
      </c>
      <c r="E167" s="39"/>
      <c r="F167" s="178" t="s">
        <v>796</v>
      </c>
      <c r="G167" s="39"/>
      <c r="H167" s="39"/>
      <c r="I167" s="179"/>
      <c r="J167" s="39"/>
      <c r="K167" s="39"/>
      <c r="L167" s="40"/>
      <c r="M167" s="180"/>
      <c r="N167" s="181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133</v>
      </c>
      <c r="AU167" s="20" t="s">
        <v>82</v>
      </c>
    </row>
    <row r="168" s="2" customFormat="1" ht="16.5" customHeight="1">
      <c r="A168" s="39"/>
      <c r="B168" s="163"/>
      <c r="C168" s="164" t="s">
        <v>292</v>
      </c>
      <c r="D168" s="164" t="s">
        <v>127</v>
      </c>
      <c r="E168" s="165" t="s">
        <v>797</v>
      </c>
      <c r="F168" s="166" t="s">
        <v>798</v>
      </c>
      <c r="G168" s="167" t="s">
        <v>240</v>
      </c>
      <c r="H168" s="168">
        <v>18.129999999999999</v>
      </c>
      <c r="I168" s="169"/>
      <c r="J168" s="170">
        <f>ROUND(I168*H168,2)</f>
        <v>0</v>
      </c>
      <c r="K168" s="166" t="s">
        <v>621</v>
      </c>
      <c r="L168" s="40"/>
      <c r="M168" s="171" t="s">
        <v>3</v>
      </c>
      <c r="N168" s="172" t="s">
        <v>45</v>
      </c>
      <c r="O168" s="73"/>
      <c r="P168" s="173">
        <f>O168*H168</f>
        <v>0</v>
      </c>
      <c r="Q168" s="173">
        <v>0.002944</v>
      </c>
      <c r="R168" s="173">
        <f>Q168*H168</f>
        <v>0.05337472</v>
      </c>
      <c r="S168" s="173">
        <v>0</v>
      </c>
      <c r="T168" s="17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5" t="s">
        <v>132</v>
      </c>
      <c r="AT168" s="175" t="s">
        <v>127</v>
      </c>
      <c r="AU168" s="175" t="s">
        <v>82</v>
      </c>
      <c r="AY168" s="20" t="s">
        <v>126</v>
      </c>
      <c r="BE168" s="176">
        <f>IF(N168="základní",J168,0)</f>
        <v>0</v>
      </c>
      <c r="BF168" s="176">
        <f>IF(N168="snížená",J168,0)</f>
        <v>0</v>
      </c>
      <c r="BG168" s="176">
        <f>IF(N168="zákl. přenesená",J168,0)</f>
        <v>0</v>
      </c>
      <c r="BH168" s="176">
        <f>IF(N168="sníž. přenesená",J168,0)</f>
        <v>0</v>
      </c>
      <c r="BI168" s="176">
        <f>IF(N168="nulová",J168,0)</f>
        <v>0</v>
      </c>
      <c r="BJ168" s="20" t="s">
        <v>82</v>
      </c>
      <c r="BK168" s="176">
        <f>ROUND(I168*H168,2)</f>
        <v>0</v>
      </c>
      <c r="BL168" s="20" t="s">
        <v>132</v>
      </c>
      <c r="BM168" s="175" t="s">
        <v>799</v>
      </c>
    </row>
    <row r="169" s="2" customFormat="1">
      <c r="A169" s="39"/>
      <c r="B169" s="40"/>
      <c r="C169" s="39"/>
      <c r="D169" s="177" t="s">
        <v>133</v>
      </c>
      <c r="E169" s="39"/>
      <c r="F169" s="178" t="s">
        <v>800</v>
      </c>
      <c r="G169" s="39"/>
      <c r="H169" s="39"/>
      <c r="I169" s="179"/>
      <c r="J169" s="39"/>
      <c r="K169" s="39"/>
      <c r="L169" s="40"/>
      <c r="M169" s="180"/>
      <c r="N169" s="18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133</v>
      </c>
      <c r="AU169" s="20" t="s">
        <v>82</v>
      </c>
    </row>
    <row r="170" s="14" customFormat="1">
      <c r="A170" s="14"/>
      <c r="B170" s="190"/>
      <c r="C170" s="14"/>
      <c r="D170" s="183" t="s">
        <v>135</v>
      </c>
      <c r="E170" s="191" t="s">
        <v>3</v>
      </c>
      <c r="F170" s="192" t="s">
        <v>801</v>
      </c>
      <c r="G170" s="14"/>
      <c r="H170" s="193">
        <v>5.8100000000000005</v>
      </c>
      <c r="I170" s="194"/>
      <c r="J170" s="14"/>
      <c r="K170" s="14"/>
      <c r="L170" s="190"/>
      <c r="M170" s="195"/>
      <c r="N170" s="196"/>
      <c r="O170" s="196"/>
      <c r="P170" s="196"/>
      <c r="Q170" s="196"/>
      <c r="R170" s="196"/>
      <c r="S170" s="196"/>
      <c r="T170" s="19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1" t="s">
        <v>135</v>
      </c>
      <c r="AU170" s="191" t="s">
        <v>82</v>
      </c>
      <c r="AV170" s="14" t="s">
        <v>84</v>
      </c>
      <c r="AW170" s="14" t="s">
        <v>137</v>
      </c>
      <c r="AX170" s="14" t="s">
        <v>74</v>
      </c>
      <c r="AY170" s="191" t="s">
        <v>126</v>
      </c>
    </row>
    <row r="171" s="14" customFormat="1">
      <c r="A171" s="14"/>
      <c r="B171" s="190"/>
      <c r="C171" s="14"/>
      <c r="D171" s="183" t="s">
        <v>135</v>
      </c>
      <c r="E171" s="191" t="s">
        <v>3</v>
      </c>
      <c r="F171" s="192" t="s">
        <v>802</v>
      </c>
      <c r="G171" s="14"/>
      <c r="H171" s="193">
        <v>12.32</v>
      </c>
      <c r="I171" s="194"/>
      <c r="J171" s="14"/>
      <c r="K171" s="14"/>
      <c r="L171" s="190"/>
      <c r="M171" s="195"/>
      <c r="N171" s="196"/>
      <c r="O171" s="196"/>
      <c r="P171" s="196"/>
      <c r="Q171" s="196"/>
      <c r="R171" s="196"/>
      <c r="S171" s="196"/>
      <c r="T171" s="19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1" t="s">
        <v>135</v>
      </c>
      <c r="AU171" s="191" t="s">
        <v>82</v>
      </c>
      <c r="AV171" s="14" t="s">
        <v>84</v>
      </c>
      <c r="AW171" s="14" t="s">
        <v>137</v>
      </c>
      <c r="AX171" s="14" t="s">
        <v>74</v>
      </c>
      <c r="AY171" s="191" t="s">
        <v>126</v>
      </c>
    </row>
    <row r="172" s="15" customFormat="1">
      <c r="A172" s="15"/>
      <c r="B172" s="198"/>
      <c r="C172" s="15"/>
      <c r="D172" s="183" t="s">
        <v>135</v>
      </c>
      <c r="E172" s="199" t="s">
        <v>3</v>
      </c>
      <c r="F172" s="200" t="s">
        <v>140</v>
      </c>
      <c r="G172" s="15"/>
      <c r="H172" s="201">
        <v>18.130000000000003</v>
      </c>
      <c r="I172" s="202"/>
      <c r="J172" s="15"/>
      <c r="K172" s="15"/>
      <c r="L172" s="198"/>
      <c r="M172" s="203"/>
      <c r="N172" s="204"/>
      <c r="O172" s="204"/>
      <c r="P172" s="204"/>
      <c r="Q172" s="204"/>
      <c r="R172" s="204"/>
      <c r="S172" s="204"/>
      <c r="T172" s="20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199" t="s">
        <v>135</v>
      </c>
      <c r="AU172" s="199" t="s">
        <v>82</v>
      </c>
      <c r="AV172" s="15" t="s">
        <v>132</v>
      </c>
      <c r="AW172" s="15" t="s">
        <v>137</v>
      </c>
      <c r="AX172" s="15" t="s">
        <v>82</v>
      </c>
      <c r="AY172" s="199" t="s">
        <v>126</v>
      </c>
    </row>
    <row r="173" s="2" customFormat="1" ht="16.5" customHeight="1">
      <c r="A173" s="39"/>
      <c r="B173" s="163"/>
      <c r="C173" s="164" t="s">
        <v>326</v>
      </c>
      <c r="D173" s="164" t="s">
        <v>127</v>
      </c>
      <c r="E173" s="165" t="s">
        <v>803</v>
      </c>
      <c r="F173" s="166" t="s">
        <v>804</v>
      </c>
      <c r="G173" s="167" t="s">
        <v>240</v>
      </c>
      <c r="H173" s="168">
        <v>18.129999999999999</v>
      </c>
      <c r="I173" s="169"/>
      <c r="J173" s="170">
        <f>ROUND(I173*H173,2)</f>
        <v>0</v>
      </c>
      <c r="K173" s="166" t="s">
        <v>621</v>
      </c>
      <c r="L173" s="40"/>
      <c r="M173" s="171" t="s">
        <v>3</v>
      </c>
      <c r="N173" s="172" t="s">
        <v>45</v>
      </c>
      <c r="O173" s="73"/>
      <c r="P173" s="173">
        <f>O173*H173</f>
        <v>0</v>
      </c>
      <c r="Q173" s="173">
        <v>0</v>
      </c>
      <c r="R173" s="173">
        <f>Q173*H173</f>
        <v>0</v>
      </c>
      <c r="S173" s="173">
        <v>0</v>
      </c>
      <c r="T173" s="174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75" t="s">
        <v>132</v>
      </c>
      <c r="AT173" s="175" t="s">
        <v>127</v>
      </c>
      <c r="AU173" s="175" t="s">
        <v>82</v>
      </c>
      <c r="AY173" s="20" t="s">
        <v>126</v>
      </c>
      <c r="BE173" s="176">
        <f>IF(N173="základní",J173,0)</f>
        <v>0</v>
      </c>
      <c r="BF173" s="176">
        <f>IF(N173="snížená",J173,0)</f>
        <v>0</v>
      </c>
      <c r="BG173" s="176">
        <f>IF(N173="zákl. přenesená",J173,0)</f>
        <v>0</v>
      </c>
      <c r="BH173" s="176">
        <f>IF(N173="sníž. přenesená",J173,0)</f>
        <v>0</v>
      </c>
      <c r="BI173" s="176">
        <f>IF(N173="nulová",J173,0)</f>
        <v>0</v>
      </c>
      <c r="BJ173" s="20" t="s">
        <v>82</v>
      </c>
      <c r="BK173" s="176">
        <f>ROUND(I173*H173,2)</f>
        <v>0</v>
      </c>
      <c r="BL173" s="20" t="s">
        <v>132</v>
      </c>
      <c r="BM173" s="175" t="s">
        <v>805</v>
      </c>
    </row>
    <row r="174" s="2" customFormat="1">
      <c r="A174" s="39"/>
      <c r="B174" s="40"/>
      <c r="C174" s="39"/>
      <c r="D174" s="177" t="s">
        <v>133</v>
      </c>
      <c r="E174" s="39"/>
      <c r="F174" s="178" t="s">
        <v>806</v>
      </c>
      <c r="G174" s="39"/>
      <c r="H174" s="39"/>
      <c r="I174" s="179"/>
      <c r="J174" s="39"/>
      <c r="K174" s="39"/>
      <c r="L174" s="40"/>
      <c r="M174" s="180"/>
      <c r="N174" s="181"/>
      <c r="O174" s="73"/>
      <c r="P174" s="73"/>
      <c r="Q174" s="73"/>
      <c r="R174" s="73"/>
      <c r="S174" s="73"/>
      <c r="T174" s="74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133</v>
      </c>
      <c r="AU174" s="20" t="s">
        <v>82</v>
      </c>
    </row>
    <row r="175" s="2" customFormat="1" ht="66.75" customHeight="1">
      <c r="A175" s="39"/>
      <c r="B175" s="163"/>
      <c r="C175" s="164" t="s">
        <v>296</v>
      </c>
      <c r="D175" s="164" t="s">
        <v>127</v>
      </c>
      <c r="E175" s="165" t="s">
        <v>807</v>
      </c>
      <c r="F175" s="166" t="s">
        <v>808</v>
      </c>
      <c r="G175" s="167" t="s">
        <v>143</v>
      </c>
      <c r="H175" s="168">
        <v>336</v>
      </c>
      <c r="I175" s="169"/>
      <c r="J175" s="170">
        <f>ROUND(I175*H175,2)</f>
        <v>0</v>
      </c>
      <c r="K175" s="166" t="s">
        <v>131</v>
      </c>
      <c r="L175" s="40"/>
      <c r="M175" s="171" t="s">
        <v>3</v>
      </c>
      <c r="N175" s="172" t="s">
        <v>45</v>
      </c>
      <c r="O175" s="73"/>
      <c r="P175" s="173">
        <f>O175*H175</f>
        <v>0</v>
      </c>
      <c r="Q175" s="173">
        <v>0.14466319999999999</v>
      </c>
      <c r="R175" s="173">
        <f>Q175*H175</f>
        <v>48.606835199999999</v>
      </c>
      <c r="S175" s="173">
        <v>0</v>
      </c>
      <c r="T175" s="17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5" t="s">
        <v>132</v>
      </c>
      <c r="AT175" s="175" t="s">
        <v>127</v>
      </c>
      <c r="AU175" s="175" t="s">
        <v>82</v>
      </c>
      <c r="AY175" s="20" t="s">
        <v>126</v>
      </c>
      <c r="BE175" s="176">
        <f>IF(N175="základní",J175,0)</f>
        <v>0</v>
      </c>
      <c r="BF175" s="176">
        <f>IF(N175="snížená",J175,0)</f>
        <v>0</v>
      </c>
      <c r="BG175" s="176">
        <f>IF(N175="zákl. přenesená",J175,0)</f>
        <v>0</v>
      </c>
      <c r="BH175" s="176">
        <f>IF(N175="sníž. přenesená",J175,0)</f>
        <v>0</v>
      </c>
      <c r="BI175" s="176">
        <f>IF(N175="nulová",J175,0)</f>
        <v>0</v>
      </c>
      <c r="BJ175" s="20" t="s">
        <v>82</v>
      </c>
      <c r="BK175" s="176">
        <f>ROUND(I175*H175,2)</f>
        <v>0</v>
      </c>
      <c r="BL175" s="20" t="s">
        <v>132</v>
      </c>
      <c r="BM175" s="175" t="s">
        <v>809</v>
      </c>
    </row>
    <row r="176" s="2" customFormat="1">
      <c r="A176" s="39"/>
      <c r="B176" s="40"/>
      <c r="C176" s="39"/>
      <c r="D176" s="177" t="s">
        <v>133</v>
      </c>
      <c r="E176" s="39"/>
      <c r="F176" s="178" t="s">
        <v>810</v>
      </c>
      <c r="G176" s="39"/>
      <c r="H176" s="39"/>
      <c r="I176" s="179"/>
      <c r="J176" s="39"/>
      <c r="K176" s="39"/>
      <c r="L176" s="40"/>
      <c r="M176" s="180"/>
      <c r="N176" s="181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133</v>
      </c>
      <c r="AU176" s="20" t="s">
        <v>82</v>
      </c>
    </row>
    <row r="177" s="13" customFormat="1">
      <c r="A177" s="13"/>
      <c r="B177" s="182"/>
      <c r="C177" s="13"/>
      <c r="D177" s="183" t="s">
        <v>135</v>
      </c>
      <c r="E177" s="184" t="s">
        <v>3</v>
      </c>
      <c r="F177" s="185" t="s">
        <v>759</v>
      </c>
      <c r="G177" s="13"/>
      <c r="H177" s="184" t="s">
        <v>3</v>
      </c>
      <c r="I177" s="186"/>
      <c r="J177" s="13"/>
      <c r="K177" s="13"/>
      <c r="L177" s="182"/>
      <c r="M177" s="187"/>
      <c r="N177" s="188"/>
      <c r="O177" s="188"/>
      <c r="P177" s="188"/>
      <c r="Q177" s="188"/>
      <c r="R177" s="188"/>
      <c r="S177" s="188"/>
      <c r="T177" s="18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4" t="s">
        <v>135</v>
      </c>
      <c r="AU177" s="184" t="s">
        <v>82</v>
      </c>
      <c r="AV177" s="13" t="s">
        <v>82</v>
      </c>
      <c r="AW177" s="13" t="s">
        <v>137</v>
      </c>
      <c r="AX177" s="13" t="s">
        <v>74</v>
      </c>
      <c r="AY177" s="184" t="s">
        <v>126</v>
      </c>
    </row>
    <row r="178" s="14" customFormat="1">
      <c r="A178" s="14"/>
      <c r="B178" s="190"/>
      <c r="C178" s="14"/>
      <c r="D178" s="183" t="s">
        <v>135</v>
      </c>
      <c r="E178" s="191" t="s">
        <v>3</v>
      </c>
      <c r="F178" s="192" t="s">
        <v>811</v>
      </c>
      <c r="G178" s="14"/>
      <c r="H178" s="193">
        <v>266</v>
      </c>
      <c r="I178" s="194"/>
      <c r="J178" s="14"/>
      <c r="K178" s="14"/>
      <c r="L178" s="190"/>
      <c r="M178" s="195"/>
      <c r="N178" s="196"/>
      <c r="O178" s="196"/>
      <c r="P178" s="196"/>
      <c r="Q178" s="196"/>
      <c r="R178" s="196"/>
      <c r="S178" s="196"/>
      <c r="T178" s="19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1" t="s">
        <v>135</v>
      </c>
      <c r="AU178" s="191" t="s">
        <v>82</v>
      </c>
      <c r="AV178" s="14" t="s">
        <v>84</v>
      </c>
      <c r="AW178" s="14" t="s">
        <v>137</v>
      </c>
      <c r="AX178" s="14" t="s">
        <v>74</v>
      </c>
      <c r="AY178" s="191" t="s">
        <v>126</v>
      </c>
    </row>
    <row r="179" s="14" customFormat="1">
      <c r="A179" s="14"/>
      <c r="B179" s="190"/>
      <c r="C179" s="14"/>
      <c r="D179" s="183" t="s">
        <v>135</v>
      </c>
      <c r="E179" s="191" t="s">
        <v>3</v>
      </c>
      <c r="F179" s="192" t="s">
        <v>812</v>
      </c>
      <c r="G179" s="14"/>
      <c r="H179" s="193">
        <v>45</v>
      </c>
      <c r="I179" s="194"/>
      <c r="J179" s="14"/>
      <c r="K179" s="14"/>
      <c r="L179" s="190"/>
      <c r="M179" s="195"/>
      <c r="N179" s="196"/>
      <c r="O179" s="196"/>
      <c r="P179" s="196"/>
      <c r="Q179" s="196"/>
      <c r="R179" s="196"/>
      <c r="S179" s="196"/>
      <c r="T179" s="19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1" t="s">
        <v>135</v>
      </c>
      <c r="AU179" s="191" t="s">
        <v>82</v>
      </c>
      <c r="AV179" s="14" t="s">
        <v>84</v>
      </c>
      <c r="AW179" s="14" t="s">
        <v>137</v>
      </c>
      <c r="AX179" s="14" t="s">
        <v>74</v>
      </c>
      <c r="AY179" s="191" t="s">
        <v>126</v>
      </c>
    </row>
    <row r="180" s="14" customFormat="1">
      <c r="A180" s="14"/>
      <c r="B180" s="190"/>
      <c r="C180" s="14"/>
      <c r="D180" s="183" t="s">
        <v>135</v>
      </c>
      <c r="E180" s="191" t="s">
        <v>3</v>
      </c>
      <c r="F180" s="192" t="s">
        <v>813</v>
      </c>
      <c r="G180" s="14"/>
      <c r="H180" s="193">
        <v>25</v>
      </c>
      <c r="I180" s="194"/>
      <c r="J180" s="14"/>
      <c r="K180" s="14"/>
      <c r="L180" s="190"/>
      <c r="M180" s="195"/>
      <c r="N180" s="196"/>
      <c r="O180" s="196"/>
      <c r="P180" s="196"/>
      <c r="Q180" s="196"/>
      <c r="R180" s="196"/>
      <c r="S180" s="196"/>
      <c r="T180" s="19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1" t="s">
        <v>135</v>
      </c>
      <c r="AU180" s="191" t="s">
        <v>82</v>
      </c>
      <c r="AV180" s="14" t="s">
        <v>84</v>
      </c>
      <c r="AW180" s="14" t="s">
        <v>137</v>
      </c>
      <c r="AX180" s="14" t="s">
        <v>74</v>
      </c>
      <c r="AY180" s="191" t="s">
        <v>126</v>
      </c>
    </row>
    <row r="181" s="15" customFormat="1">
      <c r="A181" s="15"/>
      <c r="B181" s="198"/>
      <c r="C181" s="15"/>
      <c r="D181" s="183" t="s">
        <v>135</v>
      </c>
      <c r="E181" s="199" t="s">
        <v>3</v>
      </c>
      <c r="F181" s="200" t="s">
        <v>140</v>
      </c>
      <c r="G181" s="15"/>
      <c r="H181" s="201">
        <v>336</v>
      </c>
      <c r="I181" s="202"/>
      <c r="J181" s="15"/>
      <c r="K181" s="15"/>
      <c r="L181" s="198"/>
      <c r="M181" s="203"/>
      <c r="N181" s="204"/>
      <c r="O181" s="204"/>
      <c r="P181" s="204"/>
      <c r="Q181" s="204"/>
      <c r="R181" s="204"/>
      <c r="S181" s="204"/>
      <c r="T181" s="20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199" t="s">
        <v>135</v>
      </c>
      <c r="AU181" s="199" t="s">
        <v>82</v>
      </c>
      <c r="AV181" s="15" t="s">
        <v>132</v>
      </c>
      <c r="AW181" s="15" t="s">
        <v>137</v>
      </c>
      <c r="AX181" s="15" t="s">
        <v>82</v>
      </c>
      <c r="AY181" s="199" t="s">
        <v>126</v>
      </c>
    </row>
    <row r="182" s="12" customFormat="1" ht="25.92" customHeight="1">
      <c r="A182" s="12"/>
      <c r="B182" s="152"/>
      <c r="C182" s="12"/>
      <c r="D182" s="153" t="s">
        <v>73</v>
      </c>
      <c r="E182" s="154" t="s">
        <v>204</v>
      </c>
      <c r="F182" s="154" t="s">
        <v>315</v>
      </c>
      <c r="G182" s="12"/>
      <c r="H182" s="12"/>
      <c r="I182" s="155"/>
      <c r="J182" s="156">
        <f>BK182</f>
        <v>0</v>
      </c>
      <c r="K182" s="12"/>
      <c r="L182" s="152"/>
      <c r="M182" s="157"/>
      <c r="N182" s="158"/>
      <c r="O182" s="158"/>
      <c r="P182" s="159">
        <f>SUM(P183:P190)</f>
        <v>0</v>
      </c>
      <c r="Q182" s="158"/>
      <c r="R182" s="159">
        <f>SUM(R183:R190)</f>
        <v>0.74139803999999998</v>
      </c>
      <c r="S182" s="158"/>
      <c r="T182" s="160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3" t="s">
        <v>82</v>
      </c>
      <c r="AT182" s="161" t="s">
        <v>73</v>
      </c>
      <c r="AU182" s="161" t="s">
        <v>74</v>
      </c>
      <c r="AY182" s="153" t="s">
        <v>126</v>
      </c>
      <c r="BK182" s="162">
        <f>SUM(BK183:BK190)</f>
        <v>0</v>
      </c>
    </row>
    <row r="183" s="2" customFormat="1" ht="49.05" customHeight="1">
      <c r="A183" s="39"/>
      <c r="B183" s="163"/>
      <c r="C183" s="164" t="s">
        <v>336</v>
      </c>
      <c r="D183" s="164" t="s">
        <v>127</v>
      </c>
      <c r="E183" s="165" t="s">
        <v>814</v>
      </c>
      <c r="F183" s="166" t="s">
        <v>815</v>
      </c>
      <c r="G183" s="167" t="s">
        <v>240</v>
      </c>
      <c r="H183" s="168">
        <v>1188.9000000000001</v>
      </c>
      <c r="I183" s="169"/>
      <c r="J183" s="170">
        <f>ROUND(I183*H183,2)</f>
        <v>0</v>
      </c>
      <c r="K183" s="166" t="s">
        <v>131</v>
      </c>
      <c r="L183" s="40"/>
      <c r="M183" s="171" t="s">
        <v>3</v>
      </c>
      <c r="N183" s="172" t="s">
        <v>45</v>
      </c>
      <c r="O183" s="73"/>
      <c r="P183" s="173">
        <f>O183*H183</f>
        <v>0</v>
      </c>
      <c r="Q183" s="173">
        <v>0.0002786</v>
      </c>
      <c r="R183" s="173">
        <f>Q183*H183</f>
        <v>0.33122754000000004</v>
      </c>
      <c r="S183" s="173">
        <v>0</v>
      </c>
      <c r="T183" s="17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5" t="s">
        <v>132</v>
      </c>
      <c r="AT183" s="175" t="s">
        <v>127</v>
      </c>
      <c r="AU183" s="175" t="s">
        <v>82</v>
      </c>
      <c r="AY183" s="20" t="s">
        <v>126</v>
      </c>
      <c r="BE183" s="176">
        <f>IF(N183="základní",J183,0)</f>
        <v>0</v>
      </c>
      <c r="BF183" s="176">
        <f>IF(N183="snížená",J183,0)</f>
        <v>0</v>
      </c>
      <c r="BG183" s="176">
        <f>IF(N183="zákl. přenesená",J183,0)</f>
        <v>0</v>
      </c>
      <c r="BH183" s="176">
        <f>IF(N183="sníž. přenesená",J183,0)</f>
        <v>0</v>
      </c>
      <c r="BI183" s="176">
        <f>IF(N183="nulová",J183,0)</f>
        <v>0</v>
      </c>
      <c r="BJ183" s="20" t="s">
        <v>82</v>
      </c>
      <c r="BK183" s="176">
        <f>ROUND(I183*H183,2)</f>
        <v>0</v>
      </c>
      <c r="BL183" s="20" t="s">
        <v>132</v>
      </c>
      <c r="BM183" s="175" t="s">
        <v>329</v>
      </c>
    </row>
    <row r="184" s="2" customFormat="1">
      <c r="A184" s="39"/>
      <c r="B184" s="40"/>
      <c r="C184" s="39"/>
      <c r="D184" s="177" t="s">
        <v>133</v>
      </c>
      <c r="E184" s="39"/>
      <c r="F184" s="178" t="s">
        <v>816</v>
      </c>
      <c r="G184" s="39"/>
      <c r="H184" s="39"/>
      <c r="I184" s="179"/>
      <c r="J184" s="39"/>
      <c r="K184" s="39"/>
      <c r="L184" s="40"/>
      <c r="M184" s="180"/>
      <c r="N184" s="181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133</v>
      </c>
      <c r="AU184" s="20" t="s">
        <v>82</v>
      </c>
    </row>
    <row r="185" s="14" customFormat="1">
      <c r="A185" s="14"/>
      <c r="B185" s="190"/>
      <c r="C185" s="14"/>
      <c r="D185" s="183" t="s">
        <v>135</v>
      </c>
      <c r="E185" s="191" t="s">
        <v>3</v>
      </c>
      <c r="F185" s="192" t="s">
        <v>817</v>
      </c>
      <c r="G185" s="14"/>
      <c r="H185" s="193">
        <v>889.39999999999998</v>
      </c>
      <c r="I185" s="194"/>
      <c r="J185" s="14"/>
      <c r="K185" s="14"/>
      <c r="L185" s="190"/>
      <c r="M185" s="195"/>
      <c r="N185" s="196"/>
      <c r="O185" s="196"/>
      <c r="P185" s="196"/>
      <c r="Q185" s="196"/>
      <c r="R185" s="196"/>
      <c r="S185" s="196"/>
      <c r="T185" s="19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1" t="s">
        <v>135</v>
      </c>
      <c r="AU185" s="191" t="s">
        <v>82</v>
      </c>
      <c r="AV185" s="14" t="s">
        <v>84</v>
      </c>
      <c r="AW185" s="14" t="s">
        <v>137</v>
      </c>
      <c r="AX185" s="14" t="s">
        <v>74</v>
      </c>
      <c r="AY185" s="191" t="s">
        <v>126</v>
      </c>
    </row>
    <row r="186" s="14" customFormat="1">
      <c r="A186" s="14"/>
      <c r="B186" s="190"/>
      <c r="C186" s="14"/>
      <c r="D186" s="183" t="s">
        <v>135</v>
      </c>
      <c r="E186" s="191" t="s">
        <v>3</v>
      </c>
      <c r="F186" s="192" t="s">
        <v>818</v>
      </c>
      <c r="G186" s="14"/>
      <c r="H186" s="193">
        <v>121.5</v>
      </c>
      <c r="I186" s="194"/>
      <c r="J186" s="14"/>
      <c r="K186" s="14"/>
      <c r="L186" s="190"/>
      <c r="M186" s="195"/>
      <c r="N186" s="196"/>
      <c r="O186" s="196"/>
      <c r="P186" s="196"/>
      <c r="Q186" s="196"/>
      <c r="R186" s="196"/>
      <c r="S186" s="196"/>
      <c r="T186" s="19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1" t="s">
        <v>135</v>
      </c>
      <c r="AU186" s="191" t="s">
        <v>82</v>
      </c>
      <c r="AV186" s="14" t="s">
        <v>84</v>
      </c>
      <c r="AW186" s="14" t="s">
        <v>137</v>
      </c>
      <c r="AX186" s="14" t="s">
        <v>74</v>
      </c>
      <c r="AY186" s="191" t="s">
        <v>126</v>
      </c>
    </row>
    <row r="187" s="14" customFormat="1">
      <c r="A187" s="14"/>
      <c r="B187" s="190"/>
      <c r="C187" s="14"/>
      <c r="D187" s="183" t="s">
        <v>135</v>
      </c>
      <c r="E187" s="191" t="s">
        <v>3</v>
      </c>
      <c r="F187" s="192" t="s">
        <v>819</v>
      </c>
      <c r="G187" s="14"/>
      <c r="H187" s="193">
        <v>178</v>
      </c>
      <c r="I187" s="194"/>
      <c r="J187" s="14"/>
      <c r="K187" s="14"/>
      <c r="L187" s="190"/>
      <c r="M187" s="195"/>
      <c r="N187" s="196"/>
      <c r="O187" s="196"/>
      <c r="P187" s="196"/>
      <c r="Q187" s="196"/>
      <c r="R187" s="196"/>
      <c r="S187" s="196"/>
      <c r="T187" s="19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1" t="s">
        <v>135</v>
      </c>
      <c r="AU187" s="191" t="s">
        <v>82</v>
      </c>
      <c r="AV187" s="14" t="s">
        <v>84</v>
      </c>
      <c r="AW187" s="14" t="s">
        <v>137</v>
      </c>
      <c r="AX187" s="14" t="s">
        <v>74</v>
      </c>
      <c r="AY187" s="191" t="s">
        <v>126</v>
      </c>
    </row>
    <row r="188" s="15" customFormat="1">
      <c r="A188" s="15"/>
      <c r="B188" s="198"/>
      <c r="C188" s="15"/>
      <c r="D188" s="183" t="s">
        <v>135</v>
      </c>
      <c r="E188" s="199" t="s">
        <v>3</v>
      </c>
      <c r="F188" s="200" t="s">
        <v>140</v>
      </c>
      <c r="G188" s="15"/>
      <c r="H188" s="201">
        <v>1188.9000000000001</v>
      </c>
      <c r="I188" s="202"/>
      <c r="J188" s="15"/>
      <c r="K188" s="15"/>
      <c r="L188" s="198"/>
      <c r="M188" s="203"/>
      <c r="N188" s="204"/>
      <c r="O188" s="204"/>
      <c r="P188" s="204"/>
      <c r="Q188" s="204"/>
      <c r="R188" s="204"/>
      <c r="S188" s="204"/>
      <c r="T188" s="20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199" t="s">
        <v>135</v>
      </c>
      <c r="AU188" s="199" t="s">
        <v>82</v>
      </c>
      <c r="AV188" s="15" t="s">
        <v>132</v>
      </c>
      <c r="AW188" s="15" t="s">
        <v>137</v>
      </c>
      <c r="AX188" s="15" t="s">
        <v>82</v>
      </c>
      <c r="AY188" s="199" t="s">
        <v>126</v>
      </c>
    </row>
    <row r="189" s="2" customFormat="1" ht="24.15" customHeight="1">
      <c r="A189" s="39"/>
      <c r="B189" s="163"/>
      <c r="C189" s="207" t="s">
        <v>341</v>
      </c>
      <c r="D189" s="207" t="s">
        <v>186</v>
      </c>
      <c r="E189" s="208" t="s">
        <v>820</v>
      </c>
      <c r="F189" s="209" t="s">
        <v>821</v>
      </c>
      <c r="G189" s="210" t="s">
        <v>240</v>
      </c>
      <c r="H189" s="211">
        <v>1367.2349999999999</v>
      </c>
      <c r="I189" s="212"/>
      <c r="J189" s="213">
        <f>ROUND(I189*H189,2)</f>
        <v>0</v>
      </c>
      <c r="K189" s="209" t="s">
        <v>131</v>
      </c>
      <c r="L189" s="214"/>
      <c r="M189" s="215" t="s">
        <v>3</v>
      </c>
      <c r="N189" s="216" t="s">
        <v>45</v>
      </c>
      <c r="O189" s="73"/>
      <c r="P189" s="173">
        <f>O189*H189</f>
        <v>0</v>
      </c>
      <c r="Q189" s="173">
        <v>0.00029999999999999997</v>
      </c>
      <c r="R189" s="173">
        <f>Q189*H189</f>
        <v>0.41017049999999994</v>
      </c>
      <c r="S189" s="173">
        <v>0</v>
      </c>
      <c r="T189" s="17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5" t="s">
        <v>157</v>
      </c>
      <c r="AT189" s="175" t="s">
        <v>186</v>
      </c>
      <c r="AU189" s="175" t="s">
        <v>82</v>
      </c>
      <c r="AY189" s="20" t="s">
        <v>126</v>
      </c>
      <c r="BE189" s="176">
        <f>IF(N189="základní",J189,0)</f>
        <v>0</v>
      </c>
      <c r="BF189" s="176">
        <f>IF(N189="snížená",J189,0)</f>
        <v>0</v>
      </c>
      <c r="BG189" s="176">
        <f>IF(N189="zákl. přenesená",J189,0)</f>
        <v>0</v>
      </c>
      <c r="BH189" s="176">
        <f>IF(N189="sníž. přenesená",J189,0)</f>
        <v>0</v>
      </c>
      <c r="BI189" s="176">
        <f>IF(N189="nulová",J189,0)</f>
        <v>0</v>
      </c>
      <c r="BJ189" s="20" t="s">
        <v>82</v>
      </c>
      <c r="BK189" s="176">
        <f>ROUND(I189*H189,2)</f>
        <v>0</v>
      </c>
      <c r="BL189" s="20" t="s">
        <v>132</v>
      </c>
      <c r="BM189" s="175" t="s">
        <v>822</v>
      </c>
    </row>
    <row r="190" s="14" customFormat="1">
      <c r="A190" s="14"/>
      <c r="B190" s="190"/>
      <c r="C190" s="14"/>
      <c r="D190" s="183" t="s">
        <v>135</v>
      </c>
      <c r="E190" s="191" t="s">
        <v>3</v>
      </c>
      <c r="F190" s="192" t="s">
        <v>823</v>
      </c>
      <c r="G190" s="14"/>
      <c r="H190" s="193">
        <v>1367.2349999999999</v>
      </c>
      <c r="I190" s="194"/>
      <c r="J190" s="14"/>
      <c r="K190" s="14"/>
      <c r="L190" s="190"/>
      <c r="M190" s="195"/>
      <c r="N190" s="196"/>
      <c r="O190" s="196"/>
      <c r="P190" s="196"/>
      <c r="Q190" s="196"/>
      <c r="R190" s="196"/>
      <c r="S190" s="196"/>
      <c r="T190" s="19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1" t="s">
        <v>135</v>
      </c>
      <c r="AU190" s="191" t="s">
        <v>82</v>
      </c>
      <c r="AV190" s="14" t="s">
        <v>84</v>
      </c>
      <c r="AW190" s="14" t="s">
        <v>137</v>
      </c>
      <c r="AX190" s="14" t="s">
        <v>82</v>
      </c>
      <c r="AY190" s="191" t="s">
        <v>126</v>
      </c>
    </row>
    <row r="191" s="12" customFormat="1" ht="25.92" customHeight="1">
      <c r="A191" s="12"/>
      <c r="B191" s="152"/>
      <c r="C191" s="12"/>
      <c r="D191" s="153" t="s">
        <v>73</v>
      </c>
      <c r="E191" s="154" t="s">
        <v>569</v>
      </c>
      <c r="F191" s="154" t="s">
        <v>824</v>
      </c>
      <c r="G191" s="12"/>
      <c r="H191" s="12"/>
      <c r="I191" s="155"/>
      <c r="J191" s="156">
        <f>BK191</f>
        <v>0</v>
      </c>
      <c r="K191" s="12"/>
      <c r="L191" s="152"/>
      <c r="M191" s="157"/>
      <c r="N191" s="158"/>
      <c r="O191" s="158"/>
      <c r="P191" s="159">
        <f>SUM(P192:P211)</f>
        <v>0</v>
      </c>
      <c r="Q191" s="158"/>
      <c r="R191" s="159">
        <f>SUM(R192:R211)</f>
        <v>376.1110122</v>
      </c>
      <c r="S191" s="158"/>
      <c r="T191" s="160">
        <f>SUM(T192:T211)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3" t="s">
        <v>82</v>
      </c>
      <c r="AT191" s="161" t="s">
        <v>73</v>
      </c>
      <c r="AU191" s="161" t="s">
        <v>74</v>
      </c>
      <c r="AY191" s="153" t="s">
        <v>126</v>
      </c>
      <c r="BK191" s="162">
        <f>SUM(BK192:BK211)</f>
        <v>0</v>
      </c>
    </row>
    <row r="192" s="2" customFormat="1" ht="33" customHeight="1">
      <c r="A192" s="39"/>
      <c r="B192" s="163"/>
      <c r="C192" s="164" t="s">
        <v>347</v>
      </c>
      <c r="D192" s="164" t="s">
        <v>127</v>
      </c>
      <c r="E192" s="165" t="s">
        <v>825</v>
      </c>
      <c r="F192" s="166" t="s">
        <v>826</v>
      </c>
      <c r="G192" s="167" t="s">
        <v>240</v>
      </c>
      <c r="H192" s="168">
        <v>833.04999999999995</v>
      </c>
      <c r="I192" s="169"/>
      <c r="J192" s="170">
        <f>ROUND(I192*H192,2)</f>
        <v>0</v>
      </c>
      <c r="K192" s="166" t="s">
        <v>131</v>
      </c>
      <c r="L192" s="40"/>
      <c r="M192" s="171" t="s">
        <v>3</v>
      </c>
      <c r="N192" s="172" t="s">
        <v>45</v>
      </c>
      <c r="O192" s="73"/>
      <c r="P192" s="173">
        <f>O192*H192</f>
        <v>0</v>
      </c>
      <c r="Q192" s="173">
        <v>0.34499999999999997</v>
      </c>
      <c r="R192" s="173">
        <f>Q192*H192</f>
        <v>287.40224999999998</v>
      </c>
      <c r="S192" s="173">
        <v>0</v>
      </c>
      <c r="T192" s="17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5" t="s">
        <v>132</v>
      </c>
      <c r="AT192" s="175" t="s">
        <v>127</v>
      </c>
      <c r="AU192" s="175" t="s">
        <v>82</v>
      </c>
      <c r="AY192" s="20" t="s">
        <v>126</v>
      </c>
      <c r="BE192" s="176">
        <f>IF(N192="základní",J192,0)</f>
        <v>0</v>
      </c>
      <c r="BF192" s="176">
        <f>IF(N192="snížená",J192,0)</f>
        <v>0</v>
      </c>
      <c r="BG192" s="176">
        <f>IF(N192="zákl. přenesená",J192,0)</f>
        <v>0</v>
      </c>
      <c r="BH192" s="176">
        <f>IF(N192="sníž. přenesená",J192,0)</f>
        <v>0</v>
      </c>
      <c r="BI192" s="176">
        <f>IF(N192="nulová",J192,0)</f>
        <v>0</v>
      </c>
      <c r="BJ192" s="20" t="s">
        <v>82</v>
      </c>
      <c r="BK192" s="176">
        <f>ROUND(I192*H192,2)</f>
        <v>0</v>
      </c>
      <c r="BL192" s="20" t="s">
        <v>132</v>
      </c>
      <c r="BM192" s="175" t="s">
        <v>827</v>
      </c>
    </row>
    <row r="193" s="2" customFormat="1">
      <c r="A193" s="39"/>
      <c r="B193" s="40"/>
      <c r="C193" s="39"/>
      <c r="D193" s="177" t="s">
        <v>133</v>
      </c>
      <c r="E193" s="39"/>
      <c r="F193" s="178" t="s">
        <v>828</v>
      </c>
      <c r="G193" s="39"/>
      <c r="H193" s="39"/>
      <c r="I193" s="179"/>
      <c r="J193" s="39"/>
      <c r="K193" s="39"/>
      <c r="L193" s="40"/>
      <c r="M193" s="180"/>
      <c r="N193" s="18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133</v>
      </c>
      <c r="AU193" s="20" t="s">
        <v>82</v>
      </c>
    </row>
    <row r="194" s="14" customFormat="1">
      <c r="A194" s="14"/>
      <c r="B194" s="190"/>
      <c r="C194" s="14"/>
      <c r="D194" s="183" t="s">
        <v>135</v>
      </c>
      <c r="E194" s="191" t="s">
        <v>3</v>
      </c>
      <c r="F194" s="192" t="s">
        <v>829</v>
      </c>
      <c r="G194" s="14"/>
      <c r="H194" s="193">
        <v>604.55999999999995</v>
      </c>
      <c r="I194" s="194"/>
      <c r="J194" s="14"/>
      <c r="K194" s="14"/>
      <c r="L194" s="190"/>
      <c r="M194" s="195"/>
      <c r="N194" s="196"/>
      <c r="O194" s="196"/>
      <c r="P194" s="196"/>
      <c r="Q194" s="196"/>
      <c r="R194" s="196"/>
      <c r="S194" s="196"/>
      <c r="T194" s="19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1" t="s">
        <v>135</v>
      </c>
      <c r="AU194" s="191" t="s">
        <v>82</v>
      </c>
      <c r="AV194" s="14" t="s">
        <v>84</v>
      </c>
      <c r="AW194" s="14" t="s">
        <v>137</v>
      </c>
      <c r="AX194" s="14" t="s">
        <v>74</v>
      </c>
      <c r="AY194" s="191" t="s">
        <v>126</v>
      </c>
    </row>
    <row r="195" s="14" customFormat="1">
      <c r="A195" s="14"/>
      <c r="B195" s="190"/>
      <c r="C195" s="14"/>
      <c r="D195" s="183" t="s">
        <v>135</v>
      </c>
      <c r="E195" s="191" t="s">
        <v>3</v>
      </c>
      <c r="F195" s="192" t="s">
        <v>830</v>
      </c>
      <c r="G195" s="14"/>
      <c r="H195" s="193">
        <v>50.490000000000002</v>
      </c>
      <c r="I195" s="194"/>
      <c r="J195" s="14"/>
      <c r="K195" s="14"/>
      <c r="L195" s="190"/>
      <c r="M195" s="195"/>
      <c r="N195" s="196"/>
      <c r="O195" s="196"/>
      <c r="P195" s="196"/>
      <c r="Q195" s="196"/>
      <c r="R195" s="196"/>
      <c r="S195" s="196"/>
      <c r="T195" s="19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1" t="s">
        <v>135</v>
      </c>
      <c r="AU195" s="191" t="s">
        <v>82</v>
      </c>
      <c r="AV195" s="14" t="s">
        <v>84</v>
      </c>
      <c r="AW195" s="14" t="s">
        <v>137</v>
      </c>
      <c r="AX195" s="14" t="s">
        <v>74</v>
      </c>
      <c r="AY195" s="191" t="s">
        <v>126</v>
      </c>
    </row>
    <row r="196" s="14" customFormat="1">
      <c r="A196" s="14"/>
      <c r="B196" s="190"/>
      <c r="C196" s="14"/>
      <c r="D196" s="183" t="s">
        <v>135</v>
      </c>
      <c r="E196" s="191" t="s">
        <v>3</v>
      </c>
      <c r="F196" s="192" t="s">
        <v>831</v>
      </c>
      <c r="G196" s="14"/>
      <c r="H196" s="193">
        <v>178</v>
      </c>
      <c r="I196" s="194"/>
      <c r="J196" s="14"/>
      <c r="K196" s="14"/>
      <c r="L196" s="190"/>
      <c r="M196" s="195"/>
      <c r="N196" s="196"/>
      <c r="O196" s="196"/>
      <c r="P196" s="196"/>
      <c r="Q196" s="196"/>
      <c r="R196" s="196"/>
      <c r="S196" s="196"/>
      <c r="T196" s="19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1" t="s">
        <v>135</v>
      </c>
      <c r="AU196" s="191" t="s">
        <v>82</v>
      </c>
      <c r="AV196" s="14" t="s">
        <v>84</v>
      </c>
      <c r="AW196" s="14" t="s">
        <v>137</v>
      </c>
      <c r="AX196" s="14" t="s">
        <v>74</v>
      </c>
      <c r="AY196" s="191" t="s">
        <v>126</v>
      </c>
    </row>
    <row r="197" s="15" customFormat="1">
      <c r="A197" s="15"/>
      <c r="B197" s="198"/>
      <c r="C197" s="15"/>
      <c r="D197" s="183" t="s">
        <v>135</v>
      </c>
      <c r="E197" s="199" t="s">
        <v>3</v>
      </c>
      <c r="F197" s="200" t="s">
        <v>140</v>
      </c>
      <c r="G197" s="15"/>
      <c r="H197" s="201">
        <v>833.04999999999995</v>
      </c>
      <c r="I197" s="202"/>
      <c r="J197" s="15"/>
      <c r="K197" s="15"/>
      <c r="L197" s="198"/>
      <c r="M197" s="203"/>
      <c r="N197" s="204"/>
      <c r="O197" s="204"/>
      <c r="P197" s="204"/>
      <c r="Q197" s="204"/>
      <c r="R197" s="204"/>
      <c r="S197" s="204"/>
      <c r="T197" s="20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199" t="s">
        <v>135</v>
      </c>
      <c r="AU197" s="199" t="s">
        <v>82</v>
      </c>
      <c r="AV197" s="15" t="s">
        <v>132</v>
      </c>
      <c r="AW197" s="15" t="s">
        <v>137</v>
      </c>
      <c r="AX197" s="15" t="s">
        <v>82</v>
      </c>
      <c r="AY197" s="199" t="s">
        <v>126</v>
      </c>
    </row>
    <row r="198" s="2" customFormat="1" ht="37.8" customHeight="1">
      <c r="A198" s="39"/>
      <c r="B198" s="163"/>
      <c r="C198" s="164" t="s">
        <v>353</v>
      </c>
      <c r="D198" s="164" t="s">
        <v>127</v>
      </c>
      <c r="E198" s="165" t="s">
        <v>832</v>
      </c>
      <c r="F198" s="166" t="s">
        <v>833</v>
      </c>
      <c r="G198" s="167" t="s">
        <v>240</v>
      </c>
      <c r="H198" s="168">
        <v>833.04999999999995</v>
      </c>
      <c r="I198" s="169"/>
      <c r="J198" s="170">
        <f>ROUND(I198*H198,2)</f>
        <v>0</v>
      </c>
      <c r="K198" s="166" t="s">
        <v>3</v>
      </c>
      <c r="L198" s="40"/>
      <c r="M198" s="171" t="s">
        <v>3</v>
      </c>
      <c r="N198" s="172" t="s">
        <v>45</v>
      </c>
      <c r="O198" s="73"/>
      <c r="P198" s="173">
        <f>O198*H198</f>
        <v>0</v>
      </c>
      <c r="Q198" s="173">
        <v>0</v>
      </c>
      <c r="R198" s="173">
        <f>Q198*H198</f>
        <v>0</v>
      </c>
      <c r="S198" s="173">
        <v>0</v>
      </c>
      <c r="T198" s="174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5" t="s">
        <v>132</v>
      </c>
      <c r="AT198" s="175" t="s">
        <v>127</v>
      </c>
      <c r="AU198" s="175" t="s">
        <v>82</v>
      </c>
      <c r="AY198" s="20" t="s">
        <v>126</v>
      </c>
      <c r="BE198" s="176">
        <f>IF(N198="základní",J198,0)</f>
        <v>0</v>
      </c>
      <c r="BF198" s="176">
        <f>IF(N198="snížená",J198,0)</f>
        <v>0</v>
      </c>
      <c r="BG198" s="176">
        <f>IF(N198="zákl. přenesená",J198,0)</f>
        <v>0</v>
      </c>
      <c r="BH198" s="176">
        <f>IF(N198="sníž. přenesená",J198,0)</f>
        <v>0</v>
      </c>
      <c r="BI198" s="176">
        <f>IF(N198="nulová",J198,0)</f>
        <v>0</v>
      </c>
      <c r="BJ198" s="20" t="s">
        <v>82</v>
      </c>
      <c r="BK198" s="176">
        <f>ROUND(I198*H198,2)</f>
        <v>0</v>
      </c>
      <c r="BL198" s="20" t="s">
        <v>132</v>
      </c>
      <c r="BM198" s="175" t="s">
        <v>834</v>
      </c>
    </row>
    <row r="199" s="2" customFormat="1" ht="44.25" customHeight="1">
      <c r="A199" s="39"/>
      <c r="B199" s="163"/>
      <c r="C199" s="164" t="s">
        <v>358</v>
      </c>
      <c r="D199" s="164" t="s">
        <v>127</v>
      </c>
      <c r="E199" s="165" t="s">
        <v>835</v>
      </c>
      <c r="F199" s="166" t="s">
        <v>836</v>
      </c>
      <c r="G199" s="167" t="s">
        <v>240</v>
      </c>
      <c r="H199" s="168">
        <v>198.5</v>
      </c>
      <c r="I199" s="169"/>
      <c r="J199" s="170">
        <f>ROUND(I199*H199,2)</f>
        <v>0</v>
      </c>
      <c r="K199" s="166" t="s">
        <v>131</v>
      </c>
      <c r="L199" s="40"/>
      <c r="M199" s="171" t="s">
        <v>3</v>
      </c>
      <c r="N199" s="172" t="s">
        <v>45</v>
      </c>
      <c r="O199" s="73"/>
      <c r="P199" s="173">
        <f>O199*H199</f>
        <v>0</v>
      </c>
      <c r="Q199" s="173">
        <v>0.23000000000000001</v>
      </c>
      <c r="R199" s="173">
        <f>Q199*H199</f>
        <v>45.655000000000001</v>
      </c>
      <c r="S199" s="173">
        <v>0</v>
      </c>
      <c r="T199" s="17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75" t="s">
        <v>132</v>
      </c>
      <c r="AT199" s="175" t="s">
        <v>127</v>
      </c>
      <c r="AU199" s="175" t="s">
        <v>82</v>
      </c>
      <c r="AY199" s="20" t="s">
        <v>126</v>
      </c>
      <c r="BE199" s="176">
        <f>IF(N199="základní",J199,0)</f>
        <v>0</v>
      </c>
      <c r="BF199" s="176">
        <f>IF(N199="snížená",J199,0)</f>
        <v>0</v>
      </c>
      <c r="BG199" s="176">
        <f>IF(N199="zákl. přenesená",J199,0)</f>
        <v>0</v>
      </c>
      <c r="BH199" s="176">
        <f>IF(N199="sníž. přenesená",J199,0)</f>
        <v>0</v>
      </c>
      <c r="BI199" s="176">
        <f>IF(N199="nulová",J199,0)</f>
        <v>0</v>
      </c>
      <c r="BJ199" s="20" t="s">
        <v>82</v>
      </c>
      <c r="BK199" s="176">
        <f>ROUND(I199*H199,2)</f>
        <v>0</v>
      </c>
      <c r="BL199" s="20" t="s">
        <v>132</v>
      </c>
      <c r="BM199" s="175" t="s">
        <v>837</v>
      </c>
    </row>
    <row r="200" s="2" customFormat="1">
      <c r="A200" s="39"/>
      <c r="B200" s="40"/>
      <c r="C200" s="39"/>
      <c r="D200" s="177" t="s">
        <v>133</v>
      </c>
      <c r="E200" s="39"/>
      <c r="F200" s="178" t="s">
        <v>838</v>
      </c>
      <c r="G200" s="39"/>
      <c r="H200" s="39"/>
      <c r="I200" s="179"/>
      <c r="J200" s="39"/>
      <c r="K200" s="39"/>
      <c r="L200" s="40"/>
      <c r="M200" s="180"/>
      <c r="N200" s="181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133</v>
      </c>
      <c r="AU200" s="20" t="s">
        <v>82</v>
      </c>
    </row>
    <row r="201" s="14" customFormat="1">
      <c r="A201" s="14"/>
      <c r="B201" s="190"/>
      <c r="C201" s="14"/>
      <c r="D201" s="183" t="s">
        <v>135</v>
      </c>
      <c r="E201" s="191" t="s">
        <v>3</v>
      </c>
      <c r="F201" s="192" t="s">
        <v>839</v>
      </c>
      <c r="G201" s="14"/>
      <c r="H201" s="193">
        <v>198.5</v>
      </c>
      <c r="I201" s="194"/>
      <c r="J201" s="14"/>
      <c r="K201" s="14"/>
      <c r="L201" s="190"/>
      <c r="M201" s="195"/>
      <c r="N201" s="196"/>
      <c r="O201" s="196"/>
      <c r="P201" s="196"/>
      <c r="Q201" s="196"/>
      <c r="R201" s="196"/>
      <c r="S201" s="196"/>
      <c r="T201" s="19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1" t="s">
        <v>135</v>
      </c>
      <c r="AU201" s="191" t="s">
        <v>82</v>
      </c>
      <c r="AV201" s="14" t="s">
        <v>84</v>
      </c>
      <c r="AW201" s="14" t="s">
        <v>137</v>
      </c>
      <c r="AX201" s="14" t="s">
        <v>82</v>
      </c>
      <c r="AY201" s="191" t="s">
        <v>126</v>
      </c>
    </row>
    <row r="202" s="2" customFormat="1" ht="44.25" customHeight="1">
      <c r="A202" s="39"/>
      <c r="B202" s="163"/>
      <c r="C202" s="164" t="s">
        <v>318</v>
      </c>
      <c r="D202" s="164" t="s">
        <v>127</v>
      </c>
      <c r="E202" s="165" t="s">
        <v>840</v>
      </c>
      <c r="F202" s="166" t="s">
        <v>841</v>
      </c>
      <c r="G202" s="167" t="s">
        <v>240</v>
      </c>
      <c r="H202" s="168">
        <v>77</v>
      </c>
      <c r="I202" s="169"/>
      <c r="J202" s="170">
        <f>ROUND(I202*H202,2)</f>
        <v>0</v>
      </c>
      <c r="K202" s="166" t="s">
        <v>131</v>
      </c>
      <c r="L202" s="40"/>
      <c r="M202" s="171" t="s">
        <v>3</v>
      </c>
      <c r="N202" s="172" t="s">
        <v>45</v>
      </c>
      <c r="O202" s="73"/>
      <c r="P202" s="173">
        <f>O202*H202</f>
        <v>0</v>
      </c>
      <c r="Q202" s="173">
        <v>0.1837</v>
      </c>
      <c r="R202" s="173">
        <f>Q202*H202</f>
        <v>14.1449</v>
      </c>
      <c r="S202" s="173">
        <v>0</v>
      </c>
      <c r="T202" s="174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5" t="s">
        <v>132</v>
      </c>
      <c r="AT202" s="175" t="s">
        <v>127</v>
      </c>
      <c r="AU202" s="175" t="s">
        <v>82</v>
      </c>
      <c r="AY202" s="20" t="s">
        <v>126</v>
      </c>
      <c r="BE202" s="176">
        <f>IF(N202="základní",J202,0)</f>
        <v>0</v>
      </c>
      <c r="BF202" s="176">
        <f>IF(N202="snížená",J202,0)</f>
        <v>0</v>
      </c>
      <c r="BG202" s="176">
        <f>IF(N202="zákl. přenesená",J202,0)</f>
        <v>0</v>
      </c>
      <c r="BH202" s="176">
        <f>IF(N202="sníž. přenesená",J202,0)</f>
        <v>0</v>
      </c>
      <c r="BI202" s="176">
        <f>IF(N202="nulová",J202,0)</f>
        <v>0</v>
      </c>
      <c r="BJ202" s="20" t="s">
        <v>82</v>
      </c>
      <c r="BK202" s="176">
        <f>ROUND(I202*H202,2)</f>
        <v>0</v>
      </c>
      <c r="BL202" s="20" t="s">
        <v>132</v>
      </c>
      <c r="BM202" s="175" t="s">
        <v>842</v>
      </c>
    </row>
    <row r="203" s="2" customFormat="1">
      <c r="A203" s="39"/>
      <c r="B203" s="40"/>
      <c r="C203" s="39"/>
      <c r="D203" s="177" t="s">
        <v>133</v>
      </c>
      <c r="E203" s="39"/>
      <c r="F203" s="178" t="s">
        <v>843</v>
      </c>
      <c r="G203" s="39"/>
      <c r="H203" s="39"/>
      <c r="I203" s="179"/>
      <c r="J203" s="39"/>
      <c r="K203" s="39"/>
      <c r="L203" s="40"/>
      <c r="M203" s="180"/>
      <c r="N203" s="181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133</v>
      </c>
      <c r="AU203" s="20" t="s">
        <v>82</v>
      </c>
    </row>
    <row r="204" s="14" customFormat="1">
      <c r="A204" s="14"/>
      <c r="B204" s="190"/>
      <c r="C204" s="14"/>
      <c r="D204" s="183" t="s">
        <v>135</v>
      </c>
      <c r="E204" s="191" t="s">
        <v>3</v>
      </c>
      <c r="F204" s="192" t="s">
        <v>844</v>
      </c>
      <c r="G204" s="14"/>
      <c r="H204" s="193">
        <v>77</v>
      </c>
      <c r="I204" s="194"/>
      <c r="J204" s="14"/>
      <c r="K204" s="14"/>
      <c r="L204" s="190"/>
      <c r="M204" s="195"/>
      <c r="N204" s="196"/>
      <c r="O204" s="196"/>
      <c r="P204" s="196"/>
      <c r="Q204" s="196"/>
      <c r="R204" s="196"/>
      <c r="S204" s="196"/>
      <c r="T204" s="19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1" t="s">
        <v>135</v>
      </c>
      <c r="AU204" s="191" t="s">
        <v>82</v>
      </c>
      <c r="AV204" s="14" t="s">
        <v>84</v>
      </c>
      <c r="AW204" s="14" t="s">
        <v>137</v>
      </c>
      <c r="AX204" s="14" t="s">
        <v>82</v>
      </c>
      <c r="AY204" s="191" t="s">
        <v>126</v>
      </c>
    </row>
    <row r="205" s="2" customFormat="1" ht="16.5" customHeight="1">
      <c r="A205" s="39"/>
      <c r="B205" s="163"/>
      <c r="C205" s="207" t="s">
        <v>451</v>
      </c>
      <c r="D205" s="207" t="s">
        <v>186</v>
      </c>
      <c r="E205" s="208" t="s">
        <v>845</v>
      </c>
      <c r="F205" s="209" t="s">
        <v>846</v>
      </c>
      <c r="G205" s="210" t="s">
        <v>240</v>
      </c>
      <c r="H205" s="211">
        <v>84.700000000000003</v>
      </c>
      <c r="I205" s="212"/>
      <c r="J205" s="213">
        <f>ROUND(I205*H205,2)</f>
        <v>0</v>
      </c>
      <c r="K205" s="209" t="s">
        <v>131</v>
      </c>
      <c r="L205" s="214"/>
      <c r="M205" s="215" t="s">
        <v>3</v>
      </c>
      <c r="N205" s="216" t="s">
        <v>45</v>
      </c>
      <c r="O205" s="73"/>
      <c r="P205" s="173">
        <f>O205*H205</f>
        <v>0</v>
      </c>
      <c r="Q205" s="173">
        <v>0.222</v>
      </c>
      <c r="R205" s="173">
        <f>Q205*H205</f>
        <v>18.8034</v>
      </c>
      <c r="S205" s="173">
        <v>0</v>
      </c>
      <c r="T205" s="174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5" t="s">
        <v>157</v>
      </c>
      <c r="AT205" s="175" t="s">
        <v>186</v>
      </c>
      <c r="AU205" s="175" t="s">
        <v>82</v>
      </c>
      <c r="AY205" s="20" t="s">
        <v>126</v>
      </c>
      <c r="BE205" s="176">
        <f>IF(N205="základní",J205,0)</f>
        <v>0</v>
      </c>
      <c r="BF205" s="176">
        <f>IF(N205="snížená",J205,0)</f>
        <v>0</v>
      </c>
      <c r="BG205" s="176">
        <f>IF(N205="zákl. přenesená",J205,0)</f>
        <v>0</v>
      </c>
      <c r="BH205" s="176">
        <f>IF(N205="sníž. přenesená",J205,0)</f>
        <v>0</v>
      </c>
      <c r="BI205" s="176">
        <f>IF(N205="nulová",J205,0)</f>
        <v>0</v>
      </c>
      <c r="BJ205" s="20" t="s">
        <v>82</v>
      </c>
      <c r="BK205" s="176">
        <f>ROUND(I205*H205,2)</f>
        <v>0</v>
      </c>
      <c r="BL205" s="20" t="s">
        <v>132</v>
      </c>
      <c r="BM205" s="175" t="s">
        <v>847</v>
      </c>
    </row>
    <row r="206" s="14" customFormat="1">
      <c r="A206" s="14"/>
      <c r="B206" s="190"/>
      <c r="C206" s="14"/>
      <c r="D206" s="183" t="s">
        <v>135</v>
      </c>
      <c r="E206" s="191" t="s">
        <v>3</v>
      </c>
      <c r="F206" s="192" t="s">
        <v>848</v>
      </c>
      <c r="G206" s="14"/>
      <c r="H206" s="193">
        <v>84.700000000000003</v>
      </c>
      <c r="I206" s="194"/>
      <c r="J206" s="14"/>
      <c r="K206" s="14"/>
      <c r="L206" s="190"/>
      <c r="M206" s="195"/>
      <c r="N206" s="196"/>
      <c r="O206" s="196"/>
      <c r="P206" s="196"/>
      <c r="Q206" s="196"/>
      <c r="R206" s="196"/>
      <c r="S206" s="196"/>
      <c r="T206" s="19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1" t="s">
        <v>135</v>
      </c>
      <c r="AU206" s="191" t="s">
        <v>82</v>
      </c>
      <c r="AV206" s="14" t="s">
        <v>84</v>
      </c>
      <c r="AW206" s="14" t="s">
        <v>137</v>
      </c>
      <c r="AX206" s="14" t="s">
        <v>82</v>
      </c>
      <c r="AY206" s="191" t="s">
        <v>126</v>
      </c>
    </row>
    <row r="207" s="2" customFormat="1" ht="49.05" customHeight="1">
      <c r="A207" s="39"/>
      <c r="B207" s="163"/>
      <c r="C207" s="164" t="s">
        <v>322</v>
      </c>
      <c r="D207" s="164" t="s">
        <v>127</v>
      </c>
      <c r="E207" s="165" t="s">
        <v>849</v>
      </c>
      <c r="F207" s="166" t="s">
        <v>850</v>
      </c>
      <c r="G207" s="167" t="s">
        <v>143</v>
      </c>
      <c r="H207" s="168">
        <v>37</v>
      </c>
      <c r="I207" s="169"/>
      <c r="J207" s="170">
        <f>ROUND(I207*H207,2)</f>
        <v>0</v>
      </c>
      <c r="K207" s="166" t="s">
        <v>131</v>
      </c>
      <c r="L207" s="40"/>
      <c r="M207" s="171" t="s">
        <v>3</v>
      </c>
      <c r="N207" s="172" t="s">
        <v>45</v>
      </c>
      <c r="O207" s="73"/>
      <c r="P207" s="173">
        <f>O207*H207</f>
        <v>0</v>
      </c>
      <c r="Q207" s="173">
        <v>0.18292059999999999</v>
      </c>
      <c r="R207" s="173">
        <f>Q207*H207</f>
        <v>6.7680621999999993</v>
      </c>
      <c r="S207" s="173">
        <v>0</v>
      </c>
      <c r="T207" s="174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5" t="s">
        <v>132</v>
      </c>
      <c r="AT207" s="175" t="s">
        <v>127</v>
      </c>
      <c r="AU207" s="175" t="s">
        <v>82</v>
      </c>
      <c r="AY207" s="20" t="s">
        <v>126</v>
      </c>
      <c r="BE207" s="176">
        <f>IF(N207="základní",J207,0)</f>
        <v>0</v>
      </c>
      <c r="BF207" s="176">
        <f>IF(N207="snížená",J207,0)</f>
        <v>0</v>
      </c>
      <c r="BG207" s="176">
        <f>IF(N207="zákl. přenesená",J207,0)</f>
        <v>0</v>
      </c>
      <c r="BH207" s="176">
        <f>IF(N207="sníž. přenesená",J207,0)</f>
        <v>0</v>
      </c>
      <c r="BI207" s="176">
        <f>IF(N207="nulová",J207,0)</f>
        <v>0</v>
      </c>
      <c r="BJ207" s="20" t="s">
        <v>82</v>
      </c>
      <c r="BK207" s="176">
        <f>ROUND(I207*H207,2)</f>
        <v>0</v>
      </c>
      <c r="BL207" s="20" t="s">
        <v>132</v>
      </c>
      <c r="BM207" s="175" t="s">
        <v>851</v>
      </c>
    </row>
    <row r="208" s="2" customFormat="1">
      <c r="A208" s="39"/>
      <c r="B208" s="40"/>
      <c r="C208" s="39"/>
      <c r="D208" s="177" t="s">
        <v>133</v>
      </c>
      <c r="E208" s="39"/>
      <c r="F208" s="178" t="s">
        <v>852</v>
      </c>
      <c r="G208" s="39"/>
      <c r="H208" s="39"/>
      <c r="I208" s="179"/>
      <c r="J208" s="39"/>
      <c r="K208" s="39"/>
      <c r="L208" s="40"/>
      <c r="M208" s="180"/>
      <c r="N208" s="181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133</v>
      </c>
      <c r="AU208" s="20" t="s">
        <v>82</v>
      </c>
    </row>
    <row r="209" s="14" customFormat="1">
      <c r="A209" s="14"/>
      <c r="B209" s="190"/>
      <c r="C209" s="14"/>
      <c r="D209" s="183" t="s">
        <v>135</v>
      </c>
      <c r="E209" s="191" t="s">
        <v>3</v>
      </c>
      <c r="F209" s="192" t="s">
        <v>853</v>
      </c>
      <c r="G209" s="14"/>
      <c r="H209" s="193">
        <v>37</v>
      </c>
      <c r="I209" s="194"/>
      <c r="J209" s="14"/>
      <c r="K209" s="14"/>
      <c r="L209" s="190"/>
      <c r="M209" s="195"/>
      <c r="N209" s="196"/>
      <c r="O209" s="196"/>
      <c r="P209" s="196"/>
      <c r="Q209" s="196"/>
      <c r="R209" s="196"/>
      <c r="S209" s="196"/>
      <c r="T209" s="19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1" t="s">
        <v>135</v>
      </c>
      <c r="AU209" s="191" t="s">
        <v>82</v>
      </c>
      <c r="AV209" s="14" t="s">
        <v>84</v>
      </c>
      <c r="AW209" s="14" t="s">
        <v>137</v>
      </c>
      <c r="AX209" s="14" t="s">
        <v>82</v>
      </c>
      <c r="AY209" s="191" t="s">
        <v>126</v>
      </c>
    </row>
    <row r="210" s="2" customFormat="1" ht="16.5" customHeight="1">
      <c r="A210" s="39"/>
      <c r="B210" s="163"/>
      <c r="C210" s="207" t="s">
        <v>457</v>
      </c>
      <c r="D210" s="207" t="s">
        <v>186</v>
      </c>
      <c r="E210" s="208" t="s">
        <v>854</v>
      </c>
      <c r="F210" s="209" t="s">
        <v>855</v>
      </c>
      <c r="G210" s="210" t="s">
        <v>143</v>
      </c>
      <c r="H210" s="211">
        <v>40.700000000000003</v>
      </c>
      <c r="I210" s="212"/>
      <c r="J210" s="213">
        <f>ROUND(I210*H210,2)</f>
        <v>0</v>
      </c>
      <c r="K210" s="209" t="s">
        <v>131</v>
      </c>
      <c r="L210" s="214"/>
      <c r="M210" s="215" t="s">
        <v>3</v>
      </c>
      <c r="N210" s="216" t="s">
        <v>45</v>
      </c>
      <c r="O210" s="73"/>
      <c r="P210" s="173">
        <f>O210*H210</f>
        <v>0</v>
      </c>
      <c r="Q210" s="173">
        <v>0.082000000000000003</v>
      </c>
      <c r="R210" s="173">
        <f>Q210*H210</f>
        <v>3.3374000000000006</v>
      </c>
      <c r="S210" s="173">
        <v>0</v>
      </c>
      <c r="T210" s="174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75" t="s">
        <v>157</v>
      </c>
      <c r="AT210" s="175" t="s">
        <v>186</v>
      </c>
      <c r="AU210" s="175" t="s">
        <v>82</v>
      </c>
      <c r="AY210" s="20" t="s">
        <v>126</v>
      </c>
      <c r="BE210" s="176">
        <f>IF(N210="základní",J210,0)</f>
        <v>0</v>
      </c>
      <c r="BF210" s="176">
        <f>IF(N210="snížená",J210,0)</f>
        <v>0</v>
      </c>
      <c r="BG210" s="176">
        <f>IF(N210="zákl. přenesená",J210,0)</f>
        <v>0</v>
      </c>
      <c r="BH210" s="176">
        <f>IF(N210="sníž. přenesená",J210,0)</f>
        <v>0</v>
      </c>
      <c r="BI210" s="176">
        <f>IF(N210="nulová",J210,0)</f>
        <v>0</v>
      </c>
      <c r="BJ210" s="20" t="s">
        <v>82</v>
      </c>
      <c r="BK210" s="176">
        <f>ROUND(I210*H210,2)</f>
        <v>0</v>
      </c>
      <c r="BL210" s="20" t="s">
        <v>132</v>
      </c>
      <c r="BM210" s="175" t="s">
        <v>856</v>
      </c>
    </row>
    <row r="211" s="14" customFormat="1">
      <c r="A211" s="14"/>
      <c r="B211" s="190"/>
      <c r="C211" s="14"/>
      <c r="D211" s="183" t="s">
        <v>135</v>
      </c>
      <c r="E211" s="191" t="s">
        <v>3</v>
      </c>
      <c r="F211" s="192" t="s">
        <v>857</v>
      </c>
      <c r="G211" s="14"/>
      <c r="H211" s="193">
        <v>40.700000000000003</v>
      </c>
      <c r="I211" s="194"/>
      <c r="J211" s="14"/>
      <c r="K211" s="14"/>
      <c r="L211" s="190"/>
      <c r="M211" s="195"/>
      <c r="N211" s="196"/>
      <c r="O211" s="196"/>
      <c r="P211" s="196"/>
      <c r="Q211" s="196"/>
      <c r="R211" s="196"/>
      <c r="S211" s="196"/>
      <c r="T211" s="19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1" t="s">
        <v>135</v>
      </c>
      <c r="AU211" s="191" t="s">
        <v>82</v>
      </c>
      <c r="AV211" s="14" t="s">
        <v>84</v>
      </c>
      <c r="AW211" s="14" t="s">
        <v>137</v>
      </c>
      <c r="AX211" s="14" t="s">
        <v>82</v>
      </c>
      <c r="AY211" s="191" t="s">
        <v>126</v>
      </c>
    </row>
    <row r="212" s="12" customFormat="1" ht="25.92" customHeight="1">
      <c r="A212" s="12"/>
      <c r="B212" s="152"/>
      <c r="C212" s="12"/>
      <c r="D212" s="153" t="s">
        <v>73</v>
      </c>
      <c r="E212" s="154" t="s">
        <v>605</v>
      </c>
      <c r="F212" s="154" t="s">
        <v>205</v>
      </c>
      <c r="G212" s="12"/>
      <c r="H212" s="12"/>
      <c r="I212" s="155"/>
      <c r="J212" s="156">
        <f>BK212</f>
        <v>0</v>
      </c>
      <c r="K212" s="12"/>
      <c r="L212" s="152"/>
      <c r="M212" s="157"/>
      <c r="N212" s="158"/>
      <c r="O212" s="158"/>
      <c r="P212" s="159">
        <f>SUM(P213:P214)</f>
        <v>0</v>
      </c>
      <c r="Q212" s="158"/>
      <c r="R212" s="159">
        <f>SUM(R213:R214)</f>
        <v>0</v>
      </c>
      <c r="S212" s="158"/>
      <c r="T212" s="16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53" t="s">
        <v>82</v>
      </c>
      <c r="AT212" s="161" t="s">
        <v>73</v>
      </c>
      <c r="AU212" s="161" t="s">
        <v>74</v>
      </c>
      <c r="AY212" s="153" t="s">
        <v>126</v>
      </c>
      <c r="BK212" s="162">
        <f>SUM(BK213:BK214)</f>
        <v>0</v>
      </c>
    </row>
    <row r="213" s="2" customFormat="1" ht="24.15" customHeight="1">
      <c r="A213" s="39"/>
      <c r="B213" s="163"/>
      <c r="C213" s="164" t="s">
        <v>329</v>
      </c>
      <c r="D213" s="164" t="s">
        <v>127</v>
      </c>
      <c r="E213" s="165" t="s">
        <v>207</v>
      </c>
      <c r="F213" s="166" t="s">
        <v>208</v>
      </c>
      <c r="G213" s="167" t="s">
        <v>189</v>
      </c>
      <c r="H213" s="168">
        <v>686.07100000000003</v>
      </c>
      <c r="I213" s="169"/>
      <c r="J213" s="170">
        <f>ROUND(I213*H213,2)</f>
        <v>0</v>
      </c>
      <c r="K213" s="166" t="s">
        <v>131</v>
      </c>
      <c r="L213" s="40"/>
      <c r="M213" s="171" t="s">
        <v>3</v>
      </c>
      <c r="N213" s="172" t="s">
        <v>45</v>
      </c>
      <c r="O213" s="73"/>
      <c r="P213" s="173">
        <f>O213*H213</f>
        <v>0</v>
      </c>
      <c r="Q213" s="173">
        <v>0</v>
      </c>
      <c r="R213" s="173">
        <f>Q213*H213</f>
        <v>0</v>
      </c>
      <c r="S213" s="173">
        <v>0</v>
      </c>
      <c r="T213" s="174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5" t="s">
        <v>132</v>
      </c>
      <c r="AT213" s="175" t="s">
        <v>127</v>
      </c>
      <c r="AU213" s="175" t="s">
        <v>82</v>
      </c>
      <c r="AY213" s="20" t="s">
        <v>126</v>
      </c>
      <c r="BE213" s="176">
        <f>IF(N213="základní",J213,0)</f>
        <v>0</v>
      </c>
      <c r="BF213" s="176">
        <f>IF(N213="snížená",J213,0)</f>
        <v>0</v>
      </c>
      <c r="BG213" s="176">
        <f>IF(N213="zákl. přenesená",J213,0)</f>
        <v>0</v>
      </c>
      <c r="BH213" s="176">
        <f>IF(N213="sníž. přenesená",J213,0)</f>
        <v>0</v>
      </c>
      <c r="BI213" s="176">
        <f>IF(N213="nulová",J213,0)</f>
        <v>0</v>
      </c>
      <c r="BJ213" s="20" t="s">
        <v>82</v>
      </c>
      <c r="BK213" s="176">
        <f>ROUND(I213*H213,2)</f>
        <v>0</v>
      </c>
      <c r="BL213" s="20" t="s">
        <v>132</v>
      </c>
      <c r="BM213" s="175" t="s">
        <v>858</v>
      </c>
    </row>
    <row r="214" s="2" customFormat="1">
      <c r="A214" s="39"/>
      <c r="B214" s="40"/>
      <c r="C214" s="39"/>
      <c r="D214" s="177" t="s">
        <v>133</v>
      </c>
      <c r="E214" s="39"/>
      <c r="F214" s="178" t="s">
        <v>210</v>
      </c>
      <c r="G214" s="39"/>
      <c r="H214" s="39"/>
      <c r="I214" s="179"/>
      <c r="J214" s="39"/>
      <c r="K214" s="39"/>
      <c r="L214" s="40"/>
      <c r="M214" s="180"/>
      <c r="N214" s="181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133</v>
      </c>
      <c r="AU214" s="20" t="s">
        <v>82</v>
      </c>
    </row>
    <row r="215" s="12" customFormat="1" ht="25.92" customHeight="1">
      <c r="A215" s="12"/>
      <c r="B215" s="152"/>
      <c r="C215" s="12"/>
      <c r="D215" s="153" t="s">
        <v>73</v>
      </c>
      <c r="E215" s="154" t="s">
        <v>676</v>
      </c>
      <c r="F215" s="154" t="s">
        <v>859</v>
      </c>
      <c r="G215" s="12"/>
      <c r="H215" s="12"/>
      <c r="I215" s="155"/>
      <c r="J215" s="156">
        <f>BK215</f>
        <v>0</v>
      </c>
      <c r="K215" s="12"/>
      <c r="L215" s="152"/>
      <c r="M215" s="157"/>
      <c r="N215" s="158"/>
      <c r="O215" s="158"/>
      <c r="P215" s="159">
        <f>SUM(P216:P232)</f>
        <v>0</v>
      </c>
      <c r="Q215" s="158"/>
      <c r="R215" s="159">
        <f>SUM(R216:R232)</f>
        <v>1.168033316</v>
      </c>
      <c r="S215" s="158"/>
      <c r="T215" s="160">
        <f>SUM(T216:T232)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3" t="s">
        <v>82</v>
      </c>
      <c r="AT215" s="161" t="s">
        <v>73</v>
      </c>
      <c r="AU215" s="161" t="s">
        <v>74</v>
      </c>
      <c r="AY215" s="153" t="s">
        <v>126</v>
      </c>
      <c r="BK215" s="162">
        <f>SUM(BK216:BK232)</f>
        <v>0</v>
      </c>
    </row>
    <row r="216" s="2" customFormat="1" ht="37.8" customHeight="1">
      <c r="A216" s="39"/>
      <c r="B216" s="163"/>
      <c r="C216" s="164" t="s">
        <v>467</v>
      </c>
      <c r="D216" s="164" t="s">
        <v>127</v>
      </c>
      <c r="E216" s="165" t="s">
        <v>860</v>
      </c>
      <c r="F216" s="166" t="s">
        <v>861</v>
      </c>
      <c r="G216" s="167" t="s">
        <v>706</v>
      </c>
      <c r="H216" s="168">
        <v>24</v>
      </c>
      <c r="I216" s="169"/>
      <c r="J216" s="170">
        <f>ROUND(I216*H216,2)</f>
        <v>0</v>
      </c>
      <c r="K216" s="166" t="s">
        <v>3</v>
      </c>
      <c r="L216" s="40"/>
      <c r="M216" s="171" t="s">
        <v>3</v>
      </c>
      <c r="N216" s="172" t="s">
        <v>45</v>
      </c>
      <c r="O216" s="73"/>
      <c r="P216" s="173">
        <f>O216*H216</f>
        <v>0</v>
      </c>
      <c r="Q216" s="173">
        <v>0</v>
      </c>
      <c r="R216" s="173">
        <f>Q216*H216</f>
        <v>0</v>
      </c>
      <c r="S216" s="173">
        <v>0</v>
      </c>
      <c r="T216" s="174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5" t="s">
        <v>132</v>
      </c>
      <c r="AT216" s="175" t="s">
        <v>127</v>
      </c>
      <c r="AU216" s="175" t="s">
        <v>82</v>
      </c>
      <c r="AY216" s="20" t="s">
        <v>126</v>
      </c>
      <c r="BE216" s="176">
        <f>IF(N216="základní",J216,0)</f>
        <v>0</v>
      </c>
      <c r="BF216" s="176">
        <f>IF(N216="snížená",J216,0)</f>
        <v>0</v>
      </c>
      <c r="BG216" s="176">
        <f>IF(N216="zákl. přenesená",J216,0)</f>
        <v>0</v>
      </c>
      <c r="BH216" s="176">
        <f>IF(N216="sníž. přenesená",J216,0)</f>
        <v>0</v>
      </c>
      <c r="BI216" s="176">
        <f>IF(N216="nulová",J216,0)</f>
        <v>0</v>
      </c>
      <c r="BJ216" s="20" t="s">
        <v>82</v>
      </c>
      <c r="BK216" s="176">
        <f>ROUND(I216*H216,2)</f>
        <v>0</v>
      </c>
      <c r="BL216" s="20" t="s">
        <v>132</v>
      </c>
      <c r="BM216" s="175" t="s">
        <v>862</v>
      </c>
    </row>
    <row r="217" s="2" customFormat="1" ht="24.15" customHeight="1">
      <c r="A217" s="39"/>
      <c r="B217" s="163"/>
      <c r="C217" s="164" t="s">
        <v>582</v>
      </c>
      <c r="D217" s="164" t="s">
        <v>127</v>
      </c>
      <c r="E217" s="165" t="s">
        <v>863</v>
      </c>
      <c r="F217" s="166" t="s">
        <v>864</v>
      </c>
      <c r="G217" s="167" t="s">
        <v>189</v>
      </c>
      <c r="H217" s="168">
        <v>0.080000000000000002</v>
      </c>
      <c r="I217" s="169"/>
      <c r="J217" s="170">
        <f>ROUND(I217*H217,2)</f>
        <v>0</v>
      </c>
      <c r="K217" s="166" t="s">
        <v>3</v>
      </c>
      <c r="L217" s="40"/>
      <c r="M217" s="171" t="s">
        <v>3</v>
      </c>
      <c r="N217" s="172" t="s">
        <v>45</v>
      </c>
      <c r="O217" s="73"/>
      <c r="P217" s="173">
        <f>O217*H217</f>
        <v>0</v>
      </c>
      <c r="Q217" s="173">
        <v>0.75</v>
      </c>
      <c r="R217" s="173">
        <f>Q217*H217</f>
        <v>0.059999999999999998</v>
      </c>
      <c r="S217" s="173">
        <v>0</v>
      </c>
      <c r="T217" s="174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5" t="s">
        <v>132</v>
      </c>
      <c r="AT217" s="175" t="s">
        <v>127</v>
      </c>
      <c r="AU217" s="175" t="s">
        <v>82</v>
      </c>
      <c r="AY217" s="20" t="s">
        <v>126</v>
      </c>
      <c r="BE217" s="176">
        <f>IF(N217="základní",J217,0)</f>
        <v>0</v>
      </c>
      <c r="BF217" s="176">
        <f>IF(N217="snížená",J217,0)</f>
        <v>0</v>
      </c>
      <c r="BG217" s="176">
        <f>IF(N217="zákl. přenesená",J217,0)</f>
        <v>0</v>
      </c>
      <c r="BH217" s="176">
        <f>IF(N217="sníž. přenesená",J217,0)</f>
        <v>0</v>
      </c>
      <c r="BI217" s="176">
        <f>IF(N217="nulová",J217,0)</f>
        <v>0</v>
      </c>
      <c r="BJ217" s="20" t="s">
        <v>82</v>
      </c>
      <c r="BK217" s="176">
        <f>ROUND(I217*H217,2)</f>
        <v>0</v>
      </c>
      <c r="BL217" s="20" t="s">
        <v>132</v>
      </c>
      <c r="BM217" s="175" t="s">
        <v>464</v>
      </c>
    </row>
    <row r="218" s="2" customFormat="1" ht="24.15" customHeight="1">
      <c r="A218" s="39"/>
      <c r="B218" s="163"/>
      <c r="C218" s="164" t="s">
        <v>607</v>
      </c>
      <c r="D218" s="164" t="s">
        <v>127</v>
      </c>
      <c r="E218" s="165" t="s">
        <v>865</v>
      </c>
      <c r="F218" s="166" t="s">
        <v>866</v>
      </c>
      <c r="G218" s="167" t="s">
        <v>706</v>
      </c>
      <c r="H218" s="168">
        <v>4</v>
      </c>
      <c r="I218" s="169"/>
      <c r="J218" s="170">
        <f>ROUND(I218*H218,2)</f>
        <v>0</v>
      </c>
      <c r="K218" s="166" t="s">
        <v>3</v>
      </c>
      <c r="L218" s="40"/>
      <c r="M218" s="171" t="s">
        <v>3</v>
      </c>
      <c r="N218" s="172" t="s">
        <v>45</v>
      </c>
      <c r="O218" s="73"/>
      <c r="P218" s="173">
        <f>O218*H218</f>
        <v>0</v>
      </c>
      <c r="Q218" s="173">
        <v>0</v>
      </c>
      <c r="R218" s="173">
        <f>Q218*H218</f>
        <v>0</v>
      </c>
      <c r="S218" s="173">
        <v>0</v>
      </c>
      <c r="T218" s="174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5" t="s">
        <v>132</v>
      </c>
      <c r="AT218" s="175" t="s">
        <v>127</v>
      </c>
      <c r="AU218" s="175" t="s">
        <v>82</v>
      </c>
      <c r="AY218" s="20" t="s">
        <v>126</v>
      </c>
      <c r="BE218" s="176">
        <f>IF(N218="základní",J218,0)</f>
        <v>0</v>
      </c>
      <c r="BF218" s="176">
        <f>IF(N218="snížená",J218,0)</f>
        <v>0</v>
      </c>
      <c r="BG218" s="176">
        <f>IF(N218="zákl. přenesená",J218,0)</f>
        <v>0</v>
      </c>
      <c r="BH218" s="176">
        <f>IF(N218="sníž. přenesená",J218,0)</f>
        <v>0</v>
      </c>
      <c r="BI218" s="176">
        <f>IF(N218="nulová",J218,0)</f>
        <v>0</v>
      </c>
      <c r="BJ218" s="20" t="s">
        <v>82</v>
      </c>
      <c r="BK218" s="176">
        <f>ROUND(I218*H218,2)</f>
        <v>0</v>
      </c>
      <c r="BL218" s="20" t="s">
        <v>132</v>
      </c>
      <c r="BM218" s="175" t="s">
        <v>688</v>
      </c>
    </row>
    <row r="219" s="2" customFormat="1" ht="21.75" customHeight="1">
      <c r="A219" s="39"/>
      <c r="B219" s="163"/>
      <c r="C219" s="164" t="s">
        <v>333</v>
      </c>
      <c r="D219" s="164" t="s">
        <v>127</v>
      </c>
      <c r="E219" s="165" t="s">
        <v>867</v>
      </c>
      <c r="F219" s="166" t="s">
        <v>868</v>
      </c>
      <c r="G219" s="167" t="s">
        <v>706</v>
      </c>
      <c r="H219" s="168">
        <v>1</v>
      </c>
      <c r="I219" s="169"/>
      <c r="J219" s="170">
        <f>ROUND(I219*H219,2)</f>
        <v>0</v>
      </c>
      <c r="K219" s="166" t="s">
        <v>3</v>
      </c>
      <c r="L219" s="40"/>
      <c r="M219" s="171" t="s">
        <v>3</v>
      </c>
      <c r="N219" s="172" t="s">
        <v>45</v>
      </c>
      <c r="O219" s="73"/>
      <c r="P219" s="173">
        <f>O219*H219</f>
        <v>0</v>
      </c>
      <c r="Q219" s="173">
        <v>0</v>
      </c>
      <c r="R219" s="173">
        <f>Q219*H219</f>
        <v>0</v>
      </c>
      <c r="S219" s="173">
        <v>0</v>
      </c>
      <c r="T219" s="17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5" t="s">
        <v>132</v>
      </c>
      <c r="AT219" s="175" t="s">
        <v>127</v>
      </c>
      <c r="AU219" s="175" t="s">
        <v>82</v>
      </c>
      <c r="AY219" s="20" t="s">
        <v>126</v>
      </c>
      <c r="BE219" s="176">
        <f>IF(N219="základní",J219,0)</f>
        <v>0</v>
      </c>
      <c r="BF219" s="176">
        <f>IF(N219="snížená",J219,0)</f>
        <v>0</v>
      </c>
      <c r="BG219" s="176">
        <f>IF(N219="zákl. přenesená",J219,0)</f>
        <v>0</v>
      </c>
      <c r="BH219" s="176">
        <f>IF(N219="sníž. přenesená",J219,0)</f>
        <v>0</v>
      </c>
      <c r="BI219" s="176">
        <f>IF(N219="nulová",J219,0)</f>
        <v>0</v>
      </c>
      <c r="BJ219" s="20" t="s">
        <v>82</v>
      </c>
      <c r="BK219" s="176">
        <f>ROUND(I219*H219,2)</f>
        <v>0</v>
      </c>
      <c r="BL219" s="20" t="s">
        <v>132</v>
      </c>
      <c r="BM219" s="175" t="s">
        <v>634</v>
      </c>
    </row>
    <row r="220" s="2" customFormat="1" ht="24.15" customHeight="1">
      <c r="A220" s="39"/>
      <c r="B220" s="163"/>
      <c r="C220" s="164" t="s">
        <v>614</v>
      </c>
      <c r="D220" s="164" t="s">
        <v>127</v>
      </c>
      <c r="E220" s="165" t="s">
        <v>869</v>
      </c>
      <c r="F220" s="166" t="s">
        <v>870</v>
      </c>
      <c r="G220" s="167" t="s">
        <v>189</v>
      </c>
      <c r="H220" s="168">
        <v>0.46400000000000002</v>
      </c>
      <c r="I220" s="169"/>
      <c r="J220" s="170">
        <f>ROUND(I220*H220,2)</f>
        <v>0</v>
      </c>
      <c r="K220" s="166" t="s">
        <v>3</v>
      </c>
      <c r="L220" s="40"/>
      <c r="M220" s="171" t="s">
        <v>3</v>
      </c>
      <c r="N220" s="172" t="s">
        <v>45</v>
      </c>
      <c r="O220" s="73"/>
      <c r="P220" s="173">
        <f>O220*H220</f>
        <v>0</v>
      </c>
      <c r="Q220" s="173">
        <v>0.64600000000000002</v>
      </c>
      <c r="R220" s="173">
        <f>Q220*H220</f>
        <v>0.29974400000000001</v>
      </c>
      <c r="S220" s="173">
        <v>0</v>
      </c>
      <c r="T220" s="174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75" t="s">
        <v>132</v>
      </c>
      <c r="AT220" s="175" t="s">
        <v>127</v>
      </c>
      <c r="AU220" s="175" t="s">
        <v>82</v>
      </c>
      <c r="AY220" s="20" t="s">
        <v>126</v>
      </c>
      <c r="BE220" s="176">
        <f>IF(N220="základní",J220,0)</f>
        <v>0</v>
      </c>
      <c r="BF220" s="176">
        <f>IF(N220="snížená",J220,0)</f>
        <v>0</v>
      </c>
      <c r="BG220" s="176">
        <f>IF(N220="zákl. přenesená",J220,0)</f>
        <v>0</v>
      </c>
      <c r="BH220" s="176">
        <f>IF(N220="sníž. přenesená",J220,0)</f>
        <v>0</v>
      </c>
      <c r="BI220" s="176">
        <f>IF(N220="nulová",J220,0)</f>
        <v>0</v>
      </c>
      <c r="BJ220" s="20" t="s">
        <v>82</v>
      </c>
      <c r="BK220" s="176">
        <f>ROUND(I220*H220,2)</f>
        <v>0</v>
      </c>
      <c r="BL220" s="20" t="s">
        <v>132</v>
      </c>
      <c r="BM220" s="175" t="s">
        <v>715</v>
      </c>
    </row>
    <row r="221" s="2" customFormat="1" ht="33" customHeight="1">
      <c r="A221" s="39"/>
      <c r="B221" s="163"/>
      <c r="C221" s="164" t="s">
        <v>592</v>
      </c>
      <c r="D221" s="164" t="s">
        <v>127</v>
      </c>
      <c r="E221" s="165" t="s">
        <v>871</v>
      </c>
      <c r="F221" s="166" t="s">
        <v>872</v>
      </c>
      <c r="G221" s="167" t="s">
        <v>240</v>
      </c>
      <c r="H221" s="168">
        <v>13.9</v>
      </c>
      <c r="I221" s="169"/>
      <c r="J221" s="170">
        <f>ROUND(I221*H221,2)</f>
        <v>0</v>
      </c>
      <c r="K221" s="166" t="s">
        <v>131</v>
      </c>
      <c r="L221" s="40"/>
      <c r="M221" s="171" t="s">
        <v>3</v>
      </c>
      <c r="N221" s="172" t="s">
        <v>45</v>
      </c>
      <c r="O221" s="73"/>
      <c r="P221" s="173">
        <f>O221*H221</f>
        <v>0</v>
      </c>
      <c r="Q221" s="173">
        <v>0</v>
      </c>
      <c r="R221" s="173">
        <f>Q221*H221</f>
        <v>0</v>
      </c>
      <c r="S221" s="173">
        <v>0</v>
      </c>
      <c r="T221" s="17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5" t="s">
        <v>223</v>
      </c>
      <c r="AT221" s="175" t="s">
        <v>127</v>
      </c>
      <c r="AU221" s="175" t="s">
        <v>82</v>
      </c>
      <c r="AY221" s="20" t="s">
        <v>126</v>
      </c>
      <c r="BE221" s="176">
        <f>IF(N221="základní",J221,0)</f>
        <v>0</v>
      </c>
      <c r="BF221" s="176">
        <f>IF(N221="snížená",J221,0)</f>
        <v>0</v>
      </c>
      <c r="BG221" s="176">
        <f>IF(N221="zákl. přenesená",J221,0)</f>
        <v>0</v>
      </c>
      <c r="BH221" s="176">
        <f>IF(N221="sníž. přenesená",J221,0)</f>
        <v>0</v>
      </c>
      <c r="BI221" s="176">
        <f>IF(N221="nulová",J221,0)</f>
        <v>0</v>
      </c>
      <c r="BJ221" s="20" t="s">
        <v>82</v>
      </c>
      <c r="BK221" s="176">
        <f>ROUND(I221*H221,2)</f>
        <v>0</v>
      </c>
      <c r="BL221" s="20" t="s">
        <v>223</v>
      </c>
      <c r="BM221" s="175" t="s">
        <v>873</v>
      </c>
    </row>
    <row r="222" s="2" customFormat="1">
      <c r="A222" s="39"/>
      <c r="B222" s="40"/>
      <c r="C222" s="39"/>
      <c r="D222" s="177" t="s">
        <v>133</v>
      </c>
      <c r="E222" s="39"/>
      <c r="F222" s="178" t="s">
        <v>874</v>
      </c>
      <c r="G222" s="39"/>
      <c r="H222" s="39"/>
      <c r="I222" s="179"/>
      <c r="J222" s="39"/>
      <c r="K222" s="39"/>
      <c r="L222" s="40"/>
      <c r="M222" s="180"/>
      <c r="N222" s="181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133</v>
      </c>
      <c r="AU222" s="20" t="s">
        <v>82</v>
      </c>
    </row>
    <row r="223" s="2" customFormat="1" ht="49.05" customHeight="1">
      <c r="A223" s="39"/>
      <c r="B223" s="163"/>
      <c r="C223" s="207" t="s">
        <v>623</v>
      </c>
      <c r="D223" s="207" t="s">
        <v>186</v>
      </c>
      <c r="E223" s="208" t="s">
        <v>875</v>
      </c>
      <c r="F223" s="209" t="s">
        <v>876</v>
      </c>
      <c r="G223" s="210" t="s">
        <v>240</v>
      </c>
      <c r="H223" s="211">
        <v>16.199999999999999</v>
      </c>
      <c r="I223" s="212"/>
      <c r="J223" s="213">
        <f>ROUND(I223*H223,2)</f>
        <v>0</v>
      </c>
      <c r="K223" s="209" t="s">
        <v>131</v>
      </c>
      <c r="L223" s="214"/>
      <c r="M223" s="215" t="s">
        <v>3</v>
      </c>
      <c r="N223" s="216" t="s">
        <v>45</v>
      </c>
      <c r="O223" s="73"/>
      <c r="P223" s="173">
        <f>O223*H223</f>
        <v>0</v>
      </c>
      <c r="Q223" s="173">
        <v>0.0040000000000000001</v>
      </c>
      <c r="R223" s="173">
        <f>Q223*H223</f>
        <v>0.064799999999999996</v>
      </c>
      <c r="S223" s="173">
        <v>0</v>
      </c>
      <c r="T223" s="17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5" t="s">
        <v>322</v>
      </c>
      <c r="AT223" s="175" t="s">
        <v>186</v>
      </c>
      <c r="AU223" s="175" t="s">
        <v>82</v>
      </c>
      <c r="AY223" s="20" t="s">
        <v>126</v>
      </c>
      <c r="BE223" s="176">
        <f>IF(N223="základní",J223,0)</f>
        <v>0</v>
      </c>
      <c r="BF223" s="176">
        <f>IF(N223="snížená",J223,0)</f>
        <v>0</v>
      </c>
      <c r="BG223" s="176">
        <f>IF(N223="zákl. přenesená",J223,0)</f>
        <v>0</v>
      </c>
      <c r="BH223" s="176">
        <f>IF(N223="sníž. přenesená",J223,0)</f>
        <v>0</v>
      </c>
      <c r="BI223" s="176">
        <f>IF(N223="nulová",J223,0)</f>
        <v>0</v>
      </c>
      <c r="BJ223" s="20" t="s">
        <v>82</v>
      </c>
      <c r="BK223" s="176">
        <f>ROUND(I223*H223,2)</f>
        <v>0</v>
      </c>
      <c r="BL223" s="20" t="s">
        <v>223</v>
      </c>
      <c r="BM223" s="175" t="s">
        <v>877</v>
      </c>
    </row>
    <row r="224" s="14" customFormat="1">
      <c r="A224" s="14"/>
      <c r="B224" s="190"/>
      <c r="C224" s="14"/>
      <c r="D224" s="183" t="s">
        <v>135</v>
      </c>
      <c r="E224" s="14"/>
      <c r="F224" s="192" t="s">
        <v>878</v>
      </c>
      <c r="G224" s="14"/>
      <c r="H224" s="193">
        <v>16.199999999999999</v>
      </c>
      <c r="I224" s="194"/>
      <c r="J224" s="14"/>
      <c r="K224" s="14"/>
      <c r="L224" s="190"/>
      <c r="M224" s="195"/>
      <c r="N224" s="196"/>
      <c r="O224" s="196"/>
      <c r="P224" s="196"/>
      <c r="Q224" s="196"/>
      <c r="R224" s="196"/>
      <c r="S224" s="196"/>
      <c r="T224" s="19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1" t="s">
        <v>135</v>
      </c>
      <c r="AU224" s="191" t="s">
        <v>82</v>
      </c>
      <c r="AV224" s="14" t="s">
        <v>84</v>
      </c>
      <c r="AW224" s="14" t="s">
        <v>4</v>
      </c>
      <c r="AX224" s="14" t="s">
        <v>82</v>
      </c>
      <c r="AY224" s="191" t="s">
        <v>126</v>
      </c>
    </row>
    <row r="225" s="2" customFormat="1" ht="49.05" customHeight="1">
      <c r="A225" s="39"/>
      <c r="B225" s="163"/>
      <c r="C225" s="164" t="s">
        <v>443</v>
      </c>
      <c r="D225" s="164" t="s">
        <v>127</v>
      </c>
      <c r="E225" s="165" t="s">
        <v>879</v>
      </c>
      <c r="F225" s="166" t="s">
        <v>880</v>
      </c>
      <c r="G225" s="167" t="s">
        <v>240</v>
      </c>
      <c r="H225" s="168">
        <v>16.68</v>
      </c>
      <c r="I225" s="169"/>
      <c r="J225" s="170">
        <f>ROUND(I225*H225,2)</f>
        <v>0</v>
      </c>
      <c r="K225" s="166" t="s">
        <v>131</v>
      </c>
      <c r="L225" s="40"/>
      <c r="M225" s="171" t="s">
        <v>3</v>
      </c>
      <c r="N225" s="172" t="s">
        <v>45</v>
      </c>
      <c r="O225" s="73"/>
      <c r="P225" s="173">
        <f>O225*H225</f>
        <v>0</v>
      </c>
      <c r="Q225" s="173">
        <v>0.040711200000000003</v>
      </c>
      <c r="R225" s="173">
        <f>Q225*H225</f>
        <v>0.67906281600000007</v>
      </c>
      <c r="S225" s="173">
        <v>0</v>
      </c>
      <c r="T225" s="174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5" t="s">
        <v>223</v>
      </c>
      <c r="AT225" s="175" t="s">
        <v>127</v>
      </c>
      <c r="AU225" s="175" t="s">
        <v>82</v>
      </c>
      <c r="AY225" s="20" t="s">
        <v>126</v>
      </c>
      <c r="BE225" s="176">
        <f>IF(N225="základní",J225,0)</f>
        <v>0</v>
      </c>
      <c r="BF225" s="176">
        <f>IF(N225="snížená",J225,0)</f>
        <v>0</v>
      </c>
      <c r="BG225" s="176">
        <f>IF(N225="zákl. přenesená",J225,0)</f>
        <v>0</v>
      </c>
      <c r="BH225" s="176">
        <f>IF(N225="sníž. přenesená",J225,0)</f>
        <v>0</v>
      </c>
      <c r="BI225" s="176">
        <f>IF(N225="nulová",J225,0)</f>
        <v>0</v>
      </c>
      <c r="BJ225" s="20" t="s">
        <v>82</v>
      </c>
      <c r="BK225" s="176">
        <f>ROUND(I225*H225,2)</f>
        <v>0</v>
      </c>
      <c r="BL225" s="20" t="s">
        <v>223</v>
      </c>
      <c r="BM225" s="175" t="s">
        <v>881</v>
      </c>
    </row>
    <row r="226" s="2" customFormat="1">
      <c r="A226" s="39"/>
      <c r="B226" s="40"/>
      <c r="C226" s="39"/>
      <c r="D226" s="177" t="s">
        <v>133</v>
      </c>
      <c r="E226" s="39"/>
      <c r="F226" s="178" t="s">
        <v>882</v>
      </c>
      <c r="G226" s="39"/>
      <c r="H226" s="39"/>
      <c r="I226" s="179"/>
      <c r="J226" s="39"/>
      <c r="K226" s="39"/>
      <c r="L226" s="40"/>
      <c r="M226" s="180"/>
      <c r="N226" s="181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133</v>
      </c>
      <c r="AU226" s="20" t="s">
        <v>82</v>
      </c>
    </row>
    <row r="227" s="14" customFormat="1">
      <c r="A227" s="14"/>
      <c r="B227" s="190"/>
      <c r="C227" s="14"/>
      <c r="D227" s="183" t="s">
        <v>135</v>
      </c>
      <c r="E227" s="191" t="s">
        <v>3</v>
      </c>
      <c r="F227" s="192" t="s">
        <v>883</v>
      </c>
      <c r="G227" s="14"/>
      <c r="H227" s="193">
        <v>16.68</v>
      </c>
      <c r="I227" s="194"/>
      <c r="J227" s="14"/>
      <c r="K227" s="14"/>
      <c r="L227" s="190"/>
      <c r="M227" s="195"/>
      <c r="N227" s="196"/>
      <c r="O227" s="196"/>
      <c r="P227" s="196"/>
      <c r="Q227" s="196"/>
      <c r="R227" s="196"/>
      <c r="S227" s="196"/>
      <c r="T227" s="19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1" t="s">
        <v>135</v>
      </c>
      <c r="AU227" s="191" t="s">
        <v>82</v>
      </c>
      <c r="AV227" s="14" t="s">
        <v>84</v>
      </c>
      <c r="AW227" s="14" t="s">
        <v>137</v>
      </c>
      <c r="AX227" s="14" t="s">
        <v>82</v>
      </c>
      <c r="AY227" s="191" t="s">
        <v>126</v>
      </c>
    </row>
    <row r="228" s="2" customFormat="1" ht="24.15" customHeight="1">
      <c r="A228" s="39"/>
      <c r="B228" s="163"/>
      <c r="C228" s="164" t="s">
        <v>631</v>
      </c>
      <c r="D228" s="164" t="s">
        <v>127</v>
      </c>
      <c r="E228" s="165" t="s">
        <v>884</v>
      </c>
      <c r="F228" s="166" t="s">
        <v>885</v>
      </c>
      <c r="G228" s="167" t="s">
        <v>240</v>
      </c>
      <c r="H228" s="168">
        <v>13.9</v>
      </c>
      <c r="I228" s="169"/>
      <c r="J228" s="170">
        <f>ROUND(I228*H228,2)</f>
        <v>0</v>
      </c>
      <c r="K228" s="166" t="s">
        <v>131</v>
      </c>
      <c r="L228" s="40"/>
      <c r="M228" s="171" t="s">
        <v>3</v>
      </c>
      <c r="N228" s="172" t="s">
        <v>45</v>
      </c>
      <c r="O228" s="73"/>
      <c r="P228" s="173">
        <f>O228*H228</f>
        <v>0</v>
      </c>
      <c r="Q228" s="173">
        <v>0</v>
      </c>
      <c r="R228" s="173">
        <f>Q228*H228</f>
        <v>0</v>
      </c>
      <c r="S228" s="173">
        <v>0</v>
      </c>
      <c r="T228" s="17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5" t="s">
        <v>223</v>
      </c>
      <c r="AT228" s="175" t="s">
        <v>127</v>
      </c>
      <c r="AU228" s="175" t="s">
        <v>82</v>
      </c>
      <c r="AY228" s="20" t="s">
        <v>126</v>
      </c>
      <c r="BE228" s="176">
        <f>IF(N228="základní",J228,0)</f>
        <v>0</v>
      </c>
      <c r="BF228" s="176">
        <f>IF(N228="snížená",J228,0)</f>
        <v>0</v>
      </c>
      <c r="BG228" s="176">
        <f>IF(N228="zákl. přenesená",J228,0)</f>
        <v>0</v>
      </c>
      <c r="BH228" s="176">
        <f>IF(N228="sníž. přenesená",J228,0)</f>
        <v>0</v>
      </c>
      <c r="BI228" s="176">
        <f>IF(N228="nulová",J228,0)</f>
        <v>0</v>
      </c>
      <c r="BJ228" s="20" t="s">
        <v>82</v>
      </c>
      <c r="BK228" s="176">
        <f>ROUND(I228*H228,2)</f>
        <v>0</v>
      </c>
      <c r="BL228" s="20" t="s">
        <v>223</v>
      </c>
      <c r="BM228" s="175" t="s">
        <v>886</v>
      </c>
    </row>
    <row r="229" s="2" customFormat="1">
      <c r="A229" s="39"/>
      <c r="B229" s="40"/>
      <c r="C229" s="39"/>
      <c r="D229" s="177" t="s">
        <v>133</v>
      </c>
      <c r="E229" s="39"/>
      <c r="F229" s="178" t="s">
        <v>887</v>
      </c>
      <c r="G229" s="39"/>
      <c r="H229" s="39"/>
      <c r="I229" s="179"/>
      <c r="J229" s="39"/>
      <c r="K229" s="39"/>
      <c r="L229" s="40"/>
      <c r="M229" s="180"/>
      <c r="N229" s="18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133</v>
      </c>
      <c r="AU229" s="20" t="s">
        <v>82</v>
      </c>
    </row>
    <row r="230" s="2" customFormat="1" ht="24.15" customHeight="1">
      <c r="A230" s="39"/>
      <c r="B230" s="163"/>
      <c r="C230" s="207" t="s">
        <v>342</v>
      </c>
      <c r="D230" s="207" t="s">
        <v>186</v>
      </c>
      <c r="E230" s="208" t="s">
        <v>888</v>
      </c>
      <c r="F230" s="209" t="s">
        <v>889</v>
      </c>
      <c r="G230" s="210" t="s">
        <v>240</v>
      </c>
      <c r="H230" s="211">
        <v>14.317</v>
      </c>
      <c r="I230" s="212"/>
      <c r="J230" s="213">
        <f>ROUND(I230*H230,2)</f>
        <v>0</v>
      </c>
      <c r="K230" s="209" t="s">
        <v>131</v>
      </c>
      <c r="L230" s="214"/>
      <c r="M230" s="215" t="s">
        <v>3</v>
      </c>
      <c r="N230" s="216" t="s">
        <v>45</v>
      </c>
      <c r="O230" s="73"/>
      <c r="P230" s="173">
        <f>O230*H230</f>
        <v>0</v>
      </c>
      <c r="Q230" s="173">
        <v>0.0044999999999999997</v>
      </c>
      <c r="R230" s="173">
        <f>Q230*H230</f>
        <v>0.064426499999999998</v>
      </c>
      <c r="S230" s="173">
        <v>0</v>
      </c>
      <c r="T230" s="174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5" t="s">
        <v>322</v>
      </c>
      <c r="AT230" s="175" t="s">
        <v>186</v>
      </c>
      <c r="AU230" s="175" t="s">
        <v>82</v>
      </c>
      <c r="AY230" s="20" t="s">
        <v>126</v>
      </c>
      <c r="BE230" s="176">
        <f>IF(N230="základní",J230,0)</f>
        <v>0</v>
      </c>
      <c r="BF230" s="176">
        <f>IF(N230="snížená",J230,0)</f>
        <v>0</v>
      </c>
      <c r="BG230" s="176">
        <f>IF(N230="zákl. přenesená",J230,0)</f>
        <v>0</v>
      </c>
      <c r="BH230" s="176">
        <f>IF(N230="sníž. přenesená",J230,0)</f>
        <v>0</v>
      </c>
      <c r="BI230" s="176">
        <f>IF(N230="nulová",J230,0)</f>
        <v>0</v>
      </c>
      <c r="BJ230" s="20" t="s">
        <v>82</v>
      </c>
      <c r="BK230" s="176">
        <f>ROUND(I230*H230,2)</f>
        <v>0</v>
      </c>
      <c r="BL230" s="20" t="s">
        <v>223</v>
      </c>
      <c r="BM230" s="175" t="s">
        <v>890</v>
      </c>
    </row>
    <row r="231" s="2" customFormat="1">
      <c r="A231" s="39"/>
      <c r="B231" s="40"/>
      <c r="C231" s="39"/>
      <c r="D231" s="183" t="s">
        <v>146</v>
      </c>
      <c r="E231" s="39"/>
      <c r="F231" s="206" t="s">
        <v>891</v>
      </c>
      <c r="G231" s="39"/>
      <c r="H231" s="39"/>
      <c r="I231" s="179"/>
      <c r="J231" s="39"/>
      <c r="K231" s="39"/>
      <c r="L231" s="40"/>
      <c r="M231" s="180"/>
      <c r="N231" s="181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146</v>
      </c>
      <c r="AU231" s="20" t="s">
        <v>82</v>
      </c>
    </row>
    <row r="232" s="14" customFormat="1">
      <c r="A232" s="14"/>
      <c r="B232" s="190"/>
      <c r="C232" s="14"/>
      <c r="D232" s="183" t="s">
        <v>135</v>
      </c>
      <c r="E232" s="14"/>
      <c r="F232" s="192" t="s">
        <v>892</v>
      </c>
      <c r="G232" s="14"/>
      <c r="H232" s="193">
        <v>14.317</v>
      </c>
      <c r="I232" s="194"/>
      <c r="J232" s="14"/>
      <c r="K232" s="14"/>
      <c r="L232" s="190"/>
      <c r="M232" s="195"/>
      <c r="N232" s="196"/>
      <c r="O232" s="196"/>
      <c r="P232" s="196"/>
      <c r="Q232" s="196"/>
      <c r="R232" s="196"/>
      <c r="S232" s="196"/>
      <c r="T232" s="19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1" t="s">
        <v>135</v>
      </c>
      <c r="AU232" s="191" t="s">
        <v>82</v>
      </c>
      <c r="AV232" s="14" t="s">
        <v>84</v>
      </c>
      <c r="AW232" s="14" t="s">
        <v>4</v>
      </c>
      <c r="AX232" s="14" t="s">
        <v>82</v>
      </c>
      <c r="AY232" s="191" t="s">
        <v>126</v>
      </c>
    </row>
    <row r="233" s="12" customFormat="1" ht="25.92" customHeight="1">
      <c r="A233" s="12"/>
      <c r="B233" s="152"/>
      <c r="C233" s="12"/>
      <c r="D233" s="153" t="s">
        <v>73</v>
      </c>
      <c r="E233" s="154" t="s">
        <v>893</v>
      </c>
      <c r="F233" s="154" t="s">
        <v>894</v>
      </c>
      <c r="G233" s="12"/>
      <c r="H233" s="12"/>
      <c r="I233" s="155"/>
      <c r="J233" s="156">
        <f>BK233</f>
        <v>0</v>
      </c>
      <c r="K233" s="12"/>
      <c r="L233" s="152"/>
      <c r="M233" s="157"/>
      <c r="N233" s="158"/>
      <c r="O233" s="158"/>
      <c r="P233" s="159">
        <f>SUM(P234:P289)</f>
        <v>0</v>
      </c>
      <c r="Q233" s="158"/>
      <c r="R233" s="159">
        <f>SUM(R234:R289)</f>
        <v>65.79113000000001</v>
      </c>
      <c r="S233" s="158"/>
      <c r="T233" s="160">
        <f>SUM(T234:T289)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53" t="s">
        <v>82</v>
      </c>
      <c r="AT233" s="161" t="s">
        <v>73</v>
      </c>
      <c r="AU233" s="161" t="s">
        <v>74</v>
      </c>
      <c r="AY233" s="153" t="s">
        <v>126</v>
      </c>
      <c r="BK233" s="162">
        <f>SUM(BK234:BK289)</f>
        <v>0</v>
      </c>
    </row>
    <row r="234" s="2" customFormat="1" ht="44.25" customHeight="1">
      <c r="A234" s="39"/>
      <c r="B234" s="163"/>
      <c r="C234" s="164" t="s">
        <v>639</v>
      </c>
      <c r="D234" s="164" t="s">
        <v>127</v>
      </c>
      <c r="E234" s="165" t="s">
        <v>895</v>
      </c>
      <c r="F234" s="166" t="s">
        <v>896</v>
      </c>
      <c r="G234" s="167" t="s">
        <v>240</v>
      </c>
      <c r="H234" s="168">
        <v>7220</v>
      </c>
      <c r="I234" s="169"/>
      <c r="J234" s="170">
        <f>ROUND(I234*H234,2)</f>
        <v>0</v>
      </c>
      <c r="K234" s="166" t="s">
        <v>131</v>
      </c>
      <c r="L234" s="40"/>
      <c r="M234" s="171" t="s">
        <v>3</v>
      </c>
      <c r="N234" s="172" t="s">
        <v>45</v>
      </c>
      <c r="O234" s="73"/>
      <c r="P234" s="173">
        <f>O234*H234</f>
        <v>0</v>
      </c>
      <c r="Q234" s="173">
        <v>0</v>
      </c>
      <c r="R234" s="173">
        <f>Q234*H234</f>
        <v>0</v>
      </c>
      <c r="S234" s="173">
        <v>0</v>
      </c>
      <c r="T234" s="174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5" t="s">
        <v>132</v>
      </c>
      <c r="AT234" s="175" t="s">
        <v>127</v>
      </c>
      <c r="AU234" s="175" t="s">
        <v>82</v>
      </c>
      <c r="AY234" s="20" t="s">
        <v>126</v>
      </c>
      <c r="BE234" s="176">
        <f>IF(N234="základní",J234,0)</f>
        <v>0</v>
      </c>
      <c r="BF234" s="176">
        <f>IF(N234="snížená",J234,0)</f>
        <v>0</v>
      </c>
      <c r="BG234" s="176">
        <f>IF(N234="zákl. přenesená",J234,0)</f>
        <v>0</v>
      </c>
      <c r="BH234" s="176">
        <f>IF(N234="sníž. přenesená",J234,0)</f>
        <v>0</v>
      </c>
      <c r="BI234" s="176">
        <f>IF(N234="nulová",J234,0)</f>
        <v>0</v>
      </c>
      <c r="BJ234" s="20" t="s">
        <v>82</v>
      </c>
      <c r="BK234" s="176">
        <f>ROUND(I234*H234,2)</f>
        <v>0</v>
      </c>
      <c r="BL234" s="20" t="s">
        <v>132</v>
      </c>
      <c r="BM234" s="175" t="s">
        <v>645</v>
      </c>
    </row>
    <row r="235" s="2" customFormat="1">
      <c r="A235" s="39"/>
      <c r="B235" s="40"/>
      <c r="C235" s="39"/>
      <c r="D235" s="177" t="s">
        <v>133</v>
      </c>
      <c r="E235" s="39"/>
      <c r="F235" s="178" t="s">
        <v>897</v>
      </c>
      <c r="G235" s="39"/>
      <c r="H235" s="39"/>
      <c r="I235" s="179"/>
      <c r="J235" s="39"/>
      <c r="K235" s="39"/>
      <c r="L235" s="40"/>
      <c r="M235" s="180"/>
      <c r="N235" s="181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133</v>
      </c>
      <c r="AU235" s="20" t="s">
        <v>82</v>
      </c>
    </row>
    <row r="236" s="14" customFormat="1">
      <c r="A236" s="14"/>
      <c r="B236" s="190"/>
      <c r="C236" s="14"/>
      <c r="D236" s="183" t="s">
        <v>135</v>
      </c>
      <c r="E236" s="191" t="s">
        <v>3</v>
      </c>
      <c r="F236" s="192" t="s">
        <v>898</v>
      </c>
      <c r="G236" s="14"/>
      <c r="H236" s="193">
        <v>7220</v>
      </c>
      <c r="I236" s="194"/>
      <c r="J236" s="14"/>
      <c r="K236" s="14"/>
      <c r="L236" s="190"/>
      <c r="M236" s="195"/>
      <c r="N236" s="196"/>
      <c r="O236" s="196"/>
      <c r="P236" s="196"/>
      <c r="Q236" s="196"/>
      <c r="R236" s="196"/>
      <c r="S236" s="196"/>
      <c r="T236" s="19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1" t="s">
        <v>135</v>
      </c>
      <c r="AU236" s="191" t="s">
        <v>82</v>
      </c>
      <c r="AV236" s="14" t="s">
        <v>84</v>
      </c>
      <c r="AW236" s="14" t="s">
        <v>137</v>
      </c>
      <c r="AX236" s="14" t="s">
        <v>82</v>
      </c>
      <c r="AY236" s="191" t="s">
        <v>126</v>
      </c>
    </row>
    <row r="237" s="2" customFormat="1" ht="44.25" customHeight="1">
      <c r="A237" s="39"/>
      <c r="B237" s="163"/>
      <c r="C237" s="164" t="s">
        <v>449</v>
      </c>
      <c r="D237" s="164" t="s">
        <v>127</v>
      </c>
      <c r="E237" s="165" t="s">
        <v>899</v>
      </c>
      <c r="F237" s="166" t="s">
        <v>900</v>
      </c>
      <c r="G237" s="167" t="s">
        <v>240</v>
      </c>
      <c r="H237" s="168">
        <v>455</v>
      </c>
      <c r="I237" s="169"/>
      <c r="J237" s="170">
        <f>ROUND(I237*H237,2)</f>
        <v>0</v>
      </c>
      <c r="K237" s="166" t="s">
        <v>131</v>
      </c>
      <c r="L237" s="40"/>
      <c r="M237" s="171" t="s">
        <v>3</v>
      </c>
      <c r="N237" s="172" t="s">
        <v>45</v>
      </c>
      <c r="O237" s="73"/>
      <c r="P237" s="173">
        <f>O237*H237</f>
        <v>0</v>
      </c>
      <c r="Q237" s="173">
        <v>0</v>
      </c>
      <c r="R237" s="173">
        <f>Q237*H237</f>
        <v>0</v>
      </c>
      <c r="S237" s="173">
        <v>0</v>
      </c>
      <c r="T237" s="174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5" t="s">
        <v>132</v>
      </c>
      <c r="AT237" s="175" t="s">
        <v>127</v>
      </c>
      <c r="AU237" s="175" t="s">
        <v>82</v>
      </c>
      <c r="AY237" s="20" t="s">
        <v>126</v>
      </c>
      <c r="BE237" s="176">
        <f>IF(N237="základní",J237,0)</f>
        <v>0</v>
      </c>
      <c r="BF237" s="176">
        <f>IF(N237="snížená",J237,0)</f>
        <v>0</v>
      </c>
      <c r="BG237" s="176">
        <f>IF(N237="zákl. přenesená",J237,0)</f>
        <v>0</v>
      </c>
      <c r="BH237" s="176">
        <f>IF(N237="sníž. přenesená",J237,0)</f>
        <v>0</v>
      </c>
      <c r="BI237" s="176">
        <f>IF(N237="nulová",J237,0)</f>
        <v>0</v>
      </c>
      <c r="BJ237" s="20" t="s">
        <v>82</v>
      </c>
      <c r="BK237" s="176">
        <f>ROUND(I237*H237,2)</f>
        <v>0</v>
      </c>
      <c r="BL237" s="20" t="s">
        <v>132</v>
      </c>
      <c r="BM237" s="175" t="s">
        <v>901</v>
      </c>
    </row>
    <row r="238" s="2" customFormat="1">
      <c r="A238" s="39"/>
      <c r="B238" s="40"/>
      <c r="C238" s="39"/>
      <c r="D238" s="177" t="s">
        <v>133</v>
      </c>
      <c r="E238" s="39"/>
      <c r="F238" s="178" t="s">
        <v>902</v>
      </c>
      <c r="G238" s="39"/>
      <c r="H238" s="39"/>
      <c r="I238" s="179"/>
      <c r="J238" s="39"/>
      <c r="K238" s="39"/>
      <c r="L238" s="40"/>
      <c r="M238" s="180"/>
      <c r="N238" s="181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133</v>
      </c>
      <c r="AU238" s="20" t="s">
        <v>82</v>
      </c>
    </row>
    <row r="239" s="14" customFormat="1">
      <c r="A239" s="14"/>
      <c r="B239" s="190"/>
      <c r="C239" s="14"/>
      <c r="D239" s="183" t="s">
        <v>135</v>
      </c>
      <c r="E239" s="191" t="s">
        <v>3</v>
      </c>
      <c r="F239" s="192" t="s">
        <v>903</v>
      </c>
      <c r="G239" s="14"/>
      <c r="H239" s="193">
        <v>455</v>
      </c>
      <c r="I239" s="194"/>
      <c r="J239" s="14"/>
      <c r="K239" s="14"/>
      <c r="L239" s="190"/>
      <c r="M239" s="195"/>
      <c r="N239" s="196"/>
      <c r="O239" s="196"/>
      <c r="P239" s="196"/>
      <c r="Q239" s="196"/>
      <c r="R239" s="196"/>
      <c r="S239" s="196"/>
      <c r="T239" s="19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1" t="s">
        <v>135</v>
      </c>
      <c r="AU239" s="191" t="s">
        <v>82</v>
      </c>
      <c r="AV239" s="14" t="s">
        <v>84</v>
      </c>
      <c r="AW239" s="14" t="s">
        <v>137</v>
      </c>
      <c r="AX239" s="14" t="s">
        <v>82</v>
      </c>
      <c r="AY239" s="191" t="s">
        <v>126</v>
      </c>
    </row>
    <row r="240" s="2" customFormat="1" ht="16.5" customHeight="1">
      <c r="A240" s="39"/>
      <c r="B240" s="163"/>
      <c r="C240" s="164" t="s">
        <v>647</v>
      </c>
      <c r="D240" s="164" t="s">
        <v>127</v>
      </c>
      <c r="E240" s="165" t="s">
        <v>904</v>
      </c>
      <c r="F240" s="166" t="s">
        <v>905</v>
      </c>
      <c r="G240" s="167" t="s">
        <v>130</v>
      </c>
      <c r="H240" s="168">
        <v>19</v>
      </c>
      <c r="I240" s="169"/>
      <c r="J240" s="170">
        <f>ROUND(I240*H240,2)</f>
        <v>0</v>
      </c>
      <c r="K240" s="166" t="s">
        <v>3</v>
      </c>
      <c r="L240" s="40"/>
      <c r="M240" s="171" t="s">
        <v>3</v>
      </c>
      <c r="N240" s="172" t="s">
        <v>45</v>
      </c>
      <c r="O240" s="73"/>
      <c r="P240" s="173">
        <f>O240*H240</f>
        <v>0</v>
      </c>
      <c r="Q240" s="173">
        <v>0</v>
      </c>
      <c r="R240" s="173">
        <f>Q240*H240</f>
        <v>0</v>
      </c>
      <c r="S240" s="173">
        <v>0</v>
      </c>
      <c r="T240" s="174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5" t="s">
        <v>132</v>
      </c>
      <c r="AT240" s="175" t="s">
        <v>127</v>
      </c>
      <c r="AU240" s="175" t="s">
        <v>82</v>
      </c>
      <c r="AY240" s="20" t="s">
        <v>126</v>
      </c>
      <c r="BE240" s="176">
        <f>IF(N240="základní",J240,0)</f>
        <v>0</v>
      </c>
      <c r="BF240" s="176">
        <f>IF(N240="snížená",J240,0)</f>
        <v>0</v>
      </c>
      <c r="BG240" s="176">
        <f>IF(N240="zákl. přenesená",J240,0)</f>
        <v>0</v>
      </c>
      <c r="BH240" s="176">
        <f>IF(N240="sníž. přenesená",J240,0)</f>
        <v>0</v>
      </c>
      <c r="BI240" s="176">
        <f>IF(N240="nulová",J240,0)</f>
        <v>0</v>
      </c>
      <c r="BJ240" s="20" t="s">
        <v>82</v>
      </c>
      <c r="BK240" s="176">
        <f>ROUND(I240*H240,2)</f>
        <v>0</v>
      </c>
      <c r="BL240" s="20" t="s">
        <v>132</v>
      </c>
      <c r="BM240" s="175" t="s">
        <v>906</v>
      </c>
    </row>
    <row r="241" s="2" customFormat="1" ht="16.5" customHeight="1">
      <c r="A241" s="39"/>
      <c r="B241" s="163"/>
      <c r="C241" s="164" t="s">
        <v>651</v>
      </c>
      <c r="D241" s="164" t="s">
        <v>127</v>
      </c>
      <c r="E241" s="165" t="s">
        <v>907</v>
      </c>
      <c r="F241" s="166" t="s">
        <v>908</v>
      </c>
      <c r="G241" s="167" t="s">
        <v>130</v>
      </c>
      <c r="H241" s="168">
        <v>19</v>
      </c>
      <c r="I241" s="169"/>
      <c r="J241" s="170">
        <f>ROUND(I241*H241,2)</f>
        <v>0</v>
      </c>
      <c r="K241" s="166" t="s">
        <v>3</v>
      </c>
      <c r="L241" s="40"/>
      <c r="M241" s="171" t="s">
        <v>3</v>
      </c>
      <c r="N241" s="172" t="s">
        <v>45</v>
      </c>
      <c r="O241" s="73"/>
      <c r="P241" s="173">
        <f>O241*H241</f>
        <v>0</v>
      </c>
      <c r="Q241" s="173">
        <v>0</v>
      </c>
      <c r="R241" s="173">
        <f>Q241*H241</f>
        <v>0</v>
      </c>
      <c r="S241" s="173">
        <v>0</v>
      </c>
      <c r="T241" s="174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75" t="s">
        <v>132</v>
      </c>
      <c r="AT241" s="175" t="s">
        <v>127</v>
      </c>
      <c r="AU241" s="175" t="s">
        <v>82</v>
      </c>
      <c r="AY241" s="20" t="s">
        <v>126</v>
      </c>
      <c r="BE241" s="176">
        <f>IF(N241="základní",J241,0)</f>
        <v>0</v>
      </c>
      <c r="BF241" s="176">
        <f>IF(N241="snížená",J241,0)</f>
        <v>0</v>
      </c>
      <c r="BG241" s="176">
        <f>IF(N241="zákl. přenesená",J241,0)</f>
        <v>0</v>
      </c>
      <c r="BH241" s="176">
        <f>IF(N241="sníž. přenesená",J241,0)</f>
        <v>0</v>
      </c>
      <c r="BI241" s="176">
        <f>IF(N241="nulová",J241,0)</f>
        <v>0</v>
      </c>
      <c r="BJ241" s="20" t="s">
        <v>82</v>
      </c>
      <c r="BK241" s="176">
        <f>ROUND(I241*H241,2)</f>
        <v>0</v>
      </c>
      <c r="BL241" s="20" t="s">
        <v>132</v>
      </c>
      <c r="BM241" s="175" t="s">
        <v>909</v>
      </c>
    </row>
    <row r="242" s="2" customFormat="1" ht="55.5" customHeight="1">
      <c r="A242" s="39"/>
      <c r="B242" s="163"/>
      <c r="C242" s="164" t="s">
        <v>656</v>
      </c>
      <c r="D242" s="164" t="s">
        <v>127</v>
      </c>
      <c r="E242" s="165" t="s">
        <v>910</v>
      </c>
      <c r="F242" s="166" t="s">
        <v>911</v>
      </c>
      <c r="G242" s="167" t="s">
        <v>240</v>
      </c>
      <c r="H242" s="168">
        <v>7220</v>
      </c>
      <c r="I242" s="169"/>
      <c r="J242" s="170">
        <f>ROUND(I242*H242,2)</f>
        <v>0</v>
      </c>
      <c r="K242" s="166" t="s">
        <v>131</v>
      </c>
      <c r="L242" s="40"/>
      <c r="M242" s="171" t="s">
        <v>3</v>
      </c>
      <c r="N242" s="172" t="s">
        <v>45</v>
      </c>
      <c r="O242" s="73"/>
      <c r="P242" s="173">
        <f>O242*H242</f>
        <v>0</v>
      </c>
      <c r="Q242" s="173">
        <v>0</v>
      </c>
      <c r="R242" s="173">
        <f>Q242*H242</f>
        <v>0</v>
      </c>
      <c r="S242" s="173">
        <v>0</v>
      </c>
      <c r="T242" s="174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75" t="s">
        <v>132</v>
      </c>
      <c r="AT242" s="175" t="s">
        <v>127</v>
      </c>
      <c r="AU242" s="175" t="s">
        <v>82</v>
      </c>
      <c r="AY242" s="20" t="s">
        <v>126</v>
      </c>
      <c r="BE242" s="176">
        <f>IF(N242="základní",J242,0)</f>
        <v>0</v>
      </c>
      <c r="BF242" s="176">
        <f>IF(N242="snížená",J242,0)</f>
        <v>0</v>
      </c>
      <c r="BG242" s="176">
        <f>IF(N242="zákl. přenesená",J242,0)</f>
        <v>0</v>
      </c>
      <c r="BH242" s="176">
        <f>IF(N242="sníž. přenesená",J242,0)</f>
        <v>0</v>
      </c>
      <c r="BI242" s="176">
        <f>IF(N242="nulová",J242,0)</f>
        <v>0</v>
      </c>
      <c r="BJ242" s="20" t="s">
        <v>82</v>
      </c>
      <c r="BK242" s="176">
        <f>ROUND(I242*H242,2)</f>
        <v>0</v>
      </c>
      <c r="BL242" s="20" t="s">
        <v>132</v>
      </c>
      <c r="BM242" s="175" t="s">
        <v>912</v>
      </c>
    </row>
    <row r="243" s="2" customFormat="1">
      <c r="A243" s="39"/>
      <c r="B243" s="40"/>
      <c r="C243" s="39"/>
      <c r="D243" s="177" t="s">
        <v>133</v>
      </c>
      <c r="E243" s="39"/>
      <c r="F243" s="178" t="s">
        <v>913</v>
      </c>
      <c r="G243" s="39"/>
      <c r="H243" s="39"/>
      <c r="I243" s="179"/>
      <c r="J243" s="39"/>
      <c r="K243" s="39"/>
      <c r="L243" s="40"/>
      <c r="M243" s="180"/>
      <c r="N243" s="181"/>
      <c r="O243" s="73"/>
      <c r="P243" s="73"/>
      <c r="Q243" s="73"/>
      <c r="R243" s="73"/>
      <c r="S243" s="73"/>
      <c r="T243" s="74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20" t="s">
        <v>133</v>
      </c>
      <c r="AU243" s="20" t="s">
        <v>82</v>
      </c>
    </row>
    <row r="244" s="2" customFormat="1" ht="37.8" customHeight="1">
      <c r="A244" s="39"/>
      <c r="B244" s="163"/>
      <c r="C244" s="164" t="s">
        <v>456</v>
      </c>
      <c r="D244" s="164" t="s">
        <v>127</v>
      </c>
      <c r="E244" s="165" t="s">
        <v>914</v>
      </c>
      <c r="F244" s="166" t="s">
        <v>915</v>
      </c>
      <c r="G244" s="167" t="s">
        <v>240</v>
      </c>
      <c r="H244" s="168">
        <v>1150</v>
      </c>
      <c r="I244" s="169"/>
      <c r="J244" s="170">
        <f>ROUND(I244*H244,2)</f>
        <v>0</v>
      </c>
      <c r="K244" s="166" t="s">
        <v>131</v>
      </c>
      <c r="L244" s="40"/>
      <c r="M244" s="171" t="s">
        <v>3</v>
      </c>
      <c r="N244" s="172" t="s">
        <v>45</v>
      </c>
      <c r="O244" s="73"/>
      <c r="P244" s="173">
        <f>O244*H244</f>
        <v>0</v>
      </c>
      <c r="Q244" s="173">
        <v>0</v>
      </c>
      <c r="R244" s="173">
        <f>Q244*H244</f>
        <v>0</v>
      </c>
      <c r="S244" s="173">
        <v>0</v>
      </c>
      <c r="T244" s="174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75" t="s">
        <v>132</v>
      </c>
      <c r="AT244" s="175" t="s">
        <v>127</v>
      </c>
      <c r="AU244" s="175" t="s">
        <v>82</v>
      </c>
      <c r="AY244" s="20" t="s">
        <v>126</v>
      </c>
      <c r="BE244" s="176">
        <f>IF(N244="základní",J244,0)</f>
        <v>0</v>
      </c>
      <c r="BF244" s="176">
        <f>IF(N244="snížená",J244,0)</f>
        <v>0</v>
      </c>
      <c r="BG244" s="176">
        <f>IF(N244="zákl. přenesená",J244,0)</f>
        <v>0</v>
      </c>
      <c r="BH244" s="176">
        <f>IF(N244="sníž. přenesená",J244,0)</f>
        <v>0</v>
      </c>
      <c r="BI244" s="176">
        <f>IF(N244="nulová",J244,0)</f>
        <v>0</v>
      </c>
      <c r="BJ244" s="20" t="s">
        <v>82</v>
      </c>
      <c r="BK244" s="176">
        <f>ROUND(I244*H244,2)</f>
        <v>0</v>
      </c>
      <c r="BL244" s="20" t="s">
        <v>132</v>
      </c>
      <c r="BM244" s="175" t="s">
        <v>916</v>
      </c>
    </row>
    <row r="245" s="2" customFormat="1">
      <c r="A245" s="39"/>
      <c r="B245" s="40"/>
      <c r="C245" s="39"/>
      <c r="D245" s="177" t="s">
        <v>133</v>
      </c>
      <c r="E245" s="39"/>
      <c r="F245" s="178" t="s">
        <v>917</v>
      </c>
      <c r="G245" s="39"/>
      <c r="H245" s="39"/>
      <c r="I245" s="179"/>
      <c r="J245" s="39"/>
      <c r="K245" s="39"/>
      <c r="L245" s="40"/>
      <c r="M245" s="180"/>
      <c r="N245" s="181"/>
      <c r="O245" s="73"/>
      <c r="P245" s="73"/>
      <c r="Q245" s="73"/>
      <c r="R245" s="73"/>
      <c r="S245" s="73"/>
      <c r="T245" s="74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0" t="s">
        <v>133</v>
      </c>
      <c r="AU245" s="20" t="s">
        <v>82</v>
      </c>
    </row>
    <row r="246" s="2" customFormat="1" ht="37.8" customHeight="1">
      <c r="A246" s="39"/>
      <c r="B246" s="163"/>
      <c r="C246" s="164" t="s">
        <v>663</v>
      </c>
      <c r="D246" s="164" t="s">
        <v>127</v>
      </c>
      <c r="E246" s="165" t="s">
        <v>294</v>
      </c>
      <c r="F246" s="166" t="s">
        <v>295</v>
      </c>
      <c r="G246" s="167" t="s">
        <v>240</v>
      </c>
      <c r="H246" s="168">
        <v>880</v>
      </c>
      <c r="I246" s="169"/>
      <c r="J246" s="170">
        <f>ROUND(I246*H246,2)</f>
        <v>0</v>
      </c>
      <c r="K246" s="166" t="s">
        <v>131</v>
      </c>
      <c r="L246" s="40"/>
      <c r="M246" s="171" t="s">
        <v>3</v>
      </c>
      <c r="N246" s="172" t="s">
        <v>45</v>
      </c>
      <c r="O246" s="73"/>
      <c r="P246" s="173">
        <f>O246*H246</f>
        <v>0</v>
      </c>
      <c r="Q246" s="173">
        <v>0</v>
      </c>
      <c r="R246" s="173">
        <f>Q246*H246</f>
        <v>0</v>
      </c>
      <c r="S246" s="173">
        <v>0</v>
      </c>
      <c r="T246" s="174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5" t="s">
        <v>132</v>
      </c>
      <c r="AT246" s="175" t="s">
        <v>127</v>
      </c>
      <c r="AU246" s="175" t="s">
        <v>82</v>
      </c>
      <c r="AY246" s="20" t="s">
        <v>126</v>
      </c>
      <c r="BE246" s="176">
        <f>IF(N246="základní",J246,0)</f>
        <v>0</v>
      </c>
      <c r="BF246" s="176">
        <f>IF(N246="snížená",J246,0)</f>
        <v>0</v>
      </c>
      <c r="BG246" s="176">
        <f>IF(N246="zákl. přenesená",J246,0)</f>
        <v>0</v>
      </c>
      <c r="BH246" s="176">
        <f>IF(N246="sníž. přenesená",J246,0)</f>
        <v>0</v>
      </c>
      <c r="BI246" s="176">
        <f>IF(N246="nulová",J246,0)</f>
        <v>0</v>
      </c>
      <c r="BJ246" s="20" t="s">
        <v>82</v>
      </c>
      <c r="BK246" s="176">
        <f>ROUND(I246*H246,2)</f>
        <v>0</v>
      </c>
      <c r="BL246" s="20" t="s">
        <v>132</v>
      </c>
      <c r="BM246" s="175" t="s">
        <v>918</v>
      </c>
    </row>
    <row r="247" s="2" customFormat="1">
      <c r="A247" s="39"/>
      <c r="B247" s="40"/>
      <c r="C247" s="39"/>
      <c r="D247" s="177" t="s">
        <v>133</v>
      </c>
      <c r="E247" s="39"/>
      <c r="F247" s="178" t="s">
        <v>297</v>
      </c>
      <c r="G247" s="39"/>
      <c r="H247" s="39"/>
      <c r="I247" s="179"/>
      <c r="J247" s="39"/>
      <c r="K247" s="39"/>
      <c r="L247" s="40"/>
      <c r="M247" s="180"/>
      <c r="N247" s="181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133</v>
      </c>
      <c r="AU247" s="20" t="s">
        <v>82</v>
      </c>
    </row>
    <row r="248" s="2" customFormat="1" ht="24.15" customHeight="1">
      <c r="A248" s="39"/>
      <c r="B248" s="163"/>
      <c r="C248" s="164" t="s">
        <v>668</v>
      </c>
      <c r="D248" s="164" t="s">
        <v>127</v>
      </c>
      <c r="E248" s="165" t="s">
        <v>919</v>
      </c>
      <c r="F248" s="166" t="s">
        <v>920</v>
      </c>
      <c r="G248" s="167" t="s">
        <v>240</v>
      </c>
      <c r="H248" s="168">
        <v>3435</v>
      </c>
      <c r="I248" s="169"/>
      <c r="J248" s="170">
        <f>ROUND(I248*H248,2)</f>
        <v>0</v>
      </c>
      <c r="K248" s="166" t="s">
        <v>3</v>
      </c>
      <c r="L248" s="40"/>
      <c r="M248" s="171" t="s">
        <v>3</v>
      </c>
      <c r="N248" s="172" t="s">
        <v>45</v>
      </c>
      <c r="O248" s="73"/>
      <c r="P248" s="173">
        <f>O248*H248</f>
        <v>0</v>
      </c>
      <c r="Q248" s="173">
        <v>0</v>
      </c>
      <c r="R248" s="173">
        <f>Q248*H248</f>
        <v>0</v>
      </c>
      <c r="S248" s="173">
        <v>0</v>
      </c>
      <c r="T248" s="174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175" t="s">
        <v>132</v>
      </c>
      <c r="AT248" s="175" t="s">
        <v>127</v>
      </c>
      <c r="AU248" s="175" t="s">
        <v>82</v>
      </c>
      <c r="AY248" s="20" t="s">
        <v>126</v>
      </c>
      <c r="BE248" s="176">
        <f>IF(N248="základní",J248,0)</f>
        <v>0</v>
      </c>
      <c r="BF248" s="176">
        <f>IF(N248="snížená",J248,0)</f>
        <v>0</v>
      </c>
      <c r="BG248" s="176">
        <f>IF(N248="zákl. přenesená",J248,0)</f>
        <v>0</v>
      </c>
      <c r="BH248" s="176">
        <f>IF(N248="sníž. přenesená",J248,0)</f>
        <v>0</v>
      </c>
      <c r="BI248" s="176">
        <f>IF(N248="nulová",J248,0)</f>
        <v>0</v>
      </c>
      <c r="BJ248" s="20" t="s">
        <v>82</v>
      </c>
      <c r="BK248" s="176">
        <f>ROUND(I248*H248,2)</f>
        <v>0</v>
      </c>
      <c r="BL248" s="20" t="s">
        <v>132</v>
      </c>
      <c r="BM248" s="175" t="s">
        <v>921</v>
      </c>
    </row>
    <row r="249" s="2" customFormat="1" ht="16.5" customHeight="1">
      <c r="A249" s="39"/>
      <c r="B249" s="163"/>
      <c r="C249" s="207" t="s">
        <v>672</v>
      </c>
      <c r="D249" s="207" t="s">
        <v>186</v>
      </c>
      <c r="E249" s="208" t="s">
        <v>298</v>
      </c>
      <c r="F249" s="209" t="s">
        <v>299</v>
      </c>
      <c r="G249" s="210" t="s">
        <v>300</v>
      </c>
      <c r="H249" s="211">
        <v>112.425</v>
      </c>
      <c r="I249" s="212"/>
      <c r="J249" s="213">
        <f>ROUND(I249*H249,2)</f>
        <v>0</v>
      </c>
      <c r="K249" s="209" t="s">
        <v>621</v>
      </c>
      <c r="L249" s="214"/>
      <c r="M249" s="215" t="s">
        <v>3</v>
      </c>
      <c r="N249" s="216" t="s">
        <v>45</v>
      </c>
      <c r="O249" s="73"/>
      <c r="P249" s="173">
        <f>O249*H249</f>
        <v>0</v>
      </c>
      <c r="Q249" s="173">
        <v>0.001</v>
      </c>
      <c r="R249" s="173">
        <f>Q249*H249</f>
        <v>0.112425</v>
      </c>
      <c r="S249" s="173">
        <v>0</v>
      </c>
      <c r="T249" s="174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5" t="s">
        <v>157</v>
      </c>
      <c r="AT249" s="175" t="s">
        <v>186</v>
      </c>
      <c r="AU249" s="175" t="s">
        <v>82</v>
      </c>
      <c r="AY249" s="20" t="s">
        <v>126</v>
      </c>
      <c r="BE249" s="176">
        <f>IF(N249="základní",J249,0)</f>
        <v>0</v>
      </c>
      <c r="BF249" s="176">
        <f>IF(N249="snížená",J249,0)</f>
        <v>0</v>
      </c>
      <c r="BG249" s="176">
        <f>IF(N249="zákl. přenesená",J249,0)</f>
        <v>0</v>
      </c>
      <c r="BH249" s="176">
        <f>IF(N249="sníž. přenesená",J249,0)</f>
        <v>0</v>
      </c>
      <c r="BI249" s="176">
        <f>IF(N249="nulová",J249,0)</f>
        <v>0</v>
      </c>
      <c r="BJ249" s="20" t="s">
        <v>82</v>
      </c>
      <c r="BK249" s="176">
        <f>ROUND(I249*H249,2)</f>
        <v>0</v>
      </c>
      <c r="BL249" s="20" t="s">
        <v>132</v>
      </c>
      <c r="BM249" s="175" t="s">
        <v>922</v>
      </c>
    </row>
    <row r="250" s="14" customFormat="1">
      <c r="A250" s="14"/>
      <c r="B250" s="190"/>
      <c r="C250" s="14"/>
      <c r="D250" s="183" t="s">
        <v>135</v>
      </c>
      <c r="E250" s="191" t="s">
        <v>3</v>
      </c>
      <c r="F250" s="192" t="s">
        <v>923</v>
      </c>
      <c r="G250" s="14"/>
      <c r="H250" s="193">
        <v>112.425</v>
      </c>
      <c r="I250" s="194"/>
      <c r="J250" s="14"/>
      <c r="K250" s="14"/>
      <c r="L250" s="190"/>
      <c r="M250" s="195"/>
      <c r="N250" s="196"/>
      <c r="O250" s="196"/>
      <c r="P250" s="196"/>
      <c r="Q250" s="196"/>
      <c r="R250" s="196"/>
      <c r="S250" s="196"/>
      <c r="T250" s="19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1" t="s">
        <v>135</v>
      </c>
      <c r="AU250" s="191" t="s">
        <v>82</v>
      </c>
      <c r="AV250" s="14" t="s">
        <v>84</v>
      </c>
      <c r="AW250" s="14" t="s">
        <v>137</v>
      </c>
      <c r="AX250" s="14" t="s">
        <v>82</v>
      </c>
      <c r="AY250" s="191" t="s">
        <v>126</v>
      </c>
    </row>
    <row r="251" s="2" customFormat="1" ht="37.8" customHeight="1">
      <c r="A251" s="39"/>
      <c r="B251" s="163"/>
      <c r="C251" s="164" t="s">
        <v>464</v>
      </c>
      <c r="D251" s="164" t="s">
        <v>127</v>
      </c>
      <c r="E251" s="165" t="s">
        <v>924</v>
      </c>
      <c r="F251" s="166" t="s">
        <v>925</v>
      </c>
      <c r="G251" s="167" t="s">
        <v>617</v>
      </c>
      <c r="H251" s="168">
        <v>39</v>
      </c>
      <c r="I251" s="169"/>
      <c r="J251" s="170">
        <f>ROUND(I251*H251,2)</f>
        <v>0</v>
      </c>
      <c r="K251" s="166" t="s">
        <v>131</v>
      </c>
      <c r="L251" s="40"/>
      <c r="M251" s="171" t="s">
        <v>3</v>
      </c>
      <c r="N251" s="172" t="s">
        <v>45</v>
      </c>
      <c r="O251" s="73"/>
      <c r="P251" s="173">
        <f>O251*H251</f>
        <v>0</v>
      </c>
      <c r="Q251" s="173">
        <v>0</v>
      </c>
      <c r="R251" s="173">
        <f>Q251*H251</f>
        <v>0</v>
      </c>
      <c r="S251" s="173">
        <v>0</v>
      </c>
      <c r="T251" s="174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75" t="s">
        <v>132</v>
      </c>
      <c r="AT251" s="175" t="s">
        <v>127</v>
      </c>
      <c r="AU251" s="175" t="s">
        <v>82</v>
      </c>
      <c r="AY251" s="20" t="s">
        <v>126</v>
      </c>
      <c r="BE251" s="176">
        <f>IF(N251="základní",J251,0)</f>
        <v>0</v>
      </c>
      <c r="BF251" s="176">
        <f>IF(N251="snížená",J251,0)</f>
        <v>0</v>
      </c>
      <c r="BG251" s="176">
        <f>IF(N251="zákl. přenesená",J251,0)</f>
        <v>0</v>
      </c>
      <c r="BH251" s="176">
        <f>IF(N251="sníž. přenesená",J251,0)</f>
        <v>0</v>
      </c>
      <c r="BI251" s="176">
        <f>IF(N251="nulová",J251,0)</f>
        <v>0</v>
      </c>
      <c r="BJ251" s="20" t="s">
        <v>82</v>
      </c>
      <c r="BK251" s="176">
        <f>ROUND(I251*H251,2)</f>
        <v>0</v>
      </c>
      <c r="BL251" s="20" t="s">
        <v>132</v>
      </c>
      <c r="BM251" s="175" t="s">
        <v>926</v>
      </c>
    </row>
    <row r="252" s="2" customFormat="1">
      <c r="A252" s="39"/>
      <c r="B252" s="40"/>
      <c r="C252" s="39"/>
      <c r="D252" s="177" t="s">
        <v>133</v>
      </c>
      <c r="E252" s="39"/>
      <c r="F252" s="178" t="s">
        <v>927</v>
      </c>
      <c r="G252" s="39"/>
      <c r="H252" s="39"/>
      <c r="I252" s="179"/>
      <c r="J252" s="39"/>
      <c r="K252" s="39"/>
      <c r="L252" s="40"/>
      <c r="M252" s="180"/>
      <c r="N252" s="181"/>
      <c r="O252" s="73"/>
      <c r="P252" s="73"/>
      <c r="Q252" s="73"/>
      <c r="R252" s="73"/>
      <c r="S252" s="73"/>
      <c r="T252" s="74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20" t="s">
        <v>133</v>
      </c>
      <c r="AU252" s="20" t="s">
        <v>82</v>
      </c>
    </row>
    <row r="253" s="2" customFormat="1" ht="44.25" customHeight="1">
      <c r="A253" s="39"/>
      <c r="B253" s="163"/>
      <c r="C253" s="164" t="s">
        <v>683</v>
      </c>
      <c r="D253" s="164" t="s">
        <v>127</v>
      </c>
      <c r="E253" s="165" t="s">
        <v>928</v>
      </c>
      <c r="F253" s="166" t="s">
        <v>929</v>
      </c>
      <c r="G253" s="167" t="s">
        <v>617</v>
      </c>
      <c r="H253" s="168">
        <v>39</v>
      </c>
      <c r="I253" s="169"/>
      <c r="J253" s="170">
        <f>ROUND(I253*H253,2)</f>
        <v>0</v>
      </c>
      <c r="K253" s="166" t="s">
        <v>131</v>
      </c>
      <c r="L253" s="40"/>
      <c r="M253" s="171" t="s">
        <v>3</v>
      </c>
      <c r="N253" s="172" t="s">
        <v>45</v>
      </c>
      <c r="O253" s="73"/>
      <c r="P253" s="173">
        <f>O253*H253</f>
        <v>0</v>
      </c>
      <c r="Q253" s="173">
        <v>0</v>
      </c>
      <c r="R253" s="173">
        <f>Q253*H253</f>
        <v>0</v>
      </c>
      <c r="S253" s="173">
        <v>0</v>
      </c>
      <c r="T253" s="174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75" t="s">
        <v>132</v>
      </c>
      <c r="AT253" s="175" t="s">
        <v>127</v>
      </c>
      <c r="AU253" s="175" t="s">
        <v>82</v>
      </c>
      <c r="AY253" s="20" t="s">
        <v>126</v>
      </c>
      <c r="BE253" s="176">
        <f>IF(N253="základní",J253,0)</f>
        <v>0</v>
      </c>
      <c r="BF253" s="176">
        <f>IF(N253="snížená",J253,0)</f>
        <v>0</v>
      </c>
      <c r="BG253" s="176">
        <f>IF(N253="zákl. přenesená",J253,0)</f>
        <v>0</v>
      </c>
      <c r="BH253" s="176">
        <f>IF(N253="sníž. přenesená",J253,0)</f>
        <v>0</v>
      </c>
      <c r="BI253" s="176">
        <f>IF(N253="nulová",J253,0)</f>
        <v>0</v>
      </c>
      <c r="BJ253" s="20" t="s">
        <v>82</v>
      </c>
      <c r="BK253" s="176">
        <f>ROUND(I253*H253,2)</f>
        <v>0</v>
      </c>
      <c r="BL253" s="20" t="s">
        <v>132</v>
      </c>
      <c r="BM253" s="175" t="s">
        <v>930</v>
      </c>
    </row>
    <row r="254" s="2" customFormat="1">
      <c r="A254" s="39"/>
      <c r="B254" s="40"/>
      <c r="C254" s="39"/>
      <c r="D254" s="177" t="s">
        <v>133</v>
      </c>
      <c r="E254" s="39"/>
      <c r="F254" s="178" t="s">
        <v>931</v>
      </c>
      <c r="G254" s="39"/>
      <c r="H254" s="39"/>
      <c r="I254" s="179"/>
      <c r="J254" s="39"/>
      <c r="K254" s="39"/>
      <c r="L254" s="40"/>
      <c r="M254" s="180"/>
      <c r="N254" s="181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133</v>
      </c>
      <c r="AU254" s="20" t="s">
        <v>82</v>
      </c>
    </row>
    <row r="255" s="2" customFormat="1" ht="16.5" customHeight="1">
      <c r="A255" s="39"/>
      <c r="B255" s="163"/>
      <c r="C255" s="207" t="s">
        <v>688</v>
      </c>
      <c r="D255" s="207" t="s">
        <v>186</v>
      </c>
      <c r="E255" s="208" t="s">
        <v>303</v>
      </c>
      <c r="F255" s="209" t="s">
        <v>304</v>
      </c>
      <c r="G255" s="210" t="s">
        <v>189</v>
      </c>
      <c r="H255" s="211">
        <v>64.616</v>
      </c>
      <c r="I255" s="212"/>
      <c r="J255" s="213">
        <f>ROUND(I255*H255,2)</f>
        <v>0</v>
      </c>
      <c r="K255" s="209" t="s">
        <v>131</v>
      </c>
      <c r="L255" s="214"/>
      <c r="M255" s="215" t="s">
        <v>3</v>
      </c>
      <c r="N255" s="216" t="s">
        <v>45</v>
      </c>
      <c r="O255" s="73"/>
      <c r="P255" s="173">
        <f>O255*H255</f>
        <v>0</v>
      </c>
      <c r="Q255" s="173">
        <v>1</v>
      </c>
      <c r="R255" s="173">
        <f>Q255*H255</f>
        <v>64.616</v>
      </c>
      <c r="S255" s="173">
        <v>0</v>
      </c>
      <c r="T255" s="174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5" t="s">
        <v>157</v>
      </c>
      <c r="AT255" s="175" t="s">
        <v>186</v>
      </c>
      <c r="AU255" s="175" t="s">
        <v>82</v>
      </c>
      <c r="AY255" s="20" t="s">
        <v>126</v>
      </c>
      <c r="BE255" s="176">
        <f>IF(N255="základní",J255,0)</f>
        <v>0</v>
      </c>
      <c r="BF255" s="176">
        <f>IF(N255="snížená",J255,0)</f>
        <v>0</v>
      </c>
      <c r="BG255" s="176">
        <f>IF(N255="zákl. přenesená",J255,0)</f>
        <v>0</v>
      </c>
      <c r="BH255" s="176">
        <f>IF(N255="sníž. přenesená",J255,0)</f>
        <v>0</v>
      </c>
      <c r="BI255" s="176">
        <f>IF(N255="nulová",J255,0)</f>
        <v>0</v>
      </c>
      <c r="BJ255" s="20" t="s">
        <v>82</v>
      </c>
      <c r="BK255" s="176">
        <f>ROUND(I255*H255,2)</f>
        <v>0</v>
      </c>
      <c r="BL255" s="20" t="s">
        <v>132</v>
      </c>
      <c r="BM255" s="175" t="s">
        <v>932</v>
      </c>
    </row>
    <row r="256" s="2" customFormat="1">
      <c r="A256" s="39"/>
      <c r="B256" s="40"/>
      <c r="C256" s="39"/>
      <c r="D256" s="183" t="s">
        <v>146</v>
      </c>
      <c r="E256" s="39"/>
      <c r="F256" s="206" t="s">
        <v>933</v>
      </c>
      <c r="G256" s="39"/>
      <c r="H256" s="39"/>
      <c r="I256" s="179"/>
      <c r="J256" s="39"/>
      <c r="K256" s="39"/>
      <c r="L256" s="40"/>
      <c r="M256" s="180"/>
      <c r="N256" s="181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146</v>
      </c>
      <c r="AU256" s="20" t="s">
        <v>82</v>
      </c>
    </row>
    <row r="257" s="14" customFormat="1">
      <c r="A257" s="14"/>
      <c r="B257" s="190"/>
      <c r="C257" s="14"/>
      <c r="D257" s="183" t="s">
        <v>135</v>
      </c>
      <c r="E257" s="191" t="s">
        <v>3</v>
      </c>
      <c r="F257" s="192" t="s">
        <v>934</v>
      </c>
      <c r="G257" s="14"/>
      <c r="H257" s="193">
        <v>56.160000000000004</v>
      </c>
      <c r="I257" s="194"/>
      <c r="J257" s="14"/>
      <c r="K257" s="14"/>
      <c r="L257" s="190"/>
      <c r="M257" s="195"/>
      <c r="N257" s="196"/>
      <c r="O257" s="196"/>
      <c r="P257" s="196"/>
      <c r="Q257" s="196"/>
      <c r="R257" s="196"/>
      <c r="S257" s="196"/>
      <c r="T257" s="19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1" t="s">
        <v>135</v>
      </c>
      <c r="AU257" s="191" t="s">
        <v>82</v>
      </c>
      <c r="AV257" s="14" t="s">
        <v>84</v>
      </c>
      <c r="AW257" s="14" t="s">
        <v>137</v>
      </c>
      <c r="AX257" s="14" t="s">
        <v>74</v>
      </c>
      <c r="AY257" s="191" t="s">
        <v>126</v>
      </c>
    </row>
    <row r="258" s="14" customFormat="1">
      <c r="A258" s="14"/>
      <c r="B258" s="190"/>
      <c r="C258" s="14"/>
      <c r="D258" s="183" t="s">
        <v>135</v>
      </c>
      <c r="E258" s="191" t="s">
        <v>3</v>
      </c>
      <c r="F258" s="192" t="s">
        <v>935</v>
      </c>
      <c r="G258" s="14"/>
      <c r="H258" s="193">
        <v>8.4563999999999986</v>
      </c>
      <c r="I258" s="194"/>
      <c r="J258" s="14"/>
      <c r="K258" s="14"/>
      <c r="L258" s="190"/>
      <c r="M258" s="195"/>
      <c r="N258" s="196"/>
      <c r="O258" s="196"/>
      <c r="P258" s="196"/>
      <c r="Q258" s="196"/>
      <c r="R258" s="196"/>
      <c r="S258" s="196"/>
      <c r="T258" s="19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1" t="s">
        <v>135</v>
      </c>
      <c r="AU258" s="191" t="s">
        <v>82</v>
      </c>
      <c r="AV258" s="14" t="s">
        <v>84</v>
      </c>
      <c r="AW258" s="14" t="s">
        <v>137</v>
      </c>
      <c r="AX258" s="14" t="s">
        <v>74</v>
      </c>
      <c r="AY258" s="191" t="s">
        <v>126</v>
      </c>
    </row>
    <row r="259" s="15" customFormat="1">
      <c r="A259" s="15"/>
      <c r="B259" s="198"/>
      <c r="C259" s="15"/>
      <c r="D259" s="183" t="s">
        <v>135</v>
      </c>
      <c r="E259" s="199" t="s">
        <v>3</v>
      </c>
      <c r="F259" s="200" t="s">
        <v>140</v>
      </c>
      <c r="G259" s="15"/>
      <c r="H259" s="201">
        <v>64.616399999999999</v>
      </c>
      <c r="I259" s="202"/>
      <c r="J259" s="15"/>
      <c r="K259" s="15"/>
      <c r="L259" s="198"/>
      <c r="M259" s="203"/>
      <c r="N259" s="204"/>
      <c r="O259" s="204"/>
      <c r="P259" s="204"/>
      <c r="Q259" s="204"/>
      <c r="R259" s="204"/>
      <c r="S259" s="204"/>
      <c r="T259" s="20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199" t="s">
        <v>135</v>
      </c>
      <c r="AU259" s="199" t="s">
        <v>82</v>
      </c>
      <c r="AV259" s="15" t="s">
        <v>132</v>
      </c>
      <c r="AW259" s="15" t="s">
        <v>137</v>
      </c>
      <c r="AX259" s="15" t="s">
        <v>82</v>
      </c>
      <c r="AY259" s="199" t="s">
        <v>126</v>
      </c>
    </row>
    <row r="260" s="2" customFormat="1" ht="62.7" customHeight="1">
      <c r="A260" s="39"/>
      <c r="B260" s="163"/>
      <c r="C260" s="164" t="s">
        <v>693</v>
      </c>
      <c r="D260" s="164" t="s">
        <v>127</v>
      </c>
      <c r="E260" s="165" t="s">
        <v>194</v>
      </c>
      <c r="F260" s="166" t="s">
        <v>195</v>
      </c>
      <c r="G260" s="167" t="s">
        <v>130</v>
      </c>
      <c r="H260" s="168">
        <v>35.898000000000003</v>
      </c>
      <c r="I260" s="169"/>
      <c r="J260" s="170">
        <f>ROUND(I260*H260,2)</f>
        <v>0</v>
      </c>
      <c r="K260" s="166" t="s">
        <v>131</v>
      </c>
      <c r="L260" s="40"/>
      <c r="M260" s="171" t="s">
        <v>3</v>
      </c>
      <c r="N260" s="172" t="s">
        <v>45</v>
      </c>
      <c r="O260" s="73"/>
      <c r="P260" s="173">
        <f>O260*H260</f>
        <v>0</v>
      </c>
      <c r="Q260" s="173">
        <v>0</v>
      </c>
      <c r="R260" s="173">
        <f>Q260*H260</f>
        <v>0</v>
      </c>
      <c r="S260" s="173">
        <v>0</v>
      </c>
      <c r="T260" s="174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75" t="s">
        <v>132</v>
      </c>
      <c r="AT260" s="175" t="s">
        <v>127</v>
      </c>
      <c r="AU260" s="175" t="s">
        <v>82</v>
      </c>
      <c r="AY260" s="20" t="s">
        <v>126</v>
      </c>
      <c r="BE260" s="176">
        <f>IF(N260="základní",J260,0)</f>
        <v>0</v>
      </c>
      <c r="BF260" s="176">
        <f>IF(N260="snížená",J260,0)</f>
        <v>0</v>
      </c>
      <c r="BG260" s="176">
        <f>IF(N260="zákl. přenesená",J260,0)</f>
        <v>0</v>
      </c>
      <c r="BH260" s="176">
        <f>IF(N260="sníž. přenesená",J260,0)</f>
        <v>0</v>
      </c>
      <c r="BI260" s="176">
        <f>IF(N260="nulová",J260,0)</f>
        <v>0</v>
      </c>
      <c r="BJ260" s="20" t="s">
        <v>82</v>
      </c>
      <c r="BK260" s="176">
        <f>ROUND(I260*H260,2)</f>
        <v>0</v>
      </c>
      <c r="BL260" s="20" t="s">
        <v>132</v>
      </c>
      <c r="BM260" s="175" t="s">
        <v>936</v>
      </c>
    </row>
    <row r="261" s="2" customFormat="1">
      <c r="A261" s="39"/>
      <c r="B261" s="40"/>
      <c r="C261" s="39"/>
      <c r="D261" s="177" t="s">
        <v>133</v>
      </c>
      <c r="E261" s="39"/>
      <c r="F261" s="178" t="s">
        <v>197</v>
      </c>
      <c r="G261" s="39"/>
      <c r="H261" s="39"/>
      <c r="I261" s="179"/>
      <c r="J261" s="39"/>
      <c r="K261" s="39"/>
      <c r="L261" s="40"/>
      <c r="M261" s="180"/>
      <c r="N261" s="181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133</v>
      </c>
      <c r="AU261" s="20" t="s">
        <v>82</v>
      </c>
    </row>
    <row r="262" s="14" customFormat="1">
      <c r="A262" s="14"/>
      <c r="B262" s="190"/>
      <c r="C262" s="14"/>
      <c r="D262" s="183" t="s">
        <v>135</v>
      </c>
      <c r="E262" s="191" t="s">
        <v>3</v>
      </c>
      <c r="F262" s="192" t="s">
        <v>937</v>
      </c>
      <c r="G262" s="14"/>
      <c r="H262" s="193">
        <v>35.897777777777776</v>
      </c>
      <c r="I262" s="194"/>
      <c r="J262" s="14"/>
      <c r="K262" s="14"/>
      <c r="L262" s="190"/>
      <c r="M262" s="195"/>
      <c r="N262" s="196"/>
      <c r="O262" s="196"/>
      <c r="P262" s="196"/>
      <c r="Q262" s="196"/>
      <c r="R262" s="196"/>
      <c r="S262" s="196"/>
      <c r="T262" s="19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1" t="s">
        <v>135</v>
      </c>
      <c r="AU262" s="191" t="s">
        <v>82</v>
      </c>
      <c r="AV262" s="14" t="s">
        <v>84</v>
      </c>
      <c r="AW262" s="14" t="s">
        <v>137</v>
      </c>
      <c r="AX262" s="14" t="s">
        <v>82</v>
      </c>
      <c r="AY262" s="191" t="s">
        <v>126</v>
      </c>
    </row>
    <row r="263" s="2" customFormat="1" ht="66.75" customHeight="1">
      <c r="A263" s="39"/>
      <c r="B263" s="163"/>
      <c r="C263" s="164" t="s">
        <v>698</v>
      </c>
      <c r="D263" s="164" t="s">
        <v>127</v>
      </c>
      <c r="E263" s="165" t="s">
        <v>199</v>
      </c>
      <c r="F263" s="166" t="s">
        <v>200</v>
      </c>
      <c r="G263" s="167" t="s">
        <v>130</v>
      </c>
      <c r="H263" s="168">
        <v>516.928</v>
      </c>
      <c r="I263" s="169"/>
      <c r="J263" s="170">
        <f>ROUND(I263*H263,2)</f>
        <v>0</v>
      </c>
      <c r="K263" s="166" t="s">
        <v>131</v>
      </c>
      <c r="L263" s="40"/>
      <c r="M263" s="171" t="s">
        <v>3</v>
      </c>
      <c r="N263" s="172" t="s">
        <v>45</v>
      </c>
      <c r="O263" s="73"/>
      <c r="P263" s="173">
        <f>O263*H263</f>
        <v>0</v>
      </c>
      <c r="Q263" s="173">
        <v>0</v>
      </c>
      <c r="R263" s="173">
        <f>Q263*H263</f>
        <v>0</v>
      </c>
      <c r="S263" s="173">
        <v>0</v>
      </c>
      <c r="T263" s="174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5" t="s">
        <v>132</v>
      </c>
      <c r="AT263" s="175" t="s">
        <v>127</v>
      </c>
      <c r="AU263" s="175" t="s">
        <v>82</v>
      </c>
      <c r="AY263" s="20" t="s">
        <v>126</v>
      </c>
      <c r="BE263" s="176">
        <f>IF(N263="základní",J263,0)</f>
        <v>0</v>
      </c>
      <c r="BF263" s="176">
        <f>IF(N263="snížená",J263,0)</f>
        <v>0</v>
      </c>
      <c r="BG263" s="176">
        <f>IF(N263="zákl. přenesená",J263,0)</f>
        <v>0</v>
      </c>
      <c r="BH263" s="176">
        <f>IF(N263="sníž. přenesená",J263,0)</f>
        <v>0</v>
      </c>
      <c r="BI263" s="176">
        <f>IF(N263="nulová",J263,0)</f>
        <v>0</v>
      </c>
      <c r="BJ263" s="20" t="s">
        <v>82</v>
      </c>
      <c r="BK263" s="176">
        <f>ROUND(I263*H263,2)</f>
        <v>0</v>
      </c>
      <c r="BL263" s="20" t="s">
        <v>132</v>
      </c>
      <c r="BM263" s="175" t="s">
        <v>938</v>
      </c>
    </row>
    <row r="264" s="2" customFormat="1">
      <c r="A264" s="39"/>
      <c r="B264" s="40"/>
      <c r="C264" s="39"/>
      <c r="D264" s="177" t="s">
        <v>133</v>
      </c>
      <c r="E264" s="39"/>
      <c r="F264" s="178" t="s">
        <v>202</v>
      </c>
      <c r="G264" s="39"/>
      <c r="H264" s="39"/>
      <c r="I264" s="179"/>
      <c r="J264" s="39"/>
      <c r="K264" s="39"/>
      <c r="L264" s="40"/>
      <c r="M264" s="180"/>
      <c r="N264" s="181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133</v>
      </c>
      <c r="AU264" s="20" t="s">
        <v>82</v>
      </c>
    </row>
    <row r="265" s="14" customFormat="1">
      <c r="A265" s="14"/>
      <c r="B265" s="190"/>
      <c r="C265" s="14"/>
      <c r="D265" s="183" t="s">
        <v>135</v>
      </c>
      <c r="E265" s="191" t="s">
        <v>3</v>
      </c>
      <c r="F265" s="192" t="s">
        <v>939</v>
      </c>
      <c r="G265" s="14"/>
      <c r="H265" s="193">
        <v>516.928</v>
      </c>
      <c r="I265" s="194"/>
      <c r="J265" s="14"/>
      <c r="K265" s="14"/>
      <c r="L265" s="190"/>
      <c r="M265" s="195"/>
      <c r="N265" s="196"/>
      <c r="O265" s="196"/>
      <c r="P265" s="196"/>
      <c r="Q265" s="196"/>
      <c r="R265" s="196"/>
      <c r="S265" s="196"/>
      <c r="T265" s="19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191" t="s">
        <v>135</v>
      </c>
      <c r="AU265" s="191" t="s">
        <v>82</v>
      </c>
      <c r="AV265" s="14" t="s">
        <v>84</v>
      </c>
      <c r="AW265" s="14" t="s">
        <v>137</v>
      </c>
      <c r="AX265" s="14" t="s">
        <v>82</v>
      </c>
      <c r="AY265" s="191" t="s">
        <v>126</v>
      </c>
    </row>
    <row r="266" s="2" customFormat="1" ht="24.15" customHeight="1">
      <c r="A266" s="39"/>
      <c r="B266" s="163"/>
      <c r="C266" s="164" t="s">
        <v>703</v>
      </c>
      <c r="D266" s="164" t="s">
        <v>127</v>
      </c>
      <c r="E266" s="165" t="s">
        <v>940</v>
      </c>
      <c r="F266" s="166" t="s">
        <v>941</v>
      </c>
      <c r="G266" s="167" t="s">
        <v>617</v>
      </c>
      <c r="H266" s="168">
        <v>39</v>
      </c>
      <c r="I266" s="169"/>
      <c r="J266" s="170">
        <f>ROUND(I266*H266,2)</f>
        <v>0</v>
      </c>
      <c r="K266" s="166" t="s">
        <v>131</v>
      </c>
      <c r="L266" s="40"/>
      <c r="M266" s="171" t="s">
        <v>3</v>
      </c>
      <c r="N266" s="172" t="s">
        <v>45</v>
      </c>
      <c r="O266" s="73"/>
      <c r="P266" s="173">
        <f>O266*H266</f>
        <v>0</v>
      </c>
      <c r="Q266" s="173">
        <v>5.3999999999999998E-05</v>
      </c>
      <c r="R266" s="173">
        <f>Q266*H266</f>
        <v>0.0021059999999999998</v>
      </c>
      <c r="S266" s="173">
        <v>0</v>
      </c>
      <c r="T266" s="174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5" t="s">
        <v>132</v>
      </c>
      <c r="AT266" s="175" t="s">
        <v>127</v>
      </c>
      <c r="AU266" s="175" t="s">
        <v>82</v>
      </c>
      <c r="AY266" s="20" t="s">
        <v>126</v>
      </c>
      <c r="BE266" s="176">
        <f>IF(N266="základní",J266,0)</f>
        <v>0</v>
      </c>
      <c r="BF266" s="176">
        <f>IF(N266="snížená",J266,0)</f>
        <v>0</v>
      </c>
      <c r="BG266" s="176">
        <f>IF(N266="zákl. přenesená",J266,0)</f>
        <v>0</v>
      </c>
      <c r="BH266" s="176">
        <f>IF(N266="sníž. přenesená",J266,0)</f>
        <v>0</v>
      </c>
      <c r="BI266" s="176">
        <f>IF(N266="nulová",J266,0)</f>
        <v>0</v>
      </c>
      <c r="BJ266" s="20" t="s">
        <v>82</v>
      </c>
      <c r="BK266" s="176">
        <f>ROUND(I266*H266,2)</f>
        <v>0</v>
      </c>
      <c r="BL266" s="20" t="s">
        <v>132</v>
      </c>
      <c r="BM266" s="175" t="s">
        <v>710</v>
      </c>
    </row>
    <row r="267" s="2" customFormat="1">
      <c r="A267" s="39"/>
      <c r="B267" s="40"/>
      <c r="C267" s="39"/>
      <c r="D267" s="177" t="s">
        <v>133</v>
      </c>
      <c r="E267" s="39"/>
      <c r="F267" s="178" t="s">
        <v>942</v>
      </c>
      <c r="G267" s="39"/>
      <c r="H267" s="39"/>
      <c r="I267" s="179"/>
      <c r="J267" s="39"/>
      <c r="K267" s="39"/>
      <c r="L267" s="40"/>
      <c r="M267" s="180"/>
      <c r="N267" s="181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133</v>
      </c>
      <c r="AU267" s="20" t="s">
        <v>82</v>
      </c>
    </row>
    <row r="268" s="2" customFormat="1" ht="21.75" customHeight="1">
      <c r="A268" s="39"/>
      <c r="B268" s="163"/>
      <c r="C268" s="207" t="s">
        <v>634</v>
      </c>
      <c r="D268" s="207" t="s">
        <v>186</v>
      </c>
      <c r="E268" s="208" t="s">
        <v>943</v>
      </c>
      <c r="F268" s="209" t="s">
        <v>944</v>
      </c>
      <c r="G268" s="210" t="s">
        <v>617</v>
      </c>
      <c r="H268" s="211">
        <v>117</v>
      </c>
      <c r="I268" s="212"/>
      <c r="J268" s="213">
        <f>ROUND(I268*H268,2)</f>
        <v>0</v>
      </c>
      <c r="K268" s="209" t="s">
        <v>131</v>
      </c>
      <c r="L268" s="214"/>
      <c r="M268" s="215" t="s">
        <v>3</v>
      </c>
      <c r="N268" s="216" t="s">
        <v>45</v>
      </c>
      <c r="O268" s="73"/>
      <c r="P268" s="173">
        <f>O268*H268</f>
        <v>0</v>
      </c>
      <c r="Q268" s="173">
        <v>0.0047200000000000002</v>
      </c>
      <c r="R268" s="173">
        <f>Q268*H268</f>
        <v>0.55224000000000006</v>
      </c>
      <c r="S268" s="173">
        <v>0</v>
      </c>
      <c r="T268" s="174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75" t="s">
        <v>157</v>
      </c>
      <c r="AT268" s="175" t="s">
        <v>186</v>
      </c>
      <c r="AU268" s="175" t="s">
        <v>82</v>
      </c>
      <c r="AY268" s="20" t="s">
        <v>126</v>
      </c>
      <c r="BE268" s="176">
        <f>IF(N268="základní",J268,0)</f>
        <v>0</v>
      </c>
      <c r="BF268" s="176">
        <f>IF(N268="snížená",J268,0)</f>
        <v>0</v>
      </c>
      <c r="BG268" s="176">
        <f>IF(N268="zákl. přenesená",J268,0)</f>
        <v>0</v>
      </c>
      <c r="BH268" s="176">
        <f>IF(N268="sníž. přenesená",J268,0)</f>
        <v>0</v>
      </c>
      <c r="BI268" s="176">
        <f>IF(N268="nulová",J268,0)</f>
        <v>0</v>
      </c>
      <c r="BJ268" s="20" t="s">
        <v>82</v>
      </c>
      <c r="BK268" s="176">
        <f>ROUND(I268*H268,2)</f>
        <v>0</v>
      </c>
      <c r="BL268" s="20" t="s">
        <v>132</v>
      </c>
      <c r="BM268" s="175" t="s">
        <v>945</v>
      </c>
    </row>
    <row r="269" s="2" customFormat="1" ht="24.15" customHeight="1">
      <c r="A269" s="39"/>
      <c r="B269" s="163"/>
      <c r="C269" s="164" t="s">
        <v>713</v>
      </c>
      <c r="D269" s="164" t="s">
        <v>127</v>
      </c>
      <c r="E269" s="165" t="s">
        <v>946</v>
      </c>
      <c r="F269" s="166" t="s">
        <v>947</v>
      </c>
      <c r="G269" s="167" t="s">
        <v>240</v>
      </c>
      <c r="H269" s="168">
        <v>39</v>
      </c>
      <c r="I269" s="169"/>
      <c r="J269" s="170">
        <f>ROUND(I269*H269,2)</f>
        <v>0</v>
      </c>
      <c r="K269" s="166" t="s">
        <v>131</v>
      </c>
      <c r="L269" s="40"/>
      <c r="M269" s="171" t="s">
        <v>3</v>
      </c>
      <c r="N269" s="172" t="s">
        <v>45</v>
      </c>
      <c r="O269" s="73"/>
      <c r="P269" s="173">
        <f>O269*H269</f>
        <v>0</v>
      </c>
      <c r="Q269" s="173">
        <v>0</v>
      </c>
      <c r="R269" s="173">
        <f>Q269*H269</f>
        <v>0</v>
      </c>
      <c r="S269" s="173">
        <v>0</v>
      </c>
      <c r="T269" s="174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5" t="s">
        <v>132</v>
      </c>
      <c r="AT269" s="175" t="s">
        <v>127</v>
      </c>
      <c r="AU269" s="175" t="s">
        <v>82</v>
      </c>
      <c r="AY269" s="20" t="s">
        <v>126</v>
      </c>
      <c r="BE269" s="176">
        <f>IF(N269="základní",J269,0)</f>
        <v>0</v>
      </c>
      <c r="BF269" s="176">
        <f>IF(N269="snížená",J269,0)</f>
        <v>0</v>
      </c>
      <c r="BG269" s="176">
        <f>IF(N269="zákl. přenesená",J269,0)</f>
        <v>0</v>
      </c>
      <c r="BH269" s="176">
        <f>IF(N269="sníž. přenesená",J269,0)</f>
        <v>0</v>
      </c>
      <c r="BI269" s="176">
        <f>IF(N269="nulová",J269,0)</f>
        <v>0</v>
      </c>
      <c r="BJ269" s="20" t="s">
        <v>82</v>
      </c>
      <c r="BK269" s="176">
        <f>ROUND(I269*H269,2)</f>
        <v>0</v>
      </c>
      <c r="BL269" s="20" t="s">
        <v>132</v>
      </c>
      <c r="BM269" s="175" t="s">
        <v>948</v>
      </c>
    </row>
    <row r="270" s="2" customFormat="1">
      <c r="A270" s="39"/>
      <c r="B270" s="40"/>
      <c r="C270" s="39"/>
      <c r="D270" s="177" t="s">
        <v>133</v>
      </c>
      <c r="E270" s="39"/>
      <c r="F270" s="178" t="s">
        <v>949</v>
      </c>
      <c r="G270" s="39"/>
      <c r="H270" s="39"/>
      <c r="I270" s="179"/>
      <c r="J270" s="39"/>
      <c r="K270" s="39"/>
      <c r="L270" s="40"/>
      <c r="M270" s="180"/>
      <c r="N270" s="181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133</v>
      </c>
      <c r="AU270" s="20" t="s">
        <v>82</v>
      </c>
    </row>
    <row r="271" s="2" customFormat="1">
      <c r="A271" s="39"/>
      <c r="B271" s="40"/>
      <c r="C271" s="39"/>
      <c r="D271" s="183" t="s">
        <v>146</v>
      </c>
      <c r="E271" s="39"/>
      <c r="F271" s="206" t="s">
        <v>950</v>
      </c>
      <c r="G271" s="39"/>
      <c r="H271" s="39"/>
      <c r="I271" s="179"/>
      <c r="J271" s="39"/>
      <c r="K271" s="39"/>
      <c r="L271" s="40"/>
      <c r="M271" s="180"/>
      <c r="N271" s="181"/>
      <c r="O271" s="73"/>
      <c r="P271" s="73"/>
      <c r="Q271" s="73"/>
      <c r="R271" s="73"/>
      <c r="S271" s="73"/>
      <c r="T271" s="74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0" t="s">
        <v>146</v>
      </c>
      <c r="AU271" s="20" t="s">
        <v>82</v>
      </c>
    </row>
    <row r="272" s="2" customFormat="1" ht="24.15" customHeight="1">
      <c r="A272" s="39"/>
      <c r="B272" s="163"/>
      <c r="C272" s="164" t="s">
        <v>715</v>
      </c>
      <c r="D272" s="164" t="s">
        <v>127</v>
      </c>
      <c r="E272" s="165" t="s">
        <v>951</v>
      </c>
      <c r="F272" s="166" t="s">
        <v>952</v>
      </c>
      <c r="G272" s="167" t="s">
        <v>706</v>
      </c>
      <c r="H272" s="168">
        <v>39</v>
      </c>
      <c r="I272" s="169"/>
      <c r="J272" s="170">
        <f>ROUND(I272*H272,2)</f>
        <v>0</v>
      </c>
      <c r="K272" s="166" t="s">
        <v>3</v>
      </c>
      <c r="L272" s="40"/>
      <c r="M272" s="171" t="s">
        <v>3</v>
      </c>
      <c r="N272" s="172" t="s">
        <v>45</v>
      </c>
      <c r="O272" s="73"/>
      <c r="P272" s="173">
        <f>O272*H272</f>
        <v>0</v>
      </c>
      <c r="Q272" s="173">
        <v>0.00050100000000000003</v>
      </c>
      <c r="R272" s="173">
        <f>Q272*H272</f>
        <v>0.019539000000000001</v>
      </c>
      <c r="S272" s="173">
        <v>0</v>
      </c>
      <c r="T272" s="174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5" t="s">
        <v>132</v>
      </c>
      <c r="AT272" s="175" t="s">
        <v>127</v>
      </c>
      <c r="AU272" s="175" t="s">
        <v>82</v>
      </c>
      <c r="AY272" s="20" t="s">
        <v>126</v>
      </c>
      <c r="BE272" s="176">
        <f>IF(N272="základní",J272,0)</f>
        <v>0</v>
      </c>
      <c r="BF272" s="176">
        <f>IF(N272="snížená",J272,0)</f>
        <v>0</v>
      </c>
      <c r="BG272" s="176">
        <f>IF(N272="zákl. přenesená",J272,0)</f>
        <v>0</v>
      </c>
      <c r="BH272" s="176">
        <f>IF(N272="sníž. přenesená",J272,0)</f>
        <v>0</v>
      </c>
      <c r="BI272" s="176">
        <f>IF(N272="nulová",J272,0)</f>
        <v>0</v>
      </c>
      <c r="BJ272" s="20" t="s">
        <v>82</v>
      </c>
      <c r="BK272" s="176">
        <f>ROUND(I272*H272,2)</f>
        <v>0</v>
      </c>
      <c r="BL272" s="20" t="s">
        <v>132</v>
      </c>
      <c r="BM272" s="175" t="s">
        <v>953</v>
      </c>
    </row>
    <row r="273" s="2" customFormat="1" ht="21.75" customHeight="1">
      <c r="A273" s="39"/>
      <c r="B273" s="163"/>
      <c r="C273" s="164" t="s">
        <v>954</v>
      </c>
      <c r="D273" s="164" t="s">
        <v>127</v>
      </c>
      <c r="E273" s="165" t="s">
        <v>955</v>
      </c>
      <c r="F273" s="166" t="s">
        <v>956</v>
      </c>
      <c r="G273" s="167" t="s">
        <v>130</v>
      </c>
      <c r="H273" s="168">
        <v>11.699999999999999</v>
      </c>
      <c r="I273" s="169"/>
      <c r="J273" s="170">
        <f>ROUND(I273*H273,2)</f>
        <v>0</v>
      </c>
      <c r="K273" s="166" t="s">
        <v>131</v>
      </c>
      <c r="L273" s="40"/>
      <c r="M273" s="171" t="s">
        <v>3</v>
      </c>
      <c r="N273" s="172" t="s">
        <v>45</v>
      </c>
      <c r="O273" s="73"/>
      <c r="P273" s="173">
        <f>O273*H273</f>
        <v>0</v>
      </c>
      <c r="Q273" s="173">
        <v>0</v>
      </c>
      <c r="R273" s="173">
        <f>Q273*H273</f>
        <v>0</v>
      </c>
      <c r="S273" s="173">
        <v>0</v>
      </c>
      <c r="T273" s="174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175" t="s">
        <v>132</v>
      </c>
      <c r="AT273" s="175" t="s">
        <v>127</v>
      </c>
      <c r="AU273" s="175" t="s">
        <v>82</v>
      </c>
      <c r="AY273" s="20" t="s">
        <v>126</v>
      </c>
      <c r="BE273" s="176">
        <f>IF(N273="základní",J273,0)</f>
        <v>0</v>
      </c>
      <c r="BF273" s="176">
        <f>IF(N273="snížená",J273,0)</f>
        <v>0</v>
      </c>
      <c r="BG273" s="176">
        <f>IF(N273="zákl. přenesená",J273,0)</f>
        <v>0</v>
      </c>
      <c r="BH273" s="176">
        <f>IF(N273="sníž. přenesená",J273,0)</f>
        <v>0</v>
      </c>
      <c r="BI273" s="176">
        <f>IF(N273="nulová",J273,0)</f>
        <v>0</v>
      </c>
      <c r="BJ273" s="20" t="s">
        <v>82</v>
      </c>
      <c r="BK273" s="176">
        <f>ROUND(I273*H273,2)</f>
        <v>0</v>
      </c>
      <c r="BL273" s="20" t="s">
        <v>132</v>
      </c>
      <c r="BM273" s="175" t="s">
        <v>957</v>
      </c>
    </row>
    <row r="274" s="2" customFormat="1">
      <c r="A274" s="39"/>
      <c r="B274" s="40"/>
      <c r="C274" s="39"/>
      <c r="D274" s="177" t="s">
        <v>133</v>
      </c>
      <c r="E274" s="39"/>
      <c r="F274" s="178" t="s">
        <v>958</v>
      </c>
      <c r="G274" s="39"/>
      <c r="H274" s="39"/>
      <c r="I274" s="179"/>
      <c r="J274" s="39"/>
      <c r="K274" s="39"/>
      <c r="L274" s="40"/>
      <c r="M274" s="180"/>
      <c r="N274" s="181"/>
      <c r="O274" s="73"/>
      <c r="P274" s="73"/>
      <c r="Q274" s="73"/>
      <c r="R274" s="73"/>
      <c r="S274" s="73"/>
      <c r="T274" s="74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20" t="s">
        <v>133</v>
      </c>
      <c r="AU274" s="20" t="s">
        <v>82</v>
      </c>
    </row>
    <row r="275" s="14" customFormat="1">
      <c r="A275" s="14"/>
      <c r="B275" s="190"/>
      <c r="C275" s="14"/>
      <c r="D275" s="183" t="s">
        <v>135</v>
      </c>
      <c r="E275" s="191" t="s">
        <v>3</v>
      </c>
      <c r="F275" s="192" t="s">
        <v>959</v>
      </c>
      <c r="G275" s="14"/>
      <c r="H275" s="193">
        <v>11.699999999999999</v>
      </c>
      <c r="I275" s="194"/>
      <c r="J275" s="14"/>
      <c r="K275" s="14"/>
      <c r="L275" s="190"/>
      <c r="M275" s="195"/>
      <c r="N275" s="196"/>
      <c r="O275" s="196"/>
      <c r="P275" s="196"/>
      <c r="Q275" s="196"/>
      <c r="R275" s="196"/>
      <c r="S275" s="196"/>
      <c r="T275" s="19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1" t="s">
        <v>135</v>
      </c>
      <c r="AU275" s="191" t="s">
        <v>82</v>
      </c>
      <c r="AV275" s="14" t="s">
        <v>84</v>
      </c>
      <c r="AW275" s="14" t="s">
        <v>137</v>
      </c>
      <c r="AX275" s="14" t="s">
        <v>82</v>
      </c>
      <c r="AY275" s="191" t="s">
        <v>126</v>
      </c>
    </row>
    <row r="276" s="2" customFormat="1" ht="16.5" customHeight="1">
      <c r="A276" s="39"/>
      <c r="B276" s="163"/>
      <c r="C276" s="207" t="s">
        <v>645</v>
      </c>
      <c r="D276" s="207" t="s">
        <v>186</v>
      </c>
      <c r="E276" s="208" t="s">
        <v>960</v>
      </c>
      <c r="F276" s="209" t="s">
        <v>961</v>
      </c>
      <c r="G276" s="210" t="s">
        <v>617</v>
      </c>
      <c r="H276" s="211">
        <v>11</v>
      </c>
      <c r="I276" s="212"/>
      <c r="J276" s="213">
        <f>ROUND(I276*H276,2)</f>
        <v>0</v>
      </c>
      <c r="K276" s="209" t="s">
        <v>131</v>
      </c>
      <c r="L276" s="214"/>
      <c r="M276" s="215" t="s">
        <v>3</v>
      </c>
      <c r="N276" s="216" t="s">
        <v>45</v>
      </c>
      <c r="O276" s="73"/>
      <c r="P276" s="173">
        <f>O276*H276</f>
        <v>0</v>
      </c>
      <c r="Q276" s="173">
        <v>0.027</v>
      </c>
      <c r="R276" s="173">
        <f>Q276*H276</f>
        <v>0.29699999999999999</v>
      </c>
      <c r="S276" s="173">
        <v>0</v>
      </c>
      <c r="T276" s="174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175" t="s">
        <v>157</v>
      </c>
      <c r="AT276" s="175" t="s">
        <v>186</v>
      </c>
      <c r="AU276" s="175" t="s">
        <v>82</v>
      </c>
      <c r="AY276" s="20" t="s">
        <v>126</v>
      </c>
      <c r="BE276" s="176">
        <f>IF(N276="základní",J276,0)</f>
        <v>0</v>
      </c>
      <c r="BF276" s="176">
        <f>IF(N276="snížená",J276,0)</f>
        <v>0</v>
      </c>
      <c r="BG276" s="176">
        <f>IF(N276="zákl. přenesená",J276,0)</f>
        <v>0</v>
      </c>
      <c r="BH276" s="176">
        <f>IF(N276="sníž. přenesená",J276,0)</f>
        <v>0</v>
      </c>
      <c r="BI276" s="176">
        <f>IF(N276="nulová",J276,0)</f>
        <v>0</v>
      </c>
      <c r="BJ276" s="20" t="s">
        <v>82</v>
      </c>
      <c r="BK276" s="176">
        <f>ROUND(I276*H276,2)</f>
        <v>0</v>
      </c>
      <c r="BL276" s="20" t="s">
        <v>132</v>
      </c>
      <c r="BM276" s="175" t="s">
        <v>962</v>
      </c>
    </row>
    <row r="277" s="2" customFormat="1" ht="21.75" customHeight="1">
      <c r="A277" s="39"/>
      <c r="B277" s="163"/>
      <c r="C277" s="207" t="s">
        <v>963</v>
      </c>
      <c r="D277" s="207" t="s">
        <v>186</v>
      </c>
      <c r="E277" s="208" t="s">
        <v>964</v>
      </c>
      <c r="F277" s="209" t="s">
        <v>965</v>
      </c>
      <c r="G277" s="210" t="s">
        <v>617</v>
      </c>
      <c r="H277" s="211">
        <v>6</v>
      </c>
      <c r="I277" s="212"/>
      <c r="J277" s="213">
        <f>ROUND(I277*H277,2)</f>
        <v>0</v>
      </c>
      <c r="K277" s="209" t="s">
        <v>3</v>
      </c>
      <c r="L277" s="214"/>
      <c r="M277" s="215" t="s">
        <v>3</v>
      </c>
      <c r="N277" s="216" t="s">
        <v>45</v>
      </c>
      <c r="O277" s="73"/>
      <c r="P277" s="173">
        <f>O277*H277</f>
        <v>0</v>
      </c>
      <c r="Q277" s="173">
        <v>0.0050000000000000001</v>
      </c>
      <c r="R277" s="173">
        <f>Q277*H277</f>
        <v>0.029999999999999999</v>
      </c>
      <c r="S277" s="173">
        <v>0</v>
      </c>
      <c r="T277" s="174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5" t="s">
        <v>157</v>
      </c>
      <c r="AT277" s="175" t="s">
        <v>186</v>
      </c>
      <c r="AU277" s="175" t="s">
        <v>82</v>
      </c>
      <c r="AY277" s="20" t="s">
        <v>126</v>
      </c>
      <c r="BE277" s="176">
        <f>IF(N277="základní",J277,0)</f>
        <v>0</v>
      </c>
      <c r="BF277" s="176">
        <f>IF(N277="snížená",J277,0)</f>
        <v>0</v>
      </c>
      <c r="BG277" s="176">
        <f>IF(N277="zákl. přenesená",J277,0)</f>
        <v>0</v>
      </c>
      <c r="BH277" s="176">
        <f>IF(N277="sníž. přenesená",J277,0)</f>
        <v>0</v>
      </c>
      <c r="BI277" s="176">
        <f>IF(N277="nulová",J277,0)</f>
        <v>0</v>
      </c>
      <c r="BJ277" s="20" t="s">
        <v>82</v>
      </c>
      <c r="BK277" s="176">
        <f>ROUND(I277*H277,2)</f>
        <v>0</v>
      </c>
      <c r="BL277" s="20" t="s">
        <v>132</v>
      </c>
      <c r="BM277" s="175" t="s">
        <v>966</v>
      </c>
    </row>
    <row r="278" s="2" customFormat="1" ht="21.75" customHeight="1">
      <c r="A278" s="39"/>
      <c r="B278" s="163"/>
      <c r="C278" s="207" t="s">
        <v>967</v>
      </c>
      <c r="D278" s="207" t="s">
        <v>186</v>
      </c>
      <c r="E278" s="208" t="s">
        <v>968</v>
      </c>
      <c r="F278" s="209" t="s">
        <v>969</v>
      </c>
      <c r="G278" s="210" t="s">
        <v>617</v>
      </c>
      <c r="H278" s="211">
        <v>8</v>
      </c>
      <c r="I278" s="212"/>
      <c r="J278" s="213">
        <f>ROUND(I278*H278,2)</f>
        <v>0</v>
      </c>
      <c r="K278" s="209" t="s">
        <v>3</v>
      </c>
      <c r="L278" s="214"/>
      <c r="M278" s="215" t="s">
        <v>3</v>
      </c>
      <c r="N278" s="216" t="s">
        <v>45</v>
      </c>
      <c r="O278" s="73"/>
      <c r="P278" s="173">
        <f>O278*H278</f>
        <v>0</v>
      </c>
      <c r="Q278" s="173">
        <v>0.0023</v>
      </c>
      <c r="R278" s="173">
        <f>Q278*H278</f>
        <v>0.0184</v>
      </c>
      <c r="S278" s="173">
        <v>0</v>
      </c>
      <c r="T278" s="174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5" t="s">
        <v>157</v>
      </c>
      <c r="AT278" s="175" t="s">
        <v>186</v>
      </c>
      <c r="AU278" s="175" t="s">
        <v>82</v>
      </c>
      <c r="AY278" s="20" t="s">
        <v>126</v>
      </c>
      <c r="BE278" s="176">
        <f>IF(N278="základní",J278,0)</f>
        <v>0</v>
      </c>
      <c r="BF278" s="176">
        <f>IF(N278="snížená",J278,0)</f>
        <v>0</v>
      </c>
      <c r="BG278" s="176">
        <f>IF(N278="zákl. přenesená",J278,0)</f>
        <v>0</v>
      </c>
      <c r="BH278" s="176">
        <f>IF(N278="sníž. přenesená",J278,0)</f>
        <v>0</v>
      </c>
      <c r="BI278" s="176">
        <f>IF(N278="nulová",J278,0)</f>
        <v>0</v>
      </c>
      <c r="BJ278" s="20" t="s">
        <v>82</v>
      </c>
      <c r="BK278" s="176">
        <f>ROUND(I278*H278,2)</f>
        <v>0</v>
      </c>
      <c r="BL278" s="20" t="s">
        <v>132</v>
      </c>
      <c r="BM278" s="175" t="s">
        <v>970</v>
      </c>
    </row>
    <row r="279" s="2" customFormat="1" ht="21.75" customHeight="1">
      <c r="A279" s="39"/>
      <c r="B279" s="163"/>
      <c r="C279" s="207" t="s">
        <v>971</v>
      </c>
      <c r="D279" s="207" t="s">
        <v>186</v>
      </c>
      <c r="E279" s="208" t="s">
        <v>972</v>
      </c>
      <c r="F279" s="209" t="s">
        <v>973</v>
      </c>
      <c r="G279" s="210" t="s">
        <v>617</v>
      </c>
      <c r="H279" s="211">
        <v>14</v>
      </c>
      <c r="I279" s="212"/>
      <c r="J279" s="213">
        <f>ROUND(I279*H279,2)</f>
        <v>0</v>
      </c>
      <c r="K279" s="209" t="s">
        <v>3</v>
      </c>
      <c r="L279" s="214"/>
      <c r="M279" s="215" t="s">
        <v>3</v>
      </c>
      <c r="N279" s="216" t="s">
        <v>45</v>
      </c>
      <c r="O279" s="73"/>
      <c r="P279" s="173">
        <f>O279*H279</f>
        <v>0</v>
      </c>
      <c r="Q279" s="173">
        <v>3.0000000000000001E-05</v>
      </c>
      <c r="R279" s="173">
        <f>Q279*H279</f>
        <v>0.00042000000000000002</v>
      </c>
      <c r="S279" s="173">
        <v>0</v>
      </c>
      <c r="T279" s="174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75" t="s">
        <v>157</v>
      </c>
      <c r="AT279" s="175" t="s">
        <v>186</v>
      </c>
      <c r="AU279" s="175" t="s">
        <v>82</v>
      </c>
      <c r="AY279" s="20" t="s">
        <v>126</v>
      </c>
      <c r="BE279" s="176">
        <f>IF(N279="základní",J279,0)</f>
        <v>0</v>
      </c>
      <c r="BF279" s="176">
        <f>IF(N279="snížená",J279,0)</f>
        <v>0</v>
      </c>
      <c r="BG279" s="176">
        <f>IF(N279="zákl. přenesená",J279,0)</f>
        <v>0</v>
      </c>
      <c r="BH279" s="176">
        <f>IF(N279="sníž. přenesená",J279,0)</f>
        <v>0</v>
      </c>
      <c r="BI279" s="176">
        <f>IF(N279="nulová",J279,0)</f>
        <v>0</v>
      </c>
      <c r="BJ279" s="20" t="s">
        <v>82</v>
      </c>
      <c r="BK279" s="176">
        <f>ROUND(I279*H279,2)</f>
        <v>0</v>
      </c>
      <c r="BL279" s="20" t="s">
        <v>132</v>
      </c>
      <c r="BM279" s="175" t="s">
        <v>974</v>
      </c>
    </row>
    <row r="280" s="2" customFormat="1" ht="62.7" customHeight="1">
      <c r="A280" s="39"/>
      <c r="B280" s="163"/>
      <c r="C280" s="164" t="s">
        <v>975</v>
      </c>
      <c r="D280" s="164" t="s">
        <v>127</v>
      </c>
      <c r="E280" s="165" t="s">
        <v>976</v>
      </c>
      <c r="F280" s="166" t="s">
        <v>977</v>
      </c>
      <c r="G280" s="167" t="s">
        <v>617</v>
      </c>
      <c r="H280" s="168">
        <v>261</v>
      </c>
      <c r="I280" s="169"/>
      <c r="J280" s="170">
        <f>ROUND(I280*H280,2)</f>
        <v>0</v>
      </c>
      <c r="K280" s="166" t="s">
        <v>131</v>
      </c>
      <c r="L280" s="40"/>
      <c r="M280" s="171" t="s">
        <v>3</v>
      </c>
      <c r="N280" s="172" t="s">
        <v>45</v>
      </c>
      <c r="O280" s="73"/>
      <c r="P280" s="173">
        <f>O280*H280</f>
        <v>0</v>
      </c>
      <c r="Q280" s="173">
        <v>0</v>
      </c>
      <c r="R280" s="173">
        <f>Q280*H280</f>
        <v>0</v>
      </c>
      <c r="S280" s="173">
        <v>0</v>
      </c>
      <c r="T280" s="174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5" t="s">
        <v>132</v>
      </c>
      <c r="AT280" s="175" t="s">
        <v>127</v>
      </c>
      <c r="AU280" s="175" t="s">
        <v>82</v>
      </c>
      <c r="AY280" s="20" t="s">
        <v>126</v>
      </c>
      <c r="BE280" s="176">
        <f>IF(N280="základní",J280,0)</f>
        <v>0</v>
      </c>
      <c r="BF280" s="176">
        <f>IF(N280="snížená",J280,0)</f>
        <v>0</v>
      </c>
      <c r="BG280" s="176">
        <f>IF(N280="zákl. přenesená",J280,0)</f>
        <v>0</v>
      </c>
      <c r="BH280" s="176">
        <f>IF(N280="sníž. přenesená",J280,0)</f>
        <v>0</v>
      </c>
      <c r="BI280" s="176">
        <f>IF(N280="nulová",J280,0)</f>
        <v>0</v>
      </c>
      <c r="BJ280" s="20" t="s">
        <v>82</v>
      </c>
      <c r="BK280" s="176">
        <f>ROUND(I280*H280,2)</f>
        <v>0</v>
      </c>
      <c r="BL280" s="20" t="s">
        <v>132</v>
      </c>
      <c r="BM280" s="175" t="s">
        <v>978</v>
      </c>
    </row>
    <row r="281" s="2" customFormat="1">
      <c r="A281" s="39"/>
      <c r="B281" s="40"/>
      <c r="C281" s="39"/>
      <c r="D281" s="177" t="s">
        <v>133</v>
      </c>
      <c r="E281" s="39"/>
      <c r="F281" s="178" t="s">
        <v>979</v>
      </c>
      <c r="G281" s="39"/>
      <c r="H281" s="39"/>
      <c r="I281" s="179"/>
      <c r="J281" s="39"/>
      <c r="K281" s="39"/>
      <c r="L281" s="40"/>
      <c r="M281" s="180"/>
      <c r="N281" s="181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133</v>
      </c>
      <c r="AU281" s="20" t="s">
        <v>82</v>
      </c>
    </row>
    <row r="282" s="2" customFormat="1" ht="44.25" customHeight="1">
      <c r="A282" s="39"/>
      <c r="B282" s="163"/>
      <c r="C282" s="164" t="s">
        <v>980</v>
      </c>
      <c r="D282" s="164" t="s">
        <v>127</v>
      </c>
      <c r="E282" s="165" t="s">
        <v>981</v>
      </c>
      <c r="F282" s="166" t="s">
        <v>982</v>
      </c>
      <c r="G282" s="167" t="s">
        <v>617</v>
      </c>
      <c r="H282" s="168">
        <v>261</v>
      </c>
      <c r="I282" s="169"/>
      <c r="J282" s="170">
        <f>ROUND(I282*H282,2)</f>
        <v>0</v>
      </c>
      <c r="K282" s="166" t="s">
        <v>131</v>
      </c>
      <c r="L282" s="40"/>
      <c r="M282" s="171" t="s">
        <v>3</v>
      </c>
      <c r="N282" s="172" t="s">
        <v>45</v>
      </c>
      <c r="O282" s="73"/>
      <c r="P282" s="173">
        <f>O282*H282</f>
        <v>0</v>
      </c>
      <c r="Q282" s="173">
        <v>0</v>
      </c>
      <c r="R282" s="173">
        <f>Q282*H282</f>
        <v>0</v>
      </c>
      <c r="S282" s="173">
        <v>0</v>
      </c>
      <c r="T282" s="17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5" t="s">
        <v>132</v>
      </c>
      <c r="AT282" s="175" t="s">
        <v>127</v>
      </c>
      <c r="AU282" s="175" t="s">
        <v>82</v>
      </c>
      <c r="AY282" s="20" t="s">
        <v>126</v>
      </c>
      <c r="BE282" s="176">
        <f>IF(N282="základní",J282,0)</f>
        <v>0</v>
      </c>
      <c r="BF282" s="176">
        <f>IF(N282="snížená",J282,0)</f>
        <v>0</v>
      </c>
      <c r="BG282" s="176">
        <f>IF(N282="zákl. přenesená",J282,0)</f>
        <v>0</v>
      </c>
      <c r="BH282" s="176">
        <f>IF(N282="sníž. přenesená",J282,0)</f>
        <v>0</v>
      </c>
      <c r="BI282" s="176">
        <f>IF(N282="nulová",J282,0)</f>
        <v>0</v>
      </c>
      <c r="BJ282" s="20" t="s">
        <v>82</v>
      </c>
      <c r="BK282" s="176">
        <f>ROUND(I282*H282,2)</f>
        <v>0</v>
      </c>
      <c r="BL282" s="20" t="s">
        <v>132</v>
      </c>
      <c r="BM282" s="175" t="s">
        <v>983</v>
      </c>
    </row>
    <row r="283" s="2" customFormat="1">
      <c r="A283" s="39"/>
      <c r="B283" s="40"/>
      <c r="C283" s="39"/>
      <c r="D283" s="177" t="s">
        <v>133</v>
      </c>
      <c r="E283" s="39"/>
      <c r="F283" s="178" t="s">
        <v>984</v>
      </c>
      <c r="G283" s="39"/>
      <c r="H283" s="39"/>
      <c r="I283" s="179"/>
      <c r="J283" s="39"/>
      <c r="K283" s="39"/>
      <c r="L283" s="40"/>
      <c r="M283" s="180"/>
      <c r="N283" s="181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133</v>
      </c>
      <c r="AU283" s="20" t="s">
        <v>82</v>
      </c>
    </row>
    <row r="284" s="2" customFormat="1" ht="24.15" customHeight="1">
      <c r="A284" s="39"/>
      <c r="B284" s="163"/>
      <c r="C284" s="164" t="s">
        <v>985</v>
      </c>
      <c r="D284" s="164" t="s">
        <v>127</v>
      </c>
      <c r="E284" s="165" t="s">
        <v>946</v>
      </c>
      <c r="F284" s="166" t="s">
        <v>947</v>
      </c>
      <c r="G284" s="167" t="s">
        <v>240</v>
      </c>
      <c r="H284" s="168">
        <v>261</v>
      </c>
      <c r="I284" s="169"/>
      <c r="J284" s="170">
        <f>ROUND(I284*H284,2)</f>
        <v>0</v>
      </c>
      <c r="K284" s="166" t="s">
        <v>131</v>
      </c>
      <c r="L284" s="40"/>
      <c r="M284" s="171" t="s">
        <v>3</v>
      </c>
      <c r="N284" s="172" t="s">
        <v>45</v>
      </c>
      <c r="O284" s="73"/>
      <c r="P284" s="173">
        <f>O284*H284</f>
        <v>0</v>
      </c>
      <c r="Q284" s="173">
        <v>0</v>
      </c>
      <c r="R284" s="173">
        <f>Q284*H284</f>
        <v>0</v>
      </c>
      <c r="S284" s="173">
        <v>0</v>
      </c>
      <c r="T284" s="174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5" t="s">
        <v>132</v>
      </c>
      <c r="AT284" s="175" t="s">
        <v>127</v>
      </c>
      <c r="AU284" s="175" t="s">
        <v>82</v>
      </c>
      <c r="AY284" s="20" t="s">
        <v>126</v>
      </c>
      <c r="BE284" s="176">
        <f>IF(N284="základní",J284,0)</f>
        <v>0</v>
      </c>
      <c r="BF284" s="176">
        <f>IF(N284="snížená",J284,0)</f>
        <v>0</v>
      </c>
      <c r="BG284" s="176">
        <f>IF(N284="zákl. přenesená",J284,0)</f>
        <v>0</v>
      </c>
      <c r="BH284" s="176">
        <f>IF(N284="sníž. přenesená",J284,0)</f>
        <v>0</v>
      </c>
      <c r="BI284" s="176">
        <f>IF(N284="nulová",J284,0)</f>
        <v>0</v>
      </c>
      <c r="BJ284" s="20" t="s">
        <v>82</v>
      </c>
      <c r="BK284" s="176">
        <f>ROUND(I284*H284,2)</f>
        <v>0</v>
      </c>
      <c r="BL284" s="20" t="s">
        <v>132</v>
      </c>
      <c r="BM284" s="175" t="s">
        <v>986</v>
      </c>
    </row>
    <row r="285" s="2" customFormat="1">
      <c r="A285" s="39"/>
      <c r="B285" s="40"/>
      <c r="C285" s="39"/>
      <c r="D285" s="177" t="s">
        <v>133</v>
      </c>
      <c r="E285" s="39"/>
      <c r="F285" s="178" t="s">
        <v>949</v>
      </c>
      <c r="G285" s="39"/>
      <c r="H285" s="39"/>
      <c r="I285" s="179"/>
      <c r="J285" s="39"/>
      <c r="K285" s="39"/>
      <c r="L285" s="40"/>
      <c r="M285" s="180"/>
      <c r="N285" s="181"/>
      <c r="O285" s="73"/>
      <c r="P285" s="73"/>
      <c r="Q285" s="73"/>
      <c r="R285" s="73"/>
      <c r="S285" s="73"/>
      <c r="T285" s="74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20" t="s">
        <v>133</v>
      </c>
      <c r="AU285" s="20" t="s">
        <v>82</v>
      </c>
    </row>
    <row r="286" s="2" customFormat="1">
      <c r="A286" s="39"/>
      <c r="B286" s="40"/>
      <c r="C286" s="39"/>
      <c r="D286" s="183" t="s">
        <v>146</v>
      </c>
      <c r="E286" s="39"/>
      <c r="F286" s="206" t="s">
        <v>950</v>
      </c>
      <c r="G286" s="39"/>
      <c r="H286" s="39"/>
      <c r="I286" s="179"/>
      <c r="J286" s="39"/>
      <c r="K286" s="39"/>
      <c r="L286" s="40"/>
      <c r="M286" s="180"/>
      <c r="N286" s="181"/>
      <c r="O286" s="73"/>
      <c r="P286" s="73"/>
      <c r="Q286" s="73"/>
      <c r="R286" s="73"/>
      <c r="S286" s="73"/>
      <c r="T286" s="74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20" t="s">
        <v>146</v>
      </c>
      <c r="AU286" s="20" t="s">
        <v>82</v>
      </c>
    </row>
    <row r="287" s="2" customFormat="1" ht="16.5" customHeight="1">
      <c r="A287" s="39"/>
      <c r="B287" s="163"/>
      <c r="C287" s="164" t="s">
        <v>987</v>
      </c>
      <c r="D287" s="164" t="s">
        <v>127</v>
      </c>
      <c r="E287" s="165" t="s">
        <v>988</v>
      </c>
      <c r="F287" s="166" t="s">
        <v>989</v>
      </c>
      <c r="G287" s="167" t="s">
        <v>706</v>
      </c>
      <c r="H287" s="168">
        <v>261</v>
      </c>
      <c r="I287" s="169"/>
      <c r="J287" s="170">
        <f>ROUND(I287*H287,2)</f>
        <v>0</v>
      </c>
      <c r="K287" s="166" t="s">
        <v>3</v>
      </c>
      <c r="L287" s="40"/>
      <c r="M287" s="171" t="s">
        <v>3</v>
      </c>
      <c r="N287" s="172" t="s">
        <v>45</v>
      </c>
      <c r="O287" s="73"/>
      <c r="P287" s="173">
        <f>O287*H287</f>
        <v>0</v>
      </c>
      <c r="Q287" s="173">
        <v>0</v>
      </c>
      <c r="R287" s="173">
        <f>Q287*H287</f>
        <v>0</v>
      </c>
      <c r="S287" s="173">
        <v>0</v>
      </c>
      <c r="T287" s="174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5" t="s">
        <v>132</v>
      </c>
      <c r="AT287" s="175" t="s">
        <v>127</v>
      </c>
      <c r="AU287" s="175" t="s">
        <v>82</v>
      </c>
      <c r="AY287" s="20" t="s">
        <v>126</v>
      </c>
      <c r="BE287" s="176">
        <f>IF(N287="základní",J287,0)</f>
        <v>0</v>
      </c>
      <c r="BF287" s="176">
        <f>IF(N287="snížená",J287,0)</f>
        <v>0</v>
      </c>
      <c r="BG287" s="176">
        <f>IF(N287="zákl. přenesená",J287,0)</f>
        <v>0</v>
      </c>
      <c r="BH287" s="176">
        <f>IF(N287="sníž. přenesená",J287,0)</f>
        <v>0</v>
      </c>
      <c r="BI287" s="176">
        <f>IF(N287="nulová",J287,0)</f>
        <v>0</v>
      </c>
      <c r="BJ287" s="20" t="s">
        <v>82</v>
      </c>
      <c r="BK287" s="176">
        <f>ROUND(I287*H287,2)</f>
        <v>0</v>
      </c>
      <c r="BL287" s="20" t="s">
        <v>132</v>
      </c>
      <c r="BM287" s="175" t="s">
        <v>990</v>
      </c>
    </row>
    <row r="288" s="2" customFormat="1" ht="16.5" customHeight="1">
      <c r="A288" s="39"/>
      <c r="B288" s="163"/>
      <c r="C288" s="207" t="s">
        <v>666</v>
      </c>
      <c r="D288" s="207" t="s">
        <v>186</v>
      </c>
      <c r="E288" s="208" t="s">
        <v>991</v>
      </c>
      <c r="F288" s="209" t="s">
        <v>992</v>
      </c>
      <c r="G288" s="210" t="s">
        <v>617</v>
      </c>
      <c r="H288" s="211">
        <v>143</v>
      </c>
      <c r="I288" s="212"/>
      <c r="J288" s="213">
        <f>ROUND(I288*H288,2)</f>
        <v>0</v>
      </c>
      <c r="K288" s="209" t="s">
        <v>3</v>
      </c>
      <c r="L288" s="214"/>
      <c r="M288" s="215" t="s">
        <v>3</v>
      </c>
      <c r="N288" s="216" t="s">
        <v>45</v>
      </c>
      <c r="O288" s="73"/>
      <c r="P288" s="173">
        <f>O288*H288</f>
        <v>0</v>
      </c>
      <c r="Q288" s="173">
        <v>0.001</v>
      </c>
      <c r="R288" s="173">
        <f>Q288*H288</f>
        <v>0.14300000000000002</v>
      </c>
      <c r="S288" s="173">
        <v>0</v>
      </c>
      <c r="T288" s="174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175" t="s">
        <v>157</v>
      </c>
      <c r="AT288" s="175" t="s">
        <v>186</v>
      </c>
      <c r="AU288" s="175" t="s">
        <v>82</v>
      </c>
      <c r="AY288" s="20" t="s">
        <v>126</v>
      </c>
      <c r="BE288" s="176">
        <f>IF(N288="základní",J288,0)</f>
        <v>0</v>
      </c>
      <c r="BF288" s="176">
        <f>IF(N288="snížená",J288,0)</f>
        <v>0</v>
      </c>
      <c r="BG288" s="176">
        <f>IF(N288="zákl. přenesená",J288,0)</f>
        <v>0</v>
      </c>
      <c r="BH288" s="176">
        <f>IF(N288="sníž. přenesená",J288,0)</f>
        <v>0</v>
      </c>
      <c r="BI288" s="176">
        <f>IF(N288="nulová",J288,0)</f>
        <v>0</v>
      </c>
      <c r="BJ288" s="20" t="s">
        <v>82</v>
      </c>
      <c r="BK288" s="176">
        <f>ROUND(I288*H288,2)</f>
        <v>0</v>
      </c>
      <c r="BL288" s="20" t="s">
        <v>132</v>
      </c>
      <c r="BM288" s="175" t="s">
        <v>993</v>
      </c>
    </row>
    <row r="289" s="2" customFormat="1" ht="21.75" customHeight="1">
      <c r="A289" s="39"/>
      <c r="B289" s="163"/>
      <c r="C289" s="207" t="s">
        <v>994</v>
      </c>
      <c r="D289" s="207" t="s">
        <v>186</v>
      </c>
      <c r="E289" s="208" t="s">
        <v>995</v>
      </c>
      <c r="F289" s="209" t="s">
        <v>996</v>
      </c>
      <c r="G289" s="210" t="s">
        <v>617</v>
      </c>
      <c r="H289" s="211">
        <v>118</v>
      </c>
      <c r="I289" s="212"/>
      <c r="J289" s="213">
        <f>ROUND(I289*H289,2)</f>
        <v>0</v>
      </c>
      <c r="K289" s="209" t="s">
        <v>3</v>
      </c>
      <c r="L289" s="214"/>
      <c r="M289" s="223" t="s">
        <v>3</v>
      </c>
      <c r="N289" s="224" t="s">
        <v>45</v>
      </c>
      <c r="O289" s="221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5" t="s">
        <v>157</v>
      </c>
      <c r="AT289" s="175" t="s">
        <v>186</v>
      </c>
      <c r="AU289" s="175" t="s">
        <v>82</v>
      </c>
      <c r="AY289" s="20" t="s">
        <v>126</v>
      </c>
      <c r="BE289" s="176">
        <f>IF(N289="základní",J289,0)</f>
        <v>0</v>
      </c>
      <c r="BF289" s="176">
        <f>IF(N289="snížená",J289,0)</f>
        <v>0</v>
      </c>
      <c r="BG289" s="176">
        <f>IF(N289="zákl. přenesená",J289,0)</f>
        <v>0</v>
      </c>
      <c r="BH289" s="176">
        <f>IF(N289="sníž. přenesená",J289,0)</f>
        <v>0</v>
      </c>
      <c r="BI289" s="176">
        <f>IF(N289="nulová",J289,0)</f>
        <v>0</v>
      </c>
      <c r="BJ289" s="20" t="s">
        <v>82</v>
      </c>
      <c r="BK289" s="176">
        <f>ROUND(I289*H289,2)</f>
        <v>0</v>
      </c>
      <c r="BL289" s="20" t="s">
        <v>132</v>
      </c>
      <c r="BM289" s="175" t="s">
        <v>997</v>
      </c>
    </row>
    <row r="290" s="2" customFormat="1" ht="6.96" customHeight="1">
      <c r="A290" s="39"/>
      <c r="B290" s="56"/>
      <c r="C290" s="57"/>
      <c r="D290" s="57"/>
      <c r="E290" s="57"/>
      <c r="F290" s="57"/>
      <c r="G290" s="57"/>
      <c r="H290" s="57"/>
      <c r="I290" s="57"/>
      <c r="J290" s="57"/>
      <c r="K290" s="57"/>
      <c r="L290" s="40"/>
      <c r="M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</sheetData>
  <autoFilter ref="C85:K28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89" r:id="rId1" display="https://podminky.urs.cz/item/CS_URS_2024_01/121151113"/>
    <hyperlink ref="F92" r:id="rId2" display="https://podminky.urs.cz/item/CS_URS_2024_01/131351103"/>
    <hyperlink ref="F97" r:id="rId3" display="https://podminky.urs.cz/item/CS_URS_2024_01/132351103"/>
    <hyperlink ref="F103" r:id="rId4" display="https://podminky.urs.cz/item/CS_URS_2024_01/162306111"/>
    <hyperlink ref="F108" r:id="rId5" display="https://podminky.urs.cz/item/CS_URS_2024_01/171251201"/>
    <hyperlink ref="F113" r:id="rId6" display="https://podminky.urs.cz/item/CS_URS_2023_02/167151111"/>
    <hyperlink ref="F118" r:id="rId7" display="https://podminky.urs.cz/item/CS_URS_2024_01/162751117"/>
    <hyperlink ref="F120" r:id="rId8" display="https://podminky.urs.cz/item/CS_URS_2024_01/162751119"/>
    <hyperlink ref="F129" r:id="rId9" display="https://podminky.urs.cz/item/CS_URS_2024_01/122351105"/>
    <hyperlink ref="F136" r:id="rId10" display="https://podminky.urs.cz/item/CS_URS_2023_02/171151103"/>
    <hyperlink ref="F141" r:id="rId11" display="https://podminky.urs.cz/item/CS_URS_2024_01/181951114"/>
    <hyperlink ref="F144" r:id="rId12" display="https://podminky.urs.cz/item/CS_URS_2024_01/182251101"/>
    <hyperlink ref="F147" r:id="rId13" display="https://podminky.urs.cz/item/CS_URS_2024_01/181351113"/>
    <hyperlink ref="F149" r:id="rId14" display="https://podminky.urs.cz/item/CS_URS_2024_01/182351123"/>
    <hyperlink ref="F154" r:id="rId15" display="https://podminky.urs.cz/item/CS_URS_2024_01/162751117.1"/>
    <hyperlink ref="F157" r:id="rId16" display="https://podminky.urs.cz/item/CS_URS_2024_01/162751119.1"/>
    <hyperlink ref="F162" r:id="rId17" display="https://podminky.urs.cz/item/CS_URS_2023_02/275321511"/>
    <hyperlink ref="F167" r:id="rId18" display="https://podminky.urs.cz/item/CS_URS_2023_02/272361821"/>
    <hyperlink ref="F169" r:id="rId19" display="https://podminky.urs.cz/item/CS_URS_2023_02/273351121"/>
    <hyperlink ref="F174" r:id="rId20" display="https://podminky.urs.cz/item/CS_URS_2023_02/273351122"/>
    <hyperlink ref="F176" r:id="rId21" display="https://podminky.urs.cz/item/CS_URS_2024_01/212751101"/>
    <hyperlink ref="F184" r:id="rId22" display="https://podminky.urs.cz/item/CS_URS_2024_01/457971111"/>
    <hyperlink ref="F193" r:id="rId23" display="https://podminky.urs.cz/item/CS_URS_2024_01/564851111"/>
    <hyperlink ref="F200" r:id="rId24" display="https://podminky.urs.cz/item/CS_URS_2024_01/569231111"/>
    <hyperlink ref="F203" r:id="rId25" display="https://podminky.urs.cz/item/CS_URS_2024_01/460881512"/>
    <hyperlink ref="F208" r:id="rId26" display="https://podminky.urs.cz/item/CS_URS_2024_01/916241113"/>
    <hyperlink ref="F214" r:id="rId27" display="https://podminky.urs.cz/item/CS_URS_2024_01/998321011"/>
    <hyperlink ref="F222" r:id="rId28" display="https://podminky.urs.cz/item/CS_URS_2024_01/712331111"/>
    <hyperlink ref="F226" r:id="rId29" display="https://podminky.urs.cz/item/CS_URS_2024_01/762341128"/>
    <hyperlink ref="F229" r:id="rId30" display="https://podminky.urs.cz/item/CS_URS_2024_01/765151001"/>
    <hyperlink ref="F235" r:id="rId31" display="https://podminky.urs.cz/item/CS_URS_2024_01/111212361"/>
    <hyperlink ref="F238" r:id="rId32" display="https://podminky.urs.cz/item/CS_URS_2024_01/111212315"/>
    <hyperlink ref="F243" r:id="rId33" display="https://podminky.urs.cz/item/CS_URS_2024_01/181151311"/>
    <hyperlink ref="F245" r:id="rId34" display="https://podminky.urs.cz/item/CS_URS_2024_01/181451121"/>
    <hyperlink ref="F247" r:id="rId35" display="https://podminky.urs.cz/item/CS_URS_2024_01/181411121"/>
    <hyperlink ref="F252" r:id="rId36" display="https://podminky.urs.cz/item/CS_URS_2024_01/184102114"/>
    <hyperlink ref="F254" r:id="rId37" display="https://podminky.urs.cz/item/CS_URS_2024_01/183101314"/>
    <hyperlink ref="F261" r:id="rId38" display="https://podminky.urs.cz/item/CS_URS_2024_01/162751117"/>
    <hyperlink ref="F264" r:id="rId39" display="https://podminky.urs.cz/item/CS_URS_2024_01/162751119"/>
    <hyperlink ref="F267" r:id="rId40" display="https://podminky.urs.cz/item/CS_URS_2024_01/184215132"/>
    <hyperlink ref="F270" r:id="rId41" display="https://podminky.urs.cz/item/CS_URS_2024_01/184911421"/>
    <hyperlink ref="F274" r:id="rId42" display="https://podminky.urs.cz/item/CS_URS_2024_01/185851121"/>
    <hyperlink ref="F281" r:id="rId43" display="https://podminky.urs.cz/item/CS_URS_2024_01/184004512"/>
    <hyperlink ref="F283" r:id="rId44" display="https://podminky.urs.cz/item/CS_URS_2024_01/183111312"/>
    <hyperlink ref="F285" r:id="rId45" display="https://podminky.urs.cz/item/CS_URS_2024_01/1849114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84</v>
      </c>
    </row>
    <row r="4" s="1" customFormat="1" ht="24.96" customHeight="1">
      <c r="B4" s="23"/>
      <c r="D4" s="24" t="s">
        <v>100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Vodní nádrž U potoka, k.ú. Habartov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998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103</v>
      </c>
      <c r="G12" s="39"/>
      <c r="H12" s="39"/>
      <c r="I12" s="33" t="s">
        <v>23</v>
      </c>
      <c r="J12" s="65" t="str">
        <f>'Rekapitulace stavby'!AN8</f>
        <v>6. 6. 2024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>00259314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město Habartov</v>
      </c>
      <c r="F15" s="39"/>
      <c r="G15" s="39"/>
      <c r="H15" s="39"/>
      <c r="I15" s="33" t="s">
        <v>29</v>
      </c>
      <c r="J15" s="28" t="str">
        <f>IF('Rekapitulace stavby'!AN11="","",'Rekapitulace stavby'!AN11)</f>
        <v>CZ00259314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>64371930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Ing. Petr Ontko</v>
      </c>
      <c r="F21" s="39"/>
      <c r="G21" s="39"/>
      <c r="H21" s="39"/>
      <c r="I21" s="33" t="s">
        <v>29</v>
      </c>
      <c r="J21" s="28" t="str">
        <f>IF('Rekapitulace stavby'!AN17="","",'Rekapitulace stavby'!AN17)</f>
        <v>CZ6804212382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37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>64371930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>Ing. Petr Ontko</v>
      </c>
      <c r="F24" s="39"/>
      <c r="G24" s="39"/>
      <c r="H24" s="39"/>
      <c r="I24" s="33" t="s">
        <v>29</v>
      </c>
      <c r="J24" s="28" t="str">
        <f>IF('Rekapitulace stavby'!AN20="","",'Rekapitulace stavby'!AN20)</f>
        <v>CZ6804212382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38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40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42</v>
      </c>
      <c r="G32" s="39"/>
      <c r="H32" s="39"/>
      <c r="I32" s="44" t="s">
        <v>41</v>
      </c>
      <c r="J32" s="44" t="s">
        <v>43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44</v>
      </c>
      <c r="E33" s="33" t="s">
        <v>45</v>
      </c>
      <c r="F33" s="123">
        <f>ROUND((SUM(BE82:BE127)),  2)</f>
        <v>0</v>
      </c>
      <c r="G33" s="39"/>
      <c r="H33" s="39"/>
      <c r="I33" s="124">
        <v>0.20999999999999999</v>
      </c>
      <c r="J33" s="123">
        <f>ROUND(((SUM(BE82:BE127))*I33),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46</v>
      </c>
      <c r="F34" s="123">
        <f>ROUND((SUM(BF82:BF127)),  2)</f>
        <v>0</v>
      </c>
      <c r="G34" s="39"/>
      <c r="H34" s="39"/>
      <c r="I34" s="124">
        <v>0.12</v>
      </c>
      <c r="J34" s="123">
        <f>ROUND(((SUM(BF82:BF127))*I34),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47</v>
      </c>
      <c r="F35" s="123">
        <f>ROUND((SUM(BG82:BG127)),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48</v>
      </c>
      <c r="F36" s="123">
        <f>ROUND((SUM(BH82:BH127)),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49</v>
      </c>
      <c r="F37" s="123">
        <f>ROUND((SUM(BI82:BI127)),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50</v>
      </c>
      <c r="E39" s="77"/>
      <c r="F39" s="77"/>
      <c r="G39" s="127" t="s">
        <v>51</v>
      </c>
      <c r="H39" s="128" t="s">
        <v>52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Vodní nádrž U potoka, k.ú. Habartov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ON VRN - ostatní a vedlejší rozpočtové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6. 6. 2024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město Habartov</v>
      </c>
      <c r="G54" s="39"/>
      <c r="H54" s="39"/>
      <c r="I54" s="33" t="s">
        <v>33</v>
      </c>
      <c r="J54" s="37" t="str">
        <f>E21</f>
        <v>Ing. Petr Ontko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37</v>
      </c>
      <c r="J55" s="37" t="str">
        <f>E24</f>
        <v>Ing. Petr Ontko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105</v>
      </c>
      <c r="D57" s="125"/>
      <c r="E57" s="125"/>
      <c r="F57" s="125"/>
      <c r="G57" s="125"/>
      <c r="H57" s="125"/>
      <c r="I57" s="125"/>
      <c r="J57" s="132" t="s">
        <v>106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72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107</v>
      </c>
    </row>
    <row r="60" s="9" customFormat="1" ht="24.96" customHeight="1">
      <c r="A60" s="9"/>
      <c r="B60" s="134"/>
      <c r="C60" s="9"/>
      <c r="D60" s="135" t="s">
        <v>999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1000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34"/>
      <c r="C62" s="9"/>
      <c r="D62" s="135" t="s">
        <v>1001</v>
      </c>
      <c r="E62" s="136"/>
      <c r="F62" s="136"/>
      <c r="G62" s="136"/>
      <c r="H62" s="136"/>
      <c r="I62" s="136"/>
      <c r="J62" s="137">
        <f>J113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111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39"/>
      <c r="D72" s="39"/>
      <c r="E72" s="116" t="str">
        <f>E7</f>
        <v>Vodní nádrž U potoka, k.ú. Habartov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101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ON VRN - ostatní a vedlejší rozpočtové náklady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 xml:space="preserve"> </v>
      </c>
      <c r="G76" s="39"/>
      <c r="H76" s="39"/>
      <c r="I76" s="33" t="s">
        <v>23</v>
      </c>
      <c r="J76" s="65" t="str">
        <f>IF(J12="","",J12)</f>
        <v>6. 6. 2024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město Habartov</v>
      </c>
      <c r="G78" s="39"/>
      <c r="H78" s="39"/>
      <c r="I78" s="33" t="s">
        <v>33</v>
      </c>
      <c r="J78" s="37" t="str">
        <f>E21</f>
        <v>Ing. Petr Ontko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31</v>
      </c>
      <c r="D79" s="39"/>
      <c r="E79" s="39"/>
      <c r="F79" s="28" t="str">
        <f>IF(E18="","",E18)</f>
        <v>Vyplň údaj</v>
      </c>
      <c r="G79" s="39"/>
      <c r="H79" s="39"/>
      <c r="I79" s="33" t="s">
        <v>37</v>
      </c>
      <c r="J79" s="37" t="str">
        <f>E24</f>
        <v>Ing. Petr Ontko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112</v>
      </c>
      <c r="D81" s="145" t="s">
        <v>59</v>
      </c>
      <c r="E81" s="145" t="s">
        <v>55</v>
      </c>
      <c r="F81" s="145" t="s">
        <v>56</v>
      </c>
      <c r="G81" s="145" t="s">
        <v>113</v>
      </c>
      <c r="H81" s="145" t="s">
        <v>114</v>
      </c>
      <c r="I81" s="145" t="s">
        <v>115</v>
      </c>
      <c r="J81" s="145" t="s">
        <v>106</v>
      </c>
      <c r="K81" s="146" t="s">
        <v>116</v>
      </c>
      <c r="L81" s="147"/>
      <c r="M81" s="81" t="s">
        <v>3</v>
      </c>
      <c r="N81" s="82" t="s">
        <v>44</v>
      </c>
      <c r="O81" s="82" t="s">
        <v>117</v>
      </c>
      <c r="P81" s="82" t="s">
        <v>118</v>
      </c>
      <c r="Q81" s="82" t="s">
        <v>119</v>
      </c>
      <c r="R81" s="82" t="s">
        <v>120</v>
      </c>
      <c r="S81" s="82" t="s">
        <v>121</v>
      </c>
      <c r="T81" s="83" t="s">
        <v>122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123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P83+P113</f>
        <v>0</v>
      </c>
      <c r="Q82" s="85"/>
      <c r="R82" s="149">
        <f>R83+R113</f>
        <v>357.98699999999997</v>
      </c>
      <c r="S82" s="85"/>
      <c r="T82" s="150">
        <f>T83+T113</f>
        <v>262.58999999999997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73</v>
      </c>
      <c r="AU82" s="20" t="s">
        <v>107</v>
      </c>
      <c r="BK82" s="151">
        <f>BK83+BK113</f>
        <v>0</v>
      </c>
    </row>
    <row r="83" s="12" customFormat="1" ht="25.92" customHeight="1">
      <c r="A83" s="12"/>
      <c r="B83" s="152"/>
      <c r="C83" s="12"/>
      <c r="D83" s="153" t="s">
        <v>73</v>
      </c>
      <c r="E83" s="154" t="s">
        <v>124</v>
      </c>
      <c r="F83" s="154" t="s">
        <v>1002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</f>
        <v>0</v>
      </c>
      <c r="Q83" s="158"/>
      <c r="R83" s="159">
        <f>R84</f>
        <v>357.98699999999997</v>
      </c>
      <c r="S83" s="158"/>
      <c r="T83" s="160">
        <f>T84</f>
        <v>262.58999999999997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82</v>
      </c>
      <c r="AT83" s="161" t="s">
        <v>73</v>
      </c>
      <c r="AU83" s="161" t="s">
        <v>74</v>
      </c>
      <c r="AY83" s="153" t="s">
        <v>126</v>
      </c>
      <c r="BK83" s="162">
        <f>BK84</f>
        <v>0</v>
      </c>
    </row>
    <row r="84" s="12" customFormat="1" ht="22.8" customHeight="1">
      <c r="A84" s="12"/>
      <c r="B84" s="152"/>
      <c r="C84" s="12"/>
      <c r="D84" s="153" t="s">
        <v>73</v>
      </c>
      <c r="E84" s="217" t="s">
        <v>314</v>
      </c>
      <c r="F84" s="217" t="s">
        <v>1003</v>
      </c>
      <c r="G84" s="12"/>
      <c r="H84" s="12"/>
      <c r="I84" s="155"/>
      <c r="J84" s="218">
        <f>BK84</f>
        <v>0</v>
      </c>
      <c r="K84" s="12"/>
      <c r="L84" s="152"/>
      <c r="M84" s="157"/>
      <c r="N84" s="158"/>
      <c r="O84" s="158"/>
      <c r="P84" s="159">
        <f>SUM(P85:P112)</f>
        <v>0</v>
      </c>
      <c r="Q84" s="158"/>
      <c r="R84" s="159">
        <f>SUM(R85:R112)</f>
        <v>357.98699999999997</v>
      </c>
      <c r="S84" s="158"/>
      <c r="T84" s="160">
        <f>SUM(T85:T112)</f>
        <v>262.58999999999997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82</v>
      </c>
      <c r="AT84" s="161" t="s">
        <v>73</v>
      </c>
      <c r="AU84" s="161" t="s">
        <v>82</v>
      </c>
      <c r="AY84" s="153" t="s">
        <v>126</v>
      </c>
      <c r="BK84" s="162">
        <f>SUM(BK85:BK112)</f>
        <v>0</v>
      </c>
    </row>
    <row r="85" s="2" customFormat="1" ht="24.15" customHeight="1">
      <c r="A85" s="39"/>
      <c r="B85" s="163"/>
      <c r="C85" s="164" t="s">
        <v>82</v>
      </c>
      <c r="D85" s="164" t="s">
        <v>127</v>
      </c>
      <c r="E85" s="165" t="s">
        <v>480</v>
      </c>
      <c r="F85" s="166" t="s">
        <v>481</v>
      </c>
      <c r="G85" s="167" t="s">
        <v>240</v>
      </c>
      <c r="H85" s="168">
        <v>450</v>
      </c>
      <c r="I85" s="169"/>
      <c r="J85" s="170">
        <f>ROUND(I85*H85,2)</f>
        <v>0</v>
      </c>
      <c r="K85" s="166" t="s">
        <v>131</v>
      </c>
      <c r="L85" s="40"/>
      <c r="M85" s="171" t="s">
        <v>3</v>
      </c>
      <c r="N85" s="172" t="s">
        <v>45</v>
      </c>
      <c r="O85" s="73"/>
      <c r="P85" s="173">
        <f>O85*H85</f>
        <v>0</v>
      </c>
      <c r="Q85" s="173">
        <v>0</v>
      </c>
      <c r="R85" s="173">
        <f>Q85*H85</f>
        <v>0</v>
      </c>
      <c r="S85" s="173">
        <v>0</v>
      </c>
      <c r="T85" s="174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5" t="s">
        <v>132</v>
      </c>
      <c r="AT85" s="175" t="s">
        <v>127</v>
      </c>
      <c r="AU85" s="175" t="s">
        <v>84</v>
      </c>
      <c r="AY85" s="20" t="s">
        <v>126</v>
      </c>
      <c r="BE85" s="176">
        <f>IF(N85="základní",J85,0)</f>
        <v>0</v>
      </c>
      <c r="BF85" s="176">
        <f>IF(N85="snížená",J85,0)</f>
        <v>0</v>
      </c>
      <c r="BG85" s="176">
        <f>IF(N85="zákl. přenesená",J85,0)</f>
        <v>0</v>
      </c>
      <c r="BH85" s="176">
        <f>IF(N85="sníž. přenesená",J85,0)</f>
        <v>0</v>
      </c>
      <c r="BI85" s="176">
        <f>IF(N85="nulová",J85,0)</f>
        <v>0</v>
      </c>
      <c r="BJ85" s="20" t="s">
        <v>82</v>
      </c>
      <c r="BK85" s="176">
        <f>ROUND(I85*H85,2)</f>
        <v>0</v>
      </c>
      <c r="BL85" s="20" t="s">
        <v>132</v>
      </c>
      <c r="BM85" s="175" t="s">
        <v>132</v>
      </c>
    </row>
    <row r="86" s="2" customFormat="1">
      <c r="A86" s="39"/>
      <c r="B86" s="40"/>
      <c r="C86" s="39"/>
      <c r="D86" s="177" t="s">
        <v>133</v>
      </c>
      <c r="E86" s="39"/>
      <c r="F86" s="178" t="s">
        <v>483</v>
      </c>
      <c r="G86" s="39"/>
      <c r="H86" s="39"/>
      <c r="I86" s="179"/>
      <c r="J86" s="39"/>
      <c r="K86" s="39"/>
      <c r="L86" s="40"/>
      <c r="M86" s="180"/>
      <c r="N86" s="181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133</v>
      </c>
      <c r="AU86" s="20" t="s">
        <v>84</v>
      </c>
    </row>
    <row r="87" s="2" customFormat="1" ht="37.8" customHeight="1">
      <c r="A87" s="39"/>
      <c r="B87" s="163"/>
      <c r="C87" s="164" t="s">
        <v>84</v>
      </c>
      <c r="D87" s="164" t="s">
        <v>127</v>
      </c>
      <c r="E87" s="165" t="s">
        <v>1004</v>
      </c>
      <c r="F87" s="166" t="s">
        <v>1005</v>
      </c>
      <c r="G87" s="167" t="s">
        <v>240</v>
      </c>
      <c r="H87" s="168">
        <v>450</v>
      </c>
      <c r="I87" s="169"/>
      <c r="J87" s="170">
        <f>ROUND(I87*H87,2)</f>
        <v>0</v>
      </c>
      <c r="K87" s="166" t="s">
        <v>131</v>
      </c>
      <c r="L87" s="40"/>
      <c r="M87" s="171" t="s">
        <v>3</v>
      </c>
      <c r="N87" s="172" t="s">
        <v>45</v>
      </c>
      <c r="O87" s="73"/>
      <c r="P87" s="173">
        <f>O87*H87</f>
        <v>0</v>
      </c>
      <c r="Q87" s="173">
        <v>0</v>
      </c>
      <c r="R87" s="173">
        <f>Q87*H87</f>
        <v>0</v>
      </c>
      <c r="S87" s="173">
        <v>0</v>
      </c>
      <c r="T87" s="174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5" t="s">
        <v>132</v>
      </c>
      <c r="AT87" s="175" t="s">
        <v>127</v>
      </c>
      <c r="AU87" s="175" t="s">
        <v>84</v>
      </c>
      <c r="AY87" s="20" t="s">
        <v>126</v>
      </c>
      <c r="BE87" s="176">
        <f>IF(N87="základní",J87,0)</f>
        <v>0</v>
      </c>
      <c r="BF87" s="176">
        <f>IF(N87="snížená",J87,0)</f>
        <v>0</v>
      </c>
      <c r="BG87" s="176">
        <f>IF(N87="zákl. přenesená",J87,0)</f>
        <v>0</v>
      </c>
      <c r="BH87" s="176">
        <f>IF(N87="sníž. přenesená",J87,0)</f>
        <v>0</v>
      </c>
      <c r="BI87" s="176">
        <f>IF(N87="nulová",J87,0)</f>
        <v>0</v>
      </c>
      <c r="BJ87" s="20" t="s">
        <v>82</v>
      </c>
      <c r="BK87" s="176">
        <f>ROUND(I87*H87,2)</f>
        <v>0</v>
      </c>
      <c r="BL87" s="20" t="s">
        <v>132</v>
      </c>
      <c r="BM87" s="175" t="s">
        <v>144</v>
      </c>
    </row>
    <row r="88" s="2" customFormat="1">
      <c r="A88" s="39"/>
      <c r="B88" s="40"/>
      <c r="C88" s="39"/>
      <c r="D88" s="177" t="s">
        <v>133</v>
      </c>
      <c r="E88" s="39"/>
      <c r="F88" s="178" t="s">
        <v>1006</v>
      </c>
      <c r="G88" s="39"/>
      <c r="H88" s="39"/>
      <c r="I88" s="179"/>
      <c r="J88" s="39"/>
      <c r="K88" s="39"/>
      <c r="L88" s="40"/>
      <c r="M88" s="180"/>
      <c r="N88" s="181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133</v>
      </c>
      <c r="AU88" s="20" t="s">
        <v>84</v>
      </c>
    </row>
    <row r="89" s="2" customFormat="1" ht="66.75" customHeight="1">
      <c r="A89" s="39"/>
      <c r="B89" s="163"/>
      <c r="C89" s="164" t="s">
        <v>149</v>
      </c>
      <c r="D89" s="164" t="s">
        <v>127</v>
      </c>
      <c r="E89" s="165" t="s">
        <v>1007</v>
      </c>
      <c r="F89" s="166" t="s">
        <v>1008</v>
      </c>
      <c r="G89" s="167" t="s">
        <v>240</v>
      </c>
      <c r="H89" s="168">
        <v>360</v>
      </c>
      <c r="I89" s="169"/>
      <c r="J89" s="170">
        <f>ROUND(I89*H89,2)</f>
        <v>0</v>
      </c>
      <c r="K89" s="166" t="s">
        <v>131</v>
      </c>
      <c r="L89" s="40"/>
      <c r="M89" s="171" t="s">
        <v>3</v>
      </c>
      <c r="N89" s="172" t="s">
        <v>45</v>
      </c>
      <c r="O89" s="73"/>
      <c r="P89" s="173">
        <f>O89*H89</f>
        <v>0</v>
      </c>
      <c r="Q89" s="173">
        <v>0</v>
      </c>
      <c r="R89" s="173">
        <f>Q89*H89</f>
        <v>0</v>
      </c>
      <c r="S89" s="173">
        <v>0.40799999999999997</v>
      </c>
      <c r="T89" s="174">
        <f>S89*H89</f>
        <v>146.88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5" t="s">
        <v>132</v>
      </c>
      <c r="AT89" s="175" t="s">
        <v>127</v>
      </c>
      <c r="AU89" s="175" t="s">
        <v>84</v>
      </c>
      <c r="AY89" s="20" t="s">
        <v>126</v>
      </c>
      <c r="BE89" s="176">
        <f>IF(N89="základní",J89,0)</f>
        <v>0</v>
      </c>
      <c r="BF89" s="176">
        <f>IF(N89="snížená",J89,0)</f>
        <v>0</v>
      </c>
      <c r="BG89" s="176">
        <f>IF(N89="zákl. přenesená",J89,0)</f>
        <v>0</v>
      </c>
      <c r="BH89" s="176">
        <f>IF(N89="sníž. přenesená",J89,0)</f>
        <v>0</v>
      </c>
      <c r="BI89" s="176">
        <f>IF(N89="nulová",J89,0)</f>
        <v>0</v>
      </c>
      <c r="BJ89" s="20" t="s">
        <v>82</v>
      </c>
      <c r="BK89" s="176">
        <f>ROUND(I89*H89,2)</f>
        <v>0</v>
      </c>
      <c r="BL89" s="20" t="s">
        <v>132</v>
      </c>
      <c r="BM89" s="175" t="s">
        <v>157</v>
      </c>
    </row>
    <row r="90" s="2" customFormat="1">
      <c r="A90" s="39"/>
      <c r="B90" s="40"/>
      <c r="C90" s="39"/>
      <c r="D90" s="177" t="s">
        <v>133</v>
      </c>
      <c r="E90" s="39"/>
      <c r="F90" s="178" t="s">
        <v>1009</v>
      </c>
      <c r="G90" s="39"/>
      <c r="H90" s="39"/>
      <c r="I90" s="179"/>
      <c r="J90" s="39"/>
      <c r="K90" s="39"/>
      <c r="L90" s="40"/>
      <c r="M90" s="180"/>
      <c r="N90" s="181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133</v>
      </c>
      <c r="AU90" s="20" t="s">
        <v>84</v>
      </c>
    </row>
    <row r="91" s="14" customFormat="1">
      <c r="A91" s="14"/>
      <c r="B91" s="190"/>
      <c r="C91" s="14"/>
      <c r="D91" s="183" t="s">
        <v>135</v>
      </c>
      <c r="E91" s="191" t="s">
        <v>3</v>
      </c>
      <c r="F91" s="192" t="s">
        <v>1010</v>
      </c>
      <c r="G91" s="14"/>
      <c r="H91" s="193">
        <v>360</v>
      </c>
      <c r="I91" s="194"/>
      <c r="J91" s="14"/>
      <c r="K91" s="14"/>
      <c r="L91" s="190"/>
      <c r="M91" s="195"/>
      <c r="N91" s="196"/>
      <c r="O91" s="196"/>
      <c r="P91" s="196"/>
      <c r="Q91" s="196"/>
      <c r="R91" s="196"/>
      <c r="S91" s="196"/>
      <c r="T91" s="197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191" t="s">
        <v>135</v>
      </c>
      <c r="AU91" s="191" t="s">
        <v>84</v>
      </c>
      <c r="AV91" s="14" t="s">
        <v>84</v>
      </c>
      <c r="AW91" s="14" t="s">
        <v>137</v>
      </c>
      <c r="AX91" s="14" t="s">
        <v>82</v>
      </c>
      <c r="AY91" s="191" t="s">
        <v>126</v>
      </c>
    </row>
    <row r="92" s="2" customFormat="1" ht="44.25" customHeight="1">
      <c r="A92" s="39"/>
      <c r="B92" s="163"/>
      <c r="C92" s="164" t="s">
        <v>132</v>
      </c>
      <c r="D92" s="164" t="s">
        <v>127</v>
      </c>
      <c r="E92" s="165" t="s">
        <v>1011</v>
      </c>
      <c r="F92" s="166" t="s">
        <v>1012</v>
      </c>
      <c r="G92" s="167" t="s">
        <v>240</v>
      </c>
      <c r="H92" s="168">
        <v>399</v>
      </c>
      <c r="I92" s="169"/>
      <c r="J92" s="170">
        <f>ROUND(I92*H92,2)</f>
        <v>0</v>
      </c>
      <c r="K92" s="166" t="s">
        <v>131</v>
      </c>
      <c r="L92" s="40"/>
      <c r="M92" s="171" t="s">
        <v>3</v>
      </c>
      <c r="N92" s="172" t="s">
        <v>45</v>
      </c>
      <c r="O92" s="73"/>
      <c r="P92" s="173">
        <f>O92*H92</f>
        <v>0</v>
      </c>
      <c r="Q92" s="173">
        <v>0.48699999999999999</v>
      </c>
      <c r="R92" s="173">
        <f>Q92*H92</f>
        <v>194.31299999999999</v>
      </c>
      <c r="S92" s="173">
        <v>0</v>
      </c>
      <c r="T92" s="174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5" t="s">
        <v>132</v>
      </c>
      <c r="AT92" s="175" t="s">
        <v>127</v>
      </c>
      <c r="AU92" s="175" t="s">
        <v>84</v>
      </c>
      <c r="AY92" s="20" t="s">
        <v>126</v>
      </c>
      <c r="BE92" s="176">
        <f>IF(N92="základní",J92,0)</f>
        <v>0</v>
      </c>
      <c r="BF92" s="176">
        <f>IF(N92="snížená",J92,0)</f>
        <v>0</v>
      </c>
      <c r="BG92" s="176">
        <f>IF(N92="zákl. přenesená",J92,0)</f>
        <v>0</v>
      </c>
      <c r="BH92" s="176">
        <f>IF(N92="sníž. přenesená",J92,0)</f>
        <v>0</v>
      </c>
      <c r="BI92" s="176">
        <f>IF(N92="nulová",J92,0)</f>
        <v>0</v>
      </c>
      <c r="BJ92" s="20" t="s">
        <v>82</v>
      </c>
      <c r="BK92" s="176">
        <f>ROUND(I92*H92,2)</f>
        <v>0</v>
      </c>
      <c r="BL92" s="20" t="s">
        <v>132</v>
      </c>
      <c r="BM92" s="175" t="s">
        <v>163</v>
      </c>
    </row>
    <row r="93" s="2" customFormat="1">
      <c r="A93" s="39"/>
      <c r="B93" s="40"/>
      <c r="C93" s="39"/>
      <c r="D93" s="177" t="s">
        <v>133</v>
      </c>
      <c r="E93" s="39"/>
      <c r="F93" s="178" t="s">
        <v>1013</v>
      </c>
      <c r="G93" s="39"/>
      <c r="H93" s="39"/>
      <c r="I93" s="179"/>
      <c r="J93" s="39"/>
      <c r="K93" s="39"/>
      <c r="L93" s="40"/>
      <c r="M93" s="180"/>
      <c r="N93" s="181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133</v>
      </c>
      <c r="AU93" s="20" t="s">
        <v>84</v>
      </c>
    </row>
    <row r="94" s="2" customFormat="1" ht="49.05" customHeight="1">
      <c r="A94" s="39"/>
      <c r="B94" s="163"/>
      <c r="C94" s="164" t="s">
        <v>160</v>
      </c>
      <c r="D94" s="164" t="s">
        <v>127</v>
      </c>
      <c r="E94" s="165" t="s">
        <v>1014</v>
      </c>
      <c r="F94" s="166" t="s">
        <v>1015</v>
      </c>
      <c r="G94" s="167" t="s">
        <v>240</v>
      </c>
      <c r="H94" s="168">
        <v>360</v>
      </c>
      <c r="I94" s="169"/>
      <c r="J94" s="170">
        <f>ROUND(I94*H94,2)</f>
        <v>0</v>
      </c>
      <c r="K94" s="166" t="s">
        <v>131</v>
      </c>
      <c r="L94" s="40"/>
      <c r="M94" s="171" t="s">
        <v>3</v>
      </c>
      <c r="N94" s="172" t="s">
        <v>45</v>
      </c>
      <c r="O94" s="73"/>
      <c r="P94" s="173">
        <f>O94*H94</f>
        <v>0</v>
      </c>
      <c r="Q94" s="173">
        <v>0.083500000000000005</v>
      </c>
      <c r="R94" s="173">
        <f>Q94*H94</f>
        <v>30.060000000000002</v>
      </c>
      <c r="S94" s="173">
        <v>0</v>
      </c>
      <c r="T94" s="174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5" t="s">
        <v>132</v>
      </c>
      <c r="AT94" s="175" t="s">
        <v>127</v>
      </c>
      <c r="AU94" s="175" t="s">
        <v>84</v>
      </c>
      <c r="AY94" s="20" t="s">
        <v>126</v>
      </c>
      <c r="BE94" s="176">
        <f>IF(N94="základní",J94,0)</f>
        <v>0</v>
      </c>
      <c r="BF94" s="176">
        <f>IF(N94="snížená",J94,0)</f>
        <v>0</v>
      </c>
      <c r="BG94" s="176">
        <f>IF(N94="zákl. přenesená",J94,0)</f>
        <v>0</v>
      </c>
      <c r="BH94" s="176">
        <f>IF(N94="sníž. přenesená",J94,0)</f>
        <v>0</v>
      </c>
      <c r="BI94" s="176">
        <f>IF(N94="nulová",J94,0)</f>
        <v>0</v>
      </c>
      <c r="BJ94" s="20" t="s">
        <v>82</v>
      </c>
      <c r="BK94" s="176">
        <f>ROUND(I94*H94,2)</f>
        <v>0</v>
      </c>
      <c r="BL94" s="20" t="s">
        <v>132</v>
      </c>
      <c r="BM94" s="175" t="s">
        <v>9</v>
      </c>
    </row>
    <row r="95" s="2" customFormat="1">
      <c r="A95" s="39"/>
      <c r="B95" s="40"/>
      <c r="C95" s="39"/>
      <c r="D95" s="177" t="s">
        <v>133</v>
      </c>
      <c r="E95" s="39"/>
      <c r="F95" s="178" t="s">
        <v>1016</v>
      </c>
      <c r="G95" s="39"/>
      <c r="H95" s="39"/>
      <c r="I95" s="179"/>
      <c r="J95" s="39"/>
      <c r="K95" s="39"/>
      <c r="L95" s="40"/>
      <c r="M95" s="180"/>
      <c r="N95" s="181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133</v>
      </c>
      <c r="AU95" s="20" t="s">
        <v>84</v>
      </c>
    </row>
    <row r="96" s="14" customFormat="1">
      <c r="A96" s="14"/>
      <c r="B96" s="190"/>
      <c r="C96" s="14"/>
      <c r="D96" s="183" t="s">
        <v>135</v>
      </c>
      <c r="E96" s="191" t="s">
        <v>3</v>
      </c>
      <c r="F96" s="192" t="s">
        <v>1010</v>
      </c>
      <c r="G96" s="14"/>
      <c r="H96" s="193">
        <v>360</v>
      </c>
      <c r="I96" s="194"/>
      <c r="J96" s="14"/>
      <c r="K96" s="14"/>
      <c r="L96" s="190"/>
      <c r="M96" s="195"/>
      <c r="N96" s="196"/>
      <c r="O96" s="196"/>
      <c r="P96" s="196"/>
      <c r="Q96" s="196"/>
      <c r="R96" s="196"/>
      <c r="S96" s="196"/>
      <c r="T96" s="19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191" t="s">
        <v>135</v>
      </c>
      <c r="AU96" s="191" t="s">
        <v>84</v>
      </c>
      <c r="AV96" s="14" t="s">
        <v>84</v>
      </c>
      <c r="AW96" s="14" t="s">
        <v>137</v>
      </c>
      <c r="AX96" s="14" t="s">
        <v>82</v>
      </c>
      <c r="AY96" s="191" t="s">
        <v>126</v>
      </c>
    </row>
    <row r="97" s="2" customFormat="1" ht="16.5" customHeight="1">
      <c r="A97" s="39"/>
      <c r="B97" s="163"/>
      <c r="C97" s="207" t="s">
        <v>144</v>
      </c>
      <c r="D97" s="207" t="s">
        <v>186</v>
      </c>
      <c r="E97" s="208" t="s">
        <v>1017</v>
      </c>
      <c r="F97" s="209" t="s">
        <v>1018</v>
      </c>
      <c r="G97" s="210" t="s">
        <v>617</v>
      </c>
      <c r="H97" s="211">
        <v>80</v>
      </c>
      <c r="I97" s="212"/>
      <c r="J97" s="213">
        <f>ROUND(I97*H97,2)</f>
        <v>0</v>
      </c>
      <c r="K97" s="209" t="s">
        <v>131</v>
      </c>
      <c r="L97" s="214"/>
      <c r="M97" s="215" t="s">
        <v>3</v>
      </c>
      <c r="N97" s="216" t="s">
        <v>45</v>
      </c>
      <c r="O97" s="73"/>
      <c r="P97" s="173">
        <f>O97*H97</f>
        <v>0</v>
      </c>
      <c r="Q97" s="173">
        <v>1.6699999999999999</v>
      </c>
      <c r="R97" s="173">
        <f>Q97*H97</f>
        <v>133.59999999999999</v>
      </c>
      <c r="S97" s="173">
        <v>0</v>
      </c>
      <c r="T97" s="17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5" t="s">
        <v>157</v>
      </c>
      <c r="AT97" s="175" t="s">
        <v>186</v>
      </c>
      <c r="AU97" s="175" t="s">
        <v>84</v>
      </c>
      <c r="AY97" s="20" t="s">
        <v>126</v>
      </c>
      <c r="BE97" s="176">
        <f>IF(N97="základní",J97,0)</f>
        <v>0</v>
      </c>
      <c r="BF97" s="176">
        <f>IF(N97="snížená",J97,0)</f>
        <v>0</v>
      </c>
      <c r="BG97" s="176">
        <f>IF(N97="zákl. přenesená",J97,0)</f>
        <v>0</v>
      </c>
      <c r="BH97" s="176">
        <f>IF(N97="sníž. přenesená",J97,0)</f>
        <v>0</v>
      </c>
      <c r="BI97" s="176">
        <f>IF(N97="nulová",J97,0)</f>
        <v>0</v>
      </c>
      <c r="BJ97" s="20" t="s">
        <v>82</v>
      </c>
      <c r="BK97" s="176">
        <f>ROUND(I97*H97,2)</f>
        <v>0</v>
      </c>
      <c r="BL97" s="20" t="s">
        <v>132</v>
      </c>
      <c r="BM97" s="175" t="s">
        <v>1019</v>
      </c>
    </row>
    <row r="98" s="2" customFormat="1">
      <c r="A98" s="39"/>
      <c r="B98" s="40"/>
      <c r="C98" s="39"/>
      <c r="D98" s="183" t="s">
        <v>146</v>
      </c>
      <c r="E98" s="39"/>
      <c r="F98" s="206" t="s">
        <v>1020</v>
      </c>
      <c r="G98" s="39"/>
      <c r="H98" s="39"/>
      <c r="I98" s="179"/>
      <c r="J98" s="39"/>
      <c r="K98" s="39"/>
      <c r="L98" s="40"/>
      <c r="M98" s="180"/>
      <c r="N98" s="181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146</v>
      </c>
      <c r="AU98" s="20" t="s">
        <v>84</v>
      </c>
    </row>
    <row r="99" s="14" customFormat="1">
      <c r="A99" s="14"/>
      <c r="B99" s="190"/>
      <c r="C99" s="14"/>
      <c r="D99" s="183" t="s">
        <v>135</v>
      </c>
      <c r="E99" s="191" t="s">
        <v>3</v>
      </c>
      <c r="F99" s="192" t="s">
        <v>1021</v>
      </c>
      <c r="G99" s="14"/>
      <c r="H99" s="193">
        <v>80</v>
      </c>
      <c r="I99" s="194"/>
      <c r="J99" s="14"/>
      <c r="K99" s="14"/>
      <c r="L99" s="190"/>
      <c r="M99" s="195"/>
      <c r="N99" s="196"/>
      <c r="O99" s="196"/>
      <c r="P99" s="196"/>
      <c r="Q99" s="196"/>
      <c r="R99" s="196"/>
      <c r="S99" s="196"/>
      <c r="T99" s="19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1" t="s">
        <v>135</v>
      </c>
      <c r="AU99" s="191" t="s">
        <v>84</v>
      </c>
      <c r="AV99" s="14" t="s">
        <v>84</v>
      </c>
      <c r="AW99" s="14" t="s">
        <v>137</v>
      </c>
      <c r="AX99" s="14" t="s">
        <v>82</v>
      </c>
      <c r="AY99" s="191" t="s">
        <v>126</v>
      </c>
    </row>
    <row r="100" s="2" customFormat="1" ht="66.75" customHeight="1">
      <c r="A100" s="39"/>
      <c r="B100" s="163"/>
      <c r="C100" s="164" t="s">
        <v>170</v>
      </c>
      <c r="D100" s="164" t="s">
        <v>127</v>
      </c>
      <c r="E100" s="165" t="s">
        <v>1022</v>
      </c>
      <c r="F100" s="166" t="s">
        <v>1023</v>
      </c>
      <c r="G100" s="167" t="s">
        <v>240</v>
      </c>
      <c r="H100" s="168">
        <v>399</v>
      </c>
      <c r="I100" s="169"/>
      <c r="J100" s="170">
        <f>ROUND(I100*H100,2)</f>
        <v>0</v>
      </c>
      <c r="K100" s="166" t="s">
        <v>131</v>
      </c>
      <c r="L100" s="40"/>
      <c r="M100" s="171" t="s">
        <v>3</v>
      </c>
      <c r="N100" s="172" t="s">
        <v>45</v>
      </c>
      <c r="O100" s="73"/>
      <c r="P100" s="173">
        <f>O100*H100</f>
        <v>0</v>
      </c>
      <c r="Q100" s="173">
        <v>0</v>
      </c>
      <c r="R100" s="173">
        <f>Q100*H100</f>
        <v>0</v>
      </c>
      <c r="S100" s="173">
        <v>0.28999999999999998</v>
      </c>
      <c r="T100" s="174">
        <f>S100*H100</f>
        <v>115.70999999999999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5" t="s">
        <v>132</v>
      </c>
      <c r="AT100" s="175" t="s">
        <v>127</v>
      </c>
      <c r="AU100" s="175" t="s">
        <v>84</v>
      </c>
      <c r="AY100" s="20" t="s">
        <v>126</v>
      </c>
      <c r="BE100" s="176">
        <f>IF(N100="základní",J100,0)</f>
        <v>0</v>
      </c>
      <c r="BF100" s="176">
        <f>IF(N100="snížená",J100,0)</f>
        <v>0</v>
      </c>
      <c r="BG100" s="176">
        <f>IF(N100="zákl. přenesená",J100,0)</f>
        <v>0</v>
      </c>
      <c r="BH100" s="176">
        <f>IF(N100="sníž. přenesená",J100,0)</f>
        <v>0</v>
      </c>
      <c r="BI100" s="176">
        <f>IF(N100="nulová",J100,0)</f>
        <v>0</v>
      </c>
      <c r="BJ100" s="20" t="s">
        <v>82</v>
      </c>
      <c r="BK100" s="176">
        <f>ROUND(I100*H100,2)</f>
        <v>0</v>
      </c>
      <c r="BL100" s="20" t="s">
        <v>132</v>
      </c>
      <c r="BM100" s="175" t="s">
        <v>223</v>
      </c>
    </row>
    <row r="101" s="2" customFormat="1">
      <c r="A101" s="39"/>
      <c r="B101" s="40"/>
      <c r="C101" s="39"/>
      <c r="D101" s="177" t="s">
        <v>133</v>
      </c>
      <c r="E101" s="39"/>
      <c r="F101" s="178" t="s">
        <v>1024</v>
      </c>
      <c r="G101" s="39"/>
      <c r="H101" s="39"/>
      <c r="I101" s="179"/>
      <c r="J101" s="39"/>
      <c r="K101" s="39"/>
      <c r="L101" s="40"/>
      <c r="M101" s="180"/>
      <c r="N101" s="18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133</v>
      </c>
      <c r="AU101" s="20" t="s">
        <v>84</v>
      </c>
    </row>
    <row r="102" s="2" customFormat="1" ht="44.25" customHeight="1">
      <c r="A102" s="39"/>
      <c r="B102" s="163"/>
      <c r="C102" s="164" t="s">
        <v>157</v>
      </c>
      <c r="D102" s="164" t="s">
        <v>127</v>
      </c>
      <c r="E102" s="165" t="s">
        <v>171</v>
      </c>
      <c r="F102" s="166" t="s">
        <v>172</v>
      </c>
      <c r="G102" s="167" t="s">
        <v>130</v>
      </c>
      <c r="H102" s="168">
        <v>99.75</v>
      </c>
      <c r="I102" s="169"/>
      <c r="J102" s="170">
        <f>ROUND(I102*H102,2)</f>
        <v>0</v>
      </c>
      <c r="K102" s="166" t="s">
        <v>131</v>
      </c>
      <c r="L102" s="40"/>
      <c r="M102" s="171" t="s">
        <v>3</v>
      </c>
      <c r="N102" s="172" t="s">
        <v>45</v>
      </c>
      <c r="O102" s="73"/>
      <c r="P102" s="173">
        <f>O102*H102</f>
        <v>0</v>
      </c>
      <c r="Q102" s="173">
        <v>0</v>
      </c>
      <c r="R102" s="173">
        <f>Q102*H102</f>
        <v>0</v>
      </c>
      <c r="S102" s="173">
        <v>0</v>
      </c>
      <c r="T102" s="17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5" t="s">
        <v>132</v>
      </c>
      <c r="AT102" s="175" t="s">
        <v>127</v>
      </c>
      <c r="AU102" s="175" t="s">
        <v>84</v>
      </c>
      <c r="AY102" s="20" t="s">
        <v>126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20" t="s">
        <v>82</v>
      </c>
      <c r="BK102" s="176">
        <f>ROUND(I102*H102,2)</f>
        <v>0</v>
      </c>
      <c r="BL102" s="20" t="s">
        <v>132</v>
      </c>
      <c r="BM102" s="175" t="s">
        <v>284</v>
      </c>
    </row>
    <row r="103" s="2" customFormat="1">
      <c r="A103" s="39"/>
      <c r="B103" s="40"/>
      <c r="C103" s="39"/>
      <c r="D103" s="177" t="s">
        <v>133</v>
      </c>
      <c r="E103" s="39"/>
      <c r="F103" s="178" t="s">
        <v>174</v>
      </c>
      <c r="G103" s="39"/>
      <c r="H103" s="39"/>
      <c r="I103" s="179"/>
      <c r="J103" s="39"/>
      <c r="K103" s="39"/>
      <c r="L103" s="40"/>
      <c r="M103" s="180"/>
      <c r="N103" s="181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133</v>
      </c>
      <c r="AU103" s="20" t="s">
        <v>84</v>
      </c>
    </row>
    <row r="104" s="2" customFormat="1" ht="62.7" customHeight="1">
      <c r="A104" s="39"/>
      <c r="B104" s="163"/>
      <c r="C104" s="164" t="s">
        <v>179</v>
      </c>
      <c r="D104" s="164" t="s">
        <v>127</v>
      </c>
      <c r="E104" s="165" t="s">
        <v>1025</v>
      </c>
      <c r="F104" s="166" t="s">
        <v>1026</v>
      </c>
      <c r="G104" s="167" t="s">
        <v>130</v>
      </c>
      <c r="H104" s="168">
        <v>99.75</v>
      </c>
      <c r="I104" s="169"/>
      <c r="J104" s="170">
        <f>ROUND(I104*H104,2)</f>
        <v>0</v>
      </c>
      <c r="K104" s="166" t="s">
        <v>131</v>
      </c>
      <c r="L104" s="40"/>
      <c r="M104" s="171" t="s">
        <v>3</v>
      </c>
      <c r="N104" s="172" t="s">
        <v>45</v>
      </c>
      <c r="O104" s="73"/>
      <c r="P104" s="173">
        <f>O104*H104</f>
        <v>0</v>
      </c>
      <c r="Q104" s="173">
        <v>0</v>
      </c>
      <c r="R104" s="173">
        <f>Q104*H104</f>
        <v>0</v>
      </c>
      <c r="S104" s="173">
        <v>0</v>
      </c>
      <c r="T104" s="17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5" t="s">
        <v>132</v>
      </c>
      <c r="AT104" s="175" t="s">
        <v>127</v>
      </c>
      <c r="AU104" s="175" t="s">
        <v>84</v>
      </c>
      <c r="AY104" s="20" t="s">
        <v>126</v>
      </c>
      <c r="BE104" s="176">
        <f>IF(N104="základní",J104,0)</f>
        <v>0</v>
      </c>
      <c r="BF104" s="176">
        <f>IF(N104="snížená",J104,0)</f>
        <v>0</v>
      </c>
      <c r="BG104" s="176">
        <f>IF(N104="zákl. přenesená",J104,0)</f>
        <v>0</v>
      </c>
      <c r="BH104" s="176">
        <f>IF(N104="sníž. přenesená",J104,0)</f>
        <v>0</v>
      </c>
      <c r="BI104" s="176">
        <f>IF(N104="nulová",J104,0)</f>
        <v>0</v>
      </c>
      <c r="BJ104" s="20" t="s">
        <v>82</v>
      </c>
      <c r="BK104" s="176">
        <f>ROUND(I104*H104,2)</f>
        <v>0</v>
      </c>
      <c r="BL104" s="20" t="s">
        <v>132</v>
      </c>
      <c r="BM104" s="175" t="s">
        <v>310</v>
      </c>
    </row>
    <row r="105" s="2" customFormat="1">
      <c r="A105" s="39"/>
      <c r="B105" s="40"/>
      <c r="C105" s="39"/>
      <c r="D105" s="177" t="s">
        <v>133</v>
      </c>
      <c r="E105" s="39"/>
      <c r="F105" s="178" t="s">
        <v>1027</v>
      </c>
      <c r="G105" s="39"/>
      <c r="H105" s="39"/>
      <c r="I105" s="179"/>
      <c r="J105" s="39"/>
      <c r="K105" s="39"/>
      <c r="L105" s="40"/>
      <c r="M105" s="180"/>
      <c r="N105" s="181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133</v>
      </c>
      <c r="AU105" s="20" t="s">
        <v>84</v>
      </c>
    </row>
    <row r="106" s="2" customFormat="1" ht="37.8" customHeight="1">
      <c r="A106" s="39"/>
      <c r="B106" s="163"/>
      <c r="C106" s="164" t="s">
        <v>163</v>
      </c>
      <c r="D106" s="164" t="s">
        <v>127</v>
      </c>
      <c r="E106" s="165" t="s">
        <v>175</v>
      </c>
      <c r="F106" s="166" t="s">
        <v>176</v>
      </c>
      <c r="G106" s="167" t="s">
        <v>130</v>
      </c>
      <c r="H106" s="168">
        <v>99.75</v>
      </c>
      <c r="I106" s="169"/>
      <c r="J106" s="170">
        <f>ROUND(I106*H106,2)</f>
        <v>0</v>
      </c>
      <c r="K106" s="166" t="s">
        <v>131</v>
      </c>
      <c r="L106" s="40"/>
      <c r="M106" s="171" t="s">
        <v>3</v>
      </c>
      <c r="N106" s="172" t="s">
        <v>45</v>
      </c>
      <c r="O106" s="73"/>
      <c r="P106" s="173">
        <f>O106*H106</f>
        <v>0</v>
      </c>
      <c r="Q106" s="173">
        <v>0</v>
      </c>
      <c r="R106" s="173">
        <f>Q106*H106</f>
        <v>0</v>
      </c>
      <c r="S106" s="173">
        <v>0</v>
      </c>
      <c r="T106" s="17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5" t="s">
        <v>132</v>
      </c>
      <c r="AT106" s="175" t="s">
        <v>127</v>
      </c>
      <c r="AU106" s="175" t="s">
        <v>84</v>
      </c>
      <c r="AY106" s="20" t="s">
        <v>126</v>
      </c>
      <c r="BE106" s="176">
        <f>IF(N106="základní",J106,0)</f>
        <v>0</v>
      </c>
      <c r="BF106" s="176">
        <f>IF(N106="snížená",J106,0)</f>
        <v>0</v>
      </c>
      <c r="BG106" s="176">
        <f>IF(N106="zákl. přenesená",J106,0)</f>
        <v>0</v>
      </c>
      <c r="BH106" s="176">
        <f>IF(N106="sníž. přenesená",J106,0)</f>
        <v>0</v>
      </c>
      <c r="BI106" s="176">
        <f>IF(N106="nulová",J106,0)</f>
        <v>0</v>
      </c>
      <c r="BJ106" s="20" t="s">
        <v>82</v>
      </c>
      <c r="BK106" s="176">
        <f>ROUND(I106*H106,2)</f>
        <v>0</v>
      </c>
      <c r="BL106" s="20" t="s">
        <v>132</v>
      </c>
      <c r="BM106" s="175" t="s">
        <v>292</v>
      </c>
    </row>
    <row r="107" s="2" customFormat="1">
      <c r="A107" s="39"/>
      <c r="B107" s="40"/>
      <c r="C107" s="39"/>
      <c r="D107" s="177" t="s">
        <v>133</v>
      </c>
      <c r="E107" s="39"/>
      <c r="F107" s="178" t="s">
        <v>178</v>
      </c>
      <c r="G107" s="39"/>
      <c r="H107" s="39"/>
      <c r="I107" s="179"/>
      <c r="J107" s="39"/>
      <c r="K107" s="39"/>
      <c r="L107" s="40"/>
      <c r="M107" s="180"/>
      <c r="N107" s="181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133</v>
      </c>
      <c r="AU107" s="20" t="s">
        <v>84</v>
      </c>
    </row>
    <row r="108" s="2" customFormat="1" ht="37.8" customHeight="1">
      <c r="A108" s="39"/>
      <c r="B108" s="163"/>
      <c r="C108" s="164" t="s">
        <v>193</v>
      </c>
      <c r="D108" s="164" t="s">
        <v>127</v>
      </c>
      <c r="E108" s="165" t="s">
        <v>914</v>
      </c>
      <c r="F108" s="166" t="s">
        <v>915</v>
      </c>
      <c r="G108" s="167" t="s">
        <v>240</v>
      </c>
      <c r="H108" s="168">
        <v>400</v>
      </c>
      <c r="I108" s="169"/>
      <c r="J108" s="170">
        <f>ROUND(I108*H108,2)</f>
        <v>0</v>
      </c>
      <c r="K108" s="166" t="s">
        <v>131</v>
      </c>
      <c r="L108" s="40"/>
      <c r="M108" s="171" t="s">
        <v>3</v>
      </c>
      <c r="N108" s="172" t="s">
        <v>45</v>
      </c>
      <c r="O108" s="73"/>
      <c r="P108" s="173">
        <f>O108*H108</f>
        <v>0</v>
      </c>
      <c r="Q108" s="173">
        <v>0</v>
      </c>
      <c r="R108" s="173">
        <f>Q108*H108</f>
        <v>0</v>
      </c>
      <c r="S108" s="173">
        <v>0</v>
      </c>
      <c r="T108" s="174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5" t="s">
        <v>132</v>
      </c>
      <c r="AT108" s="175" t="s">
        <v>127</v>
      </c>
      <c r="AU108" s="175" t="s">
        <v>84</v>
      </c>
      <c r="AY108" s="20" t="s">
        <v>126</v>
      </c>
      <c r="BE108" s="176">
        <f>IF(N108="základní",J108,0)</f>
        <v>0</v>
      </c>
      <c r="BF108" s="176">
        <f>IF(N108="snížená",J108,0)</f>
        <v>0</v>
      </c>
      <c r="BG108" s="176">
        <f>IF(N108="zákl. přenesená",J108,0)</f>
        <v>0</v>
      </c>
      <c r="BH108" s="176">
        <f>IF(N108="sníž. přenesená",J108,0)</f>
        <v>0</v>
      </c>
      <c r="BI108" s="176">
        <f>IF(N108="nulová",J108,0)</f>
        <v>0</v>
      </c>
      <c r="BJ108" s="20" t="s">
        <v>82</v>
      </c>
      <c r="BK108" s="176">
        <f>ROUND(I108*H108,2)</f>
        <v>0</v>
      </c>
      <c r="BL108" s="20" t="s">
        <v>132</v>
      </c>
      <c r="BM108" s="175" t="s">
        <v>341</v>
      </c>
    </row>
    <row r="109" s="2" customFormat="1">
      <c r="A109" s="39"/>
      <c r="B109" s="40"/>
      <c r="C109" s="39"/>
      <c r="D109" s="177" t="s">
        <v>133</v>
      </c>
      <c r="E109" s="39"/>
      <c r="F109" s="178" t="s">
        <v>917</v>
      </c>
      <c r="G109" s="39"/>
      <c r="H109" s="39"/>
      <c r="I109" s="179"/>
      <c r="J109" s="39"/>
      <c r="K109" s="39"/>
      <c r="L109" s="40"/>
      <c r="M109" s="180"/>
      <c r="N109" s="181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133</v>
      </c>
      <c r="AU109" s="20" t="s">
        <v>84</v>
      </c>
    </row>
    <row r="110" s="2" customFormat="1" ht="16.5" customHeight="1">
      <c r="A110" s="39"/>
      <c r="B110" s="163"/>
      <c r="C110" s="207" t="s">
        <v>9</v>
      </c>
      <c r="D110" s="207" t="s">
        <v>186</v>
      </c>
      <c r="E110" s="208" t="s">
        <v>298</v>
      </c>
      <c r="F110" s="209" t="s">
        <v>299</v>
      </c>
      <c r="G110" s="210" t="s">
        <v>300</v>
      </c>
      <c r="H110" s="211">
        <v>14</v>
      </c>
      <c r="I110" s="212"/>
      <c r="J110" s="213">
        <f>ROUND(I110*H110,2)</f>
        <v>0</v>
      </c>
      <c r="K110" s="209" t="s">
        <v>131</v>
      </c>
      <c r="L110" s="214"/>
      <c r="M110" s="215" t="s">
        <v>3</v>
      </c>
      <c r="N110" s="216" t="s">
        <v>45</v>
      </c>
      <c r="O110" s="73"/>
      <c r="P110" s="173">
        <f>O110*H110</f>
        <v>0</v>
      </c>
      <c r="Q110" s="173">
        <v>0.001</v>
      </c>
      <c r="R110" s="173">
        <f>Q110*H110</f>
        <v>0.014</v>
      </c>
      <c r="S110" s="173">
        <v>0</v>
      </c>
      <c r="T110" s="17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5" t="s">
        <v>157</v>
      </c>
      <c r="AT110" s="175" t="s">
        <v>186</v>
      </c>
      <c r="AU110" s="175" t="s">
        <v>84</v>
      </c>
      <c r="AY110" s="20" t="s">
        <v>126</v>
      </c>
      <c r="BE110" s="176">
        <f>IF(N110="základní",J110,0)</f>
        <v>0</v>
      </c>
      <c r="BF110" s="176">
        <f>IF(N110="snížená",J110,0)</f>
        <v>0</v>
      </c>
      <c r="BG110" s="176">
        <f>IF(N110="zákl. přenesená",J110,0)</f>
        <v>0</v>
      </c>
      <c r="BH110" s="176">
        <f>IF(N110="sníž. přenesená",J110,0)</f>
        <v>0</v>
      </c>
      <c r="BI110" s="176">
        <f>IF(N110="nulová",J110,0)</f>
        <v>0</v>
      </c>
      <c r="BJ110" s="20" t="s">
        <v>82</v>
      </c>
      <c r="BK110" s="176">
        <f>ROUND(I110*H110,2)</f>
        <v>0</v>
      </c>
      <c r="BL110" s="20" t="s">
        <v>132</v>
      </c>
      <c r="BM110" s="175" t="s">
        <v>1028</v>
      </c>
    </row>
    <row r="111" s="2" customFormat="1" ht="44.25" customHeight="1">
      <c r="A111" s="39"/>
      <c r="B111" s="163"/>
      <c r="C111" s="164" t="s">
        <v>206</v>
      </c>
      <c r="D111" s="164" t="s">
        <v>127</v>
      </c>
      <c r="E111" s="165" t="s">
        <v>1029</v>
      </c>
      <c r="F111" s="166" t="s">
        <v>1030</v>
      </c>
      <c r="G111" s="167" t="s">
        <v>189</v>
      </c>
      <c r="H111" s="168">
        <v>357.98700000000002</v>
      </c>
      <c r="I111" s="169"/>
      <c r="J111" s="170">
        <f>ROUND(I111*H111,2)</f>
        <v>0</v>
      </c>
      <c r="K111" s="166" t="s">
        <v>131</v>
      </c>
      <c r="L111" s="40"/>
      <c r="M111" s="171" t="s">
        <v>3</v>
      </c>
      <c r="N111" s="172" t="s">
        <v>45</v>
      </c>
      <c r="O111" s="73"/>
      <c r="P111" s="173">
        <f>O111*H111</f>
        <v>0</v>
      </c>
      <c r="Q111" s="173">
        <v>0</v>
      </c>
      <c r="R111" s="173">
        <f>Q111*H111</f>
        <v>0</v>
      </c>
      <c r="S111" s="173">
        <v>0</v>
      </c>
      <c r="T111" s="17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5" t="s">
        <v>132</v>
      </c>
      <c r="AT111" s="175" t="s">
        <v>127</v>
      </c>
      <c r="AU111" s="175" t="s">
        <v>84</v>
      </c>
      <c r="AY111" s="20" t="s">
        <v>126</v>
      </c>
      <c r="BE111" s="176">
        <f>IF(N111="základní",J111,0)</f>
        <v>0</v>
      </c>
      <c r="BF111" s="176">
        <f>IF(N111="snížená",J111,0)</f>
        <v>0</v>
      </c>
      <c r="BG111" s="176">
        <f>IF(N111="zákl. přenesená",J111,0)</f>
        <v>0</v>
      </c>
      <c r="BH111" s="176">
        <f>IF(N111="sníž. přenesená",J111,0)</f>
        <v>0</v>
      </c>
      <c r="BI111" s="176">
        <f>IF(N111="nulová",J111,0)</f>
        <v>0</v>
      </c>
      <c r="BJ111" s="20" t="s">
        <v>82</v>
      </c>
      <c r="BK111" s="176">
        <f>ROUND(I111*H111,2)</f>
        <v>0</v>
      </c>
      <c r="BL111" s="20" t="s">
        <v>132</v>
      </c>
      <c r="BM111" s="175" t="s">
        <v>318</v>
      </c>
    </row>
    <row r="112" s="2" customFormat="1">
      <c r="A112" s="39"/>
      <c r="B112" s="40"/>
      <c r="C112" s="39"/>
      <c r="D112" s="177" t="s">
        <v>133</v>
      </c>
      <c r="E112" s="39"/>
      <c r="F112" s="178" t="s">
        <v>1031</v>
      </c>
      <c r="G112" s="39"/>
      <c r="H112" s="39"/>
      <c r="I112" s="179"/>
      <c r="J112" s="39"/>
      <c r="K112" s="39"/>
      <c r="L112" s="40"/>
      <c r="M112" s="180"/>
      <c r="N112" s="18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133</v>
      </c>
      <c r="AU112" s="20" t="s">
        <v>84</v>
      </c>
    </row>
    <row r="113" s="12" customFormat="1" ht="25.92" customHeight="1">
      <c r="A113" s="12"/>
      <c r="B113" s="152"/>
      <c r="C113" s="12"/>
      <c r="D113" s="153" t="s">
        <v>73</v>
      </c>
      <c r="E113" s="154" t="s">
        <v>1032</v>
      </c>
      <c r="F113" s="154" t="s">
        <v>1033</v>
      </c>
      <c r="G113" s="12"/>
      <c r="H113" s="12"/>
      <c r="I113" s="155"/>
      <c r="J113" s="156">
        <f>BK113</f>
        <v>0</v>
      </c>
      <c r="K113" s="12"/>
      <c r="L113" s="152"/>
      <c r="M113" s="157"/>
      <c r="N113" s="158"/>
      <c r="O113" s="158"/>
      <c r="P113" s="159">
        <f>SUM(P114:P127)</f>
        <v>0</v>
      </c>
      <c r="Q113" s="158"/>
      <c r="R113" s="159">
        <f>SUM(R114:R127)</f>
        <v>0</v>
      </c>
      <c r="S113" s="158"/>
      <c r="T113" s="160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3" t="s">
        <v>160</v>
      </c>
      <c r="AT113" s="161" t="s">
        <v>73</v>
      </c>
      <c r="AU113" s="161" t="s">
        <v>74</v>
      </c>
      <c r="AY113" s="153" t="s">
        <v>126</v>
      </c>
      <c r="BK113" s="162">
        <f>SUM(BK114:BK127)</f>
        <v>0</v>
      </c>
    </row>
    <row r="114" s="2" customFormat="1" ht="16.5" customHeight="1">
      <c r="A114" s="39"/>
      <c r="B114" s="163"/>
      <c r="C114" s="164" t="s">
        <v>213</v>
      </c>
      <c r="D114" s="164" t="s">
        <v>127</v>
      </c>
      <c r="E114" s="165" t="s">
        <v>1034</v>
      </c>
      <c r="F114" s="166" t="s">
        <v>1035</v>
      </c>
      <c r="G114" s="167" t="s">
        <v>143</v>
      </c>
      <c r="H114" s="168">
        <v>396</v>
      </c>
      <c r="I114" s="169"/>
      <c r="J114" s="170">
        <f>ROUND(I114*H114,2)</f>
        <v>0</v>
      </c>
      <c r="K114" s="166" t="s">
        <v>131</v>
      </c>
      <c r="L114" s="40"/>
      <c r="M114" s="171" t="s">
        <v>3</v>
      </c>
      <c r="N114" s="172" t="s">
        <v>45</v>
      </c>
      <c r="O114" s="73"/>
      <c r="P114" s="173">
        <f>O114*H114</f>
        <v>0</v>
      </c>
      <c r="Q114" s="173">
        <v>0</v>
      </c>
      <c r="R114" s="173">
        <f>Q114*H114</f>
        <v>0</v>
      </c>
      <c r="S114" s="173">
        <v>0</v>
      </c>
      <c r="T114" s="174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5" t="s">
        <v>1036</v>
      </c>
      <c r="AT114" s="175" t="s">
        <v>127</v>
      </c>
      <c r="AU114" s="175" t="s">
        <v>82</v>
      </c>
      <c r="AY114" s="20" t="s">
        <v>126</v>
      </c>
      <c r="BE114" s="176">
        <f>IF(N114="základní",J114,0)</f>
        <v>0</v>
      </c>
      <c r="BF114" s="176">
        <f>IF(N114="snížená",J114,0)</f>
        <v>0</v>
      </c>
      <c r="BG114" s="176">
        <f>IF(N114="zákl. přenesená",J114,0)</f>
        <v>0</v>
      </c>
      <c r="BH114" s="176">
        <f>IF(N114="sníž. přenesená",J114,0)</f>
        <v>0</v>
      </c>
      <c r="BI114" s="176">
        <f>IF(N114="nulová",J114,0)</f>
        <v>0</v>
      </c>
      <c r="BJ114" s="20" t="s">
        <v>82</v>
      </c>
      <c r="BK114" s="176">
        <f>ROUND(I114*H114,2)</f>
        <v>0</v>
      </c>
      <c r="BL114" s="20" t="s">
        <v>1036</v>
      </c>
      <c r="BM114" s="175" t="s">
        <v>1037</v>
      </c>
    </row>
    <row r="115" s="2" customFormat="1">
      <c r="A115" s="39"/>
      <c r="B115" s="40"/>
      <c r="C115" s="39"/>
      <c r="D115" s="177" t="s">
        <v>133</v>
      </c>
      <c r="E115" s="39"/>
      <c r="F115" s="178" t="s">
        <v>1038</v>
      </c>
      <c r="G115" s="39"/>
      <c r="H115" s="39"/>
      <c r="I115" s="179"/>
      <c r="J115" s="39"/>
      <c r="K115" s="39"/>
      <c r="L115" s="40"/>
      <c r="M115" s="180"/>
      <c r="N115" s="181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133</v>
      </c>
      <c r="AU115" s="20" t="s">
        <v>82</v>
      </c>
    </row>
    <row r="116" s="2" customFormat="1" ht="16.5" customHeight="1">
      <c r="A116" s="39"/>
      <c r="B116" s="163"/>
      <c r="C116" s="164" t="s">
        <v>218</v>
      </c>
      <c r="D116" s="164" t="s">
        <v>127</v>
      </c>
      <c r="E116" s="165" t="s">
        <v>1039</v>
      </c>
      <c r="F116" s="166" t="s">
        <v>1040</v>
      </c>
      <c r="G116" s="167" t="s">
        <v>1041</v>
      </c>
      <c r="H116" s="168">
        <v>1</v>
      </c>
      <c r="I116" s="169"/>
      <c r="J116" s="170">
        <f>ROUND(I116*H116,2)</f>
        <v>0</v>
      </c>
      <c r="K116" s="166" t="s">
        <v>131</v>
      </c>
      <c r="L116" s="40"/>
      <c r="M116" s="171" t="s">
        <v>3</v>
      </c>
      <c r="N116" s="172" t="s">
        <v>45</v>
      </c>
      <c r="O116" s="73"/>
      <c r="P116" s="173">
        <f>O116*H116</f>
        <v>0</v>
      </c>
      <c r="Q116" s="173">
        <v>0</v>
      </c>
      <c r="R116" s="173">
        <f>Q116*H116</f>
        <v>0</v>
      </c>
      <c r="S116" s="173">
        <v>0</v>
      </c>
      <c r="T116" s="174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5" t="s">
        <v>1036</v>
      </c>
      <c r="AT116" s="175" t="s">
        <v>127</v>
      </c>
      <c r="AU116" s="175" t="s">
        <v>82</v>
      </c>
      <c r="AY116" s="20" t="s">
        <v>126</v>
      </c>
      <c r="BE116" s="176">
        <f>IF(N116="základní",J116,0)</f>
        <v>0</v>
      </c>
      <c r="BF116" s="176">
        <f>IF(N116="snížená",J116,0)</f>
        <v>0</v>
      </c>
      <c r="BG116" s="176">
        <f>IF(N116="zákl. přenesená",J116,0)</f>
        <v>0</v>
      </c>
      <c r="BH116" s="176">
        <f>IF(N116="sníž. přenesená",J116,0)</f>
        <v>0</v>
      </c>
      <c r="BI116" s="176">
        <f>IF(N116="nulová",J116,0)</f>
        <v>0</v>
      </c>
      <c r="BJ116" s="20" t="s">
        <v>82</v>
      </c>
      <c r="BK116" s="176">
        <f>ROUND(I116*H116,2)</f>
        <v>0</v>
      </c>
      <c r="BL116" s="20" t="s">
        <v>1036</v>
      </c>
      <c r="BM116" s="175" t="s">
        <v>1042</v>
      </c>
    </row>
    <row r="117" s="2" customFormat="1">
      <c r="A117" s="39"/>
      <c r="B117" s="40"/>
      <c r="C117" s="39"/>
      <c r="D117" s="177" t="s">
        <v>133</v>
      </c>
      <c r="E117" s="39"/>
      <c r="F117" s="178" t="s">
        <v>1043</v>
      </c>
      <c r="G117" s="39"/>
      <c r="H117" s="39"/>
      <c r="I117" s="179"/>
      <c r="J117" s="39"/>
      <c r="K117" s="39"/>
      <c r="L117" s="40"/>
      <c r="M117" s="180"/>
      <c r="N117" s="181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133</v>
      </c>
      <c r="AU117" s="20" t="s">
        <v>82</v>
      </c>
    </row>
    <row r="118" s="2" customFormat="1" ht="24.15" customHeight="1">
      <c r="A118" s="39"/>
      <c r="B118" s="163"/>
      <c r="C118" s="164" t="s">
        <v>223</v>
      </c>
      <c r="D118" s="164" t="s">
        <v>127</v>
      </c>
      <c r="E118" s="165" t="s">
        <v>1044</v>
      </c>
      <c r="F118" s="166" t="s">
        <v>1045</v>
      </c>
      <c r="G118" s="167" t="s">
        <v>366</v>
      </c>
      <c r="H118" s="168">
        <v>50</v>
      </c>
      <c r="I118" s="169"/>
      <c r="J118" s="170">
        <f>ROUND(I118*H118,2)</f>
        <v>0</v>
      </c>
      <c r="K118" s="166" t="s">
        <v>131</v>
      </c>
      <c r="L118" s="40"/>
      <c r="M118" s="171" t="s">
        <v>3</v>
      </c>
      <c r="N118" s="172" t="s">
        <v>45</v>
      </c>
      <c r="O118" s="73"/>
      <c r="P118" s="173">
        <f>O118*H118</f>
        <v>0</v>
      </c>
      <c r="Q118" s="173">
        <v>0</v>
      </c>
      <c r="R118" s="173">
        <f>Q118*H118</f>
        <v>0</v>
      </c>
      <c r="S118" s="173">
        <v>0</v>
      </c>
      <c r="T118" s="17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5" t="s">
        <v>1036</v>
      </c>
      <c r="AT118" s="175" t="s">
        <v>127</v>
      </c>
      <c r="AU118" s="175" t="s">
        <v>82</v>
      </c>
      <c r="AY118" s="20" t="s">
        <v>126</v>
      </c>
      <c r="BE118" s="176">
        <f>IF(N118="základní",J118,0)</f>
        <v>0</v>
      </c>
      <c r="BF118" s="176">
        <f>IF(N118="snížená",J118,0)</f>
        <v>0</v>
      </c>
      <c r="BG118" s="176">
        <f>IF(N118="zákl. přenesená",J118,0)</f>
        <v>0</v>
      </c>
      <c r="BH118" s="176">
        <f>IF(N118="sníž. přenesená",J118,0)</f>
        <v>0</v>
      </c>
      <c r="BI118" s="176">
        <f>IF(N118="nulová",J118,0)</f>
        <v>0</v>
      </c>
      <c r="BJ118" s="20" t="s">
        <v>82</v>
      </c>
      <c r="BK118" s="176">
        <f>ROUND(I118*H118,2)</f>
        <v>0</v>
      </c>
      <c r="BL118" s="20" t="s">
        <v>1036</v>
      </c>
      <c r="BM118" s="175" t="s">
        <v>1046</v>
      </c>
    </row>
    <row r="119" s="2" customFormat="1">
      <c r="A119" s="39"/>
      <c r="B119" s="40"/>
      <c r="C119" s="39"/>
      <c r="D119" s="177" t="s">
        <v>133</v>
      </c>
      <c r="E119" s="39"/>
      <c r="F119" s="178" t="s">
        <v>1047</v>
      </c>
      <c r="G119" s="39"/>
      <c r="H119" s="39"/>
      <c r="I119" s="179"/>
      <c r="J119" s="39"/>
      <c r="K119" s="39"/>
      <c r="L119" s="40"/>
      <c r="M119" s="180"/>
      <c r="N119" s="18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133</v>
      </c>
      <c r="AU119" s="20" t="s">
        <v>82</v>
      </c>
    </row>
    <row r="120" s="2" customFormat="1" ht="16.5" customHeight="1">
      <c r="A120" s="39"/>
      <c r="B120" s="163"/>
      <c r="C120" s="164" t="s">
        <v>229</v>
      </c>
      <c r="D120" s="164" t="s">
        <v>127</v>
      </c>
      <c r="E120" s="165" t="s">
        <v>1048</v>
      </c>
      <c r="F120" s="166" t="s">
        <v>1049</v>
      </c>
      <c r="G120" s="167" t="s">
        <v>1041</v>
      </c>
      <c r="H120" s="168">
        <v>1</v>
      </c>
      <c r="I120" s="169"/>
      <c r="J120" s="170">
        <f>ROUND(I120*H120,2)</f>
        <v>0</v>
      </c>
      <c r="K120" s="166" t="s">
        <v>3</v>
      </c>
      <c r="L120" s="40"/>
      <c r="M120" s="171" t="s">
        <v>3</v>
      </c>
      <c r="N120" s="172" t="s">
        <v>45</v>
      </c>
      <c r="O120" s="73"/>
      <c r="P120" s="173">
        <f>O120*H120</f>
        <v>0</v>
      </c>
      <c r="Q120" s="173">
        <v>0</v>
      </c>
      <c r="R120" s="173">
        <f>Q120*H120</f>
        <v>0</v>
      </c>
      <c r="S120" s="173">
        <v>0</v>
      </c>
      <c r="T120" s="17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5" t="s">
        <v>1036</v>
      </c>
      <c r="AT120" s="175" t="s">
        <v>127</v>
      </c>
      <c r="AU120" s="175" t="s">
        <v>82</v>
      </c>
      <c r="AY120" s="20" t="s">
        <v>126</v>
      </c>
      <c r="BE120" s="176">
        <f>IF(N120="základní",J120,0)</f>
        <v>0</v>
      </c>
      <c r="BF120" s="176">
        <f>IF(N120="snížená",J120,0)</f>
        <v>0</v>
      </c>
      <c r="BG120" s="176">
        <f>IF(N120="zákl. přenesená",J120,0)</f>
        <v>0</v>
      </c>
      <c r="BH120" s="176">
        <f>IF(N120="sníž. přenesená",J120,0)</f>
        <v>0</v>
      </c>
      <c r="BI120" s="176">
        <f>IF(N120="nulová",J120,0)</f>
        <v>0</v>
      </c>
      <c r="BJ120" s="20" t="s">
        <v>82</v>
      </c>
      <c r="BK120" s="176">
        <f>ROUND(I120*H120,2)</f>
        <v>0</v>
      </c>
      <c r="BL120" s="20" t="s">
        <v>1036</v>
      </c>
      <c r="BM120" s="175" t="s">
        <v>1050</v>
      </c>
    </row>
    <row r="121" s="2" customFormat="1" ht="16.5" customHeight="1">
      <c r="A121" s="39"/>
      <c r="B121" s="163"/>
      <c r="C121" s="164" t="s">
        <v>284</v>
      </c>
      <c r="D121" s="164" t="s">
        <v>127</v>
      </c>
      <c r="E121" s="165" t="s">
        <v>1051</v>
      </c>
      <c r="F121" s="166" t="s">
        <v>1052</v>
      </c>
      <c r="G121" s="167" t="s">
        <v>1041</v>
      </c>
      <c r="H121" s="168">
        <v>1</v>
      </c>
      <c r="I121" s="169"/>
      <c r="J121" s="170">
        <f>ROUND(I121*H121,2)</f>
        <v>0</v>
      </c>
      <c r="K121" s="166" t="s">
        <v>131</v>
      </c>
      <c r="L121" s="40"/>
      <c r="M121" s="171" t="s">
        <v>3</v>
      </c>
      <c r="N121" s="172" t="s">
        <v>45</v>
      </c>
      <c r="O121" s="73"/>
      <c r="P121" s="173">
        <f>O121*H121</f>
        <v>0</v>
      </c>
      <c r="Q121" s="173">
        <v>0</v>
      </c>
      <c r="R121" s="173">
        <f>Q121*H121</f>
        <v>0</v>
      </c>
      <c r="S121" s="173">
        <v>0</v>
      </c>
      <c r="T121" s="174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5" t="s">
        <v>1036</v>
      </c>
      <c r="AT121" s="175" t="s">
        <v>127</v>
      </c>
      <c r="AU121" s="175" t="s">
        <v>82</v>
      </c>
      <c r="AY121" s="20" t="s">
        <v>126</v>
      </c>
      <c r="BE121" s="176">
        <f>IF(N121="základní",J121,0)</f>
        <v>0</v>
      </c>
      <c r="BF121" s="176">
        <f>IF(N121="snížená",J121,0)</f>
        <v>0</v>
      </c>
      <c r="BG121" s="176">
        <f>IF(N121="zákl. přenesená",J121,0)</f>
        <v>0</v>
      </c>
      <c r="BH121" s="176">
        <f>IF(N121="sníž. přenesená",J121,0)</f>
        <v>0</v>
      </c>
      <c r="BI121" s="176">
        <f>IF(N121="nulová",J121,0)</f>
        <v>0</v>
      </c>
      <c r="BJ121" s="20" t="s">
        <v>82</v>
      </c>
      <c r="BK121" s="176">
        <f>ROUND(I121*H121,2)</f>
        <v>0</v>
      </c>
      <c r="BL121" s="20" t="s">
        <v>1036</v>
      </c>
      <c r="BM121" s="175" t="s">
        <v>1053</v>
      </c>
    </row>
    <row r="122" s="2" customFormat="1">
      <c r="A122" s="39"/>
      <c r="B122" s="40"/>
      <c r="C122" s="39"/>
      <c r="D122" s="177" t="s">
        <v>133</v>
      </c>
      <c r="E122" s="39"/>
      <c r="F122" s="178" t="s">
        <v>1054</v>
      </c>
      <c r="G122" s="39"/>
      <c r="H122" s="39"/>
      <c r="I122" s="179"/>
      <c r="J122" s="39"/>
      <c r="K122" s="39"/>
      <c r="L122" s="40"/>
      <c r="M122" s="180"/>
      <c r="N122" s="181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133</v>
      </c>
      <c r="AU122" s="20" t="s">
        <v>82</v>
      </c>
    </row>
    <row r="123" s="2" customFormat="1" ht="49.05" customHeight="1">
      <c r="A123" s="39"/>
      <c r="B123" s="163"/>
      <c r="C123" s="164" t="s">
        <v>307</v>
      </c>
      <c r="D123" s="164" t="s">
        <v>127</v>
      </c>
      <c r="E123" s="165" t="s">
        <v>1055</v>
      </c>
      <c r="F123" s="166" t="s">
        <v>1056</v>
      </c>
      <c r="G123" s="167" t="s">
        <v>1041</v>
      </c>
      <c r="H123" s="168">
        <v>1</v>
      </c>
      <c r="I123" s="169"/>
      <c r="J123" s="170">
        <f>ROUND(I123*H123,2)</f>
        <v>0</v>
      </c>
      <c r="K123" s="166" t="s">
        <v>131</v>
      </c>
      <c r="L123" s="40"/>
      <c r="M123" s="171" t="s">
        <v>3</v>
      </c>
      <c r="N123" s="172" t="s">
        <v>45</v>
      </c>
      <c r="O123" s="73"/>
      <c r="P123" s="173">
        <f>O123*H123</f>
        <v>0</v>
      </c>
      <c r="Q123" s="173">
        <v>0</v>
      </c>
      <c r="R123" s="173">
        <f>Q123*H123</f>
        <v>0</v>
      </c>
      <c r="S123" s="173">
        <v>0</v>
      </c>
      <c r="T123" s="17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5" t="s">
        <v>1036</v>
      </c>
      <c r="AT123" s="175" t="s">
        <v>127</v>
      </c>
      <c r="AU123" s="175" t="s">
        <v>82</v>
      </c>
      <c r="AY123" s="20" t="s">
        <v>126</v>
      </c>
      <c r="BE123" s="176">
        <f>IF(N123="základní",J123,0)</f>
        <v>0</v>
      </c>
      <c r="BF123" s="176">
        <f>IF(N123="snížená",J123,0)</f>
        <v>0</v>
      </c>
      <c r="BG123" s="176">
        <f>IF(N123="zákl. přenesená",J123,0)</f>
        <v>0</v>
      </c>
      <c r="BH123" s="176">
        <f>IF(N123="sníž. přenesená",J123,0)</f>
        <v>0</v>
      </c>
      <c r="BI123" s="176">
        <f>IF(N123="nulová",J123,0)</f>
        <v>0</v>
      </c>
      <c r="BJ123" s="20" t="s">
        <v>82</v>
      </c>
      <c r="BK123" s="176">
        <f>ROUND(I123*H123,2)</f>
        <v>0</v>
      </c>
      <c r="BL123" s="20" t="s">
        <v>1036</v>
      </c>
      <c r="BM123" s="175" t="s">
        <v>1057</v>
      </c>
    </row>
    <row r="124" s="2" customFormat="1">
      <c r="A124" s="39"/>
      <c r="B124" s="40"/>
      <c r="C124" s="39"/>
      <c r="D124" s="177" t="s">
        <v>133</v>
      </c>
      <c r="E124" s="39"/>
      <c r="F124" s="178" t="s">
        <v>1058</v>
      </c>
      <c r="G124" s="39"/>
      <c r="H124" s="39"/>
      <c r="I124" s="179"/>
      <c r="J124" s="39"/>
      <c r="K124" s="39"/>
      <c r="L124" s="40"/>
      <c r="M124" s="180"/>
      <c r="N124" s="181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133</v>
      </c>
      <c r="AU124" s="20" t="s">
        <v>82</v>
      </c>
    </row>
    <row r="125" s="2" customFormat="1" ht="49.05" customHeight="1">
      <c r="A125" s="39"/>
      <c r="B125" s="163"/>
      <c r="C125" s="164" t="s">
        <v>310</v>
      </c>
      <c r="D125" s="164" t="s">
        <v>127</v>
      </c>
      <c r="E125" s="165" t="s">
        <v>1059</v>
      </c>
      <c r="F125" s="166" t="s">
        <v>1060</v>
      </c>
      <c r="G125" s="167" t="s">
        <v>1041</v>
      </c>
      <c r="H125" s="168">
        <v>1</v>
      </c>
      <c r="I125" s="169"/>
      <c r="J125" s="170">
        <f>ROUND(I125*H125,2)</f>
        <v>0</v>
      </c>
      <c r="K125" s="166" t="s">
        <v>3</v>
      </c>
      <c r="L125" s="40"/>
      <c r="M125" s="171" t="s">
        <v>3</v>
      </c>
      <c r="N125" s="172" t="s">
        <v>45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5" t="s">
        <v>1036</v>
      </c>
      <c r="AT125" s="175" t="s">
        <v>127</v>
      </c>
      <c r="AU125" s="175" t="s">
        <v>82</v>
      </c>
      <c r="AY125" s="20" t="s">
        <v>126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20" t="s">
        <v>82</v>
      </c>
      <c r="BK125" s="176">
        <f>ROUND(I125*H125,2)</f>
        <v>0</v>
      </c>
      <c r="BL125" s="20" t="s">
        <v>1036</v>
      </c>
      <c r="BM125" s="175" t="s">
        <v>1061</v>
      </c>
    </row>
    <row r="126" s="2" customFormat="1" ht="24.15" customHeight="1">
      <c r="A126" s="39"/>
      <c r="B126" s="163"/>
      <c r="C126" s="164" t="s">
        <v>8</v>
      </c>
      <c r="D126" s="164" t="s">
        <v>127</v>
      </c>
      <c r="E126" s="165" t="s">
        <v>1062</v>
      </c>
      <c r="F126" s="166" t="s">
        <v>1063</v>
      </c>
      <c r="G126" s="167" t="s">
        <v>1041</v>
      </c>
      <c r="H126" s="168">
        <v>4</v>
      </c>
      <c r="I126" s="169"/>
      <c r="J126" s="170">
        <f>ROUND(I126*H126,2)</f>
        <v>0</v>
      </c>
      <c r="K126" s="166" t="s">
        <v>131</v>
      </c>
      <c r="L126" s="40"/>
      <c r="M126" s="171" t="s">
        <v>3</v>
      </c>
      <c r="N126" s="172" t="s">
        <v>45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5" t="s">
        <v>1036</v>
      </c>
      <c r="AT126" s="175" t="s">
        <v>127</v>
      </c>
      <c r="AU126" s="175" t="s">
        <v>82</v>
      </c>
      <c r="AY126" s="20" t="s">
        <v>126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20" t="s">
        <v>82</v>
      </c>
      <c r="BK126" s="176">
        <f>ROUND(I126*H126,2)</f>
        <v>0</v>
      </c>
      <c r="BL126" s="20" t="s">
        <v>1036</v>
      </c>
      <c r="BM126" s="175" t="s">
        <v>1064</v>
      </c>
    </row>
    <row r="127" s="2" customFormat="1">
      <c r="A127" s="39"/>
      <c r="B127" s="40"/>
      <c r="C127" s="39"/>
      <c r="D127" s="177" t="s">
        <v>133</v>
      </c>
      <c r="E127" s="39"/>
      <c r="F127" s="178" t="s">
        <v>1065</v>
      </c>
      <c r="G127" s="39"/>
      <c r="H127" s="39"/>
      <c r="I127" s="179"/>
      <c r="J127" s="39"/>
      <c r="K127" s="39"/>
      <c r="L127" s="40"/>
      <c r="M127" s="219"/>
      <c r="N127" s="220"/>
      <c r="O127" s="221"/>
      <c r="P127" s="221"/>
      <c r="Q127" s="221"/>
      <c r="R127" s="221"/>
      <c r="S127" s="221"/>
      <c r="T127" s="222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133</v>
      </c>
      <c r="AU127" s="20" t="s">
        <v>82</v>
      </c>
    </row>
    <row r="128" s="2" customFormat="1" ht="6.96" customHeight="1">
      <c r="A128" s="39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0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121151113"/>
    <hyperlink ref="F88" r:id="rId2" display="https://podminky.urs.cz/item/CS_URS_2024_01/181351103"/>
    <hyperlink ref="F90" r:id="rId3" display="https://podminky.urs.cz/item/CS_URS_2024_01/113106241"/>
    <hyperlink ref="F93" r:id="rId4" display="https://podminky.urs.cz/item/CS_URS_2024_01/564771111"/>
    <hyperlink ref="F95" r:id="rId5" display="https://podminky.urs.cz/item/CS_URS_2024_01/584121111"/>
    <hyperlink ref="F101" r:id="rId6" display="https://podminky.urs.cz/item/CS_URS_2024_01/113107162"/>
    <hyperlink ref="F103" r:id="rId7" display="https://podminky.urs.cz/item/CS_URS_2024_01/167151101"/>
    <hyperlink ref="F105" r:id="rId8" display="https://podminky.urs.cz/item/CS_URS_2024_01/162451106"/>
    <hyperlink ref="F107" r:id="rId9" display="https://podminky.urs.cz/item/CS_URS_2024_01/171251201"/>
    <hyperlink ref="F109" r:id="rId10" display="https://podminky.urs.cz/item/CS_URS_2024_01/181451121"/>
    <hyperlink ref="F112" r:id="rId11" display="https://podminky.urs.cz/item/CS_URS_2024_01/998225111"/>
    <hyperlink ref="F115" r:id="rId12" display="https://podminky.urs.cz/item/CS_URS_2024_01/01100200R"/>
    <hyperlink ref="F117" r:id="rId13" display="https://podminky.urs.cz/item/CS_URS_2024_01/012303000"/>
    <hyperlink ref="F119" r:id="rId14" display="https://podminky.urs.cz/item/CS_URS_2024_01/02100200R"/>
    <hyperlink ref="F122" r:id="rId15" display="https://podminky.urs.cz/item/CS_URS_2024_01/034303000"/>
    <hyperlink ref="F124" r:id="rId16" display="https://podminky.urs.cz/item/CS_URS_2024_01/04250300R"/>
    <hyperlink ref="F127" r:id="rId17" display="https://podminky.urs.cz/item/CS_URS_2024_01/04313400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7" customWidth="1"/>
    <col min="2" max="2" width="1.667969" style="227" customWidth="1"/>
    <col min="3" max="4" width="5" style="227" customWidth="1"/>
    <col min="5" max="5" width="11.66016" style="227" customWidth="1"/>
    <col min="6" max="6" width="9.160156" style="227" customWidth="1"/>
    <col min="7" max="7" width="5" style="227" customWidth="1"/>
    <col min="8" max="8" width="77.83203" style="227" customWidth="1"/>
    <col min="9" max="10" width="20" style="227" customWidth="1"/>
    <col min="11" max="11" width="1.667969" style="227" customWidth="1"/>
  </cols>
  <sheetData>
    <row r="1" s="1" customFormat="1" ht="37.5" customHeight="1"/>
    <row r="2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="16" customFormat="1" ht="45" customHeight="1">
      <c r="B3" s="231"/>
      <c r="C3" s="232" t="s">
        <v>1066</v>
      </c>
      <c r="D3" s="232"/>
      <c r="E3" s="232"/>
      <c r="F3" s="232"/>
      <c r="G3" s="232"/>
      <c r="H3" s="232"/>
      <c r="I3" s="232"/>
      <c r="J3" s="232"/>
      <c r="K3" s="233"/>
    </row>
    <row r="4" s="1" customFormat="1" ht="25.5" customHeight="1">
      <c r="B4" s="234"/>
      <c r="C4" s="235" t="s">
        <v>1067</v>
      </c>
      <c r="D4" s="235"/>
      <c r="E4" s="235"/>
      <c r="F4" s="235"/>
      <c r="G4" s="235"/>
      <c r="H4" s="235"/>
      <c r="I4" s="235"/>
      <c r="J4" s="235"/>
      <c r="K4" s="236"/>
    </row>
    <row r="5" s="1" customFormat="1" ht="5.25" customHeight="1">
      <c r="B5" s="234"/>
      <c r="C5" s="237"/>
      <c r="D5" s="237"/>
      <c r="E5" s="237"/>
      <c r="F5" s="237"/>
      <c r="G5" s="237"/>
      <c r="H5" s="237"/>
      <c r="I5" s="237"/>
      <c r="J5" s="237"/>
      <c r="K5" s="236"/>
    </row>
    <row r="6" s="1" customFormat="1" ht="15" customHeight="1">
      <c r="B6" s="234"/>
      <c r="C6" s="238" t="s">
        <v>1068</v>
      </c>
      <c r="D6" s="238"/>
      <c r="E6" s="238"/>
      <c r="F6" s="238"/>
      <c r="G6" s="238"/>
      <c r="H6" s="238"/>
      <c r="I6" s="238"/>
      <c r="J6" s="238"/>
      <c r="K6" s="236"/>
    </row>
    <row r="7" s="1" customFormat="1" ht="15" customHeight="1">
      <c r="B7" s="239"/>
      <c r="C7" s="238" t="s">
        <v>1069</v>
      </c>
      <c r="D7" s="238"/>
      <c r="E7" s="238"/>
      <c r="F7" s="238"/>
      <c r="G7" s="238"/>
      <c r="H7" s="238"/>
      <c r="I7" s="238"/>
      <c r="J7" s="238"/>
      <c r="K7" s="236"/>
    </row>
    <row r="8" s="1" customFormat="1" ht="12.75" customHeight="1">
      <c r="B8" s="239"/>
      <c r="C8" s="238"/>
      <c r="D8" s="238"/>
      <c r="E8" s="238"/>
      <c r="F8" s="238"/>
      <c r="G8" s="238"/>
      <c r="H8" s="238"/>
      <c r="I8" s="238"/>
      <c r="J8" s="238"/>
      <c r="K8" s="236"/>
    </row>
    <row r="9" s="1" customFormat="1" ht="15" customHeight="1">
      <c r="B9" s="239"/>
      <c r="C9" s="238" t="s">
        <v>1070</v>
      </c>
      <c r="D9" s="238"/>
      <c r="E9" s="238"/>
      <c r="F9" s="238"/>
      <c r="G9" s="238"/>
      <c r="H9" s="238"/>
      <c r="I9" s="238"/>
      <c r="J9" s="238"/>
      <c r="K9" s="236"/>
    </row>
    <row r="10" s="1" customFormat="1" ht="15" customHeight="1">
      <c r="B10" s="239"/>
      <c r="C10" s="238"/>
      <c r="D10" s="238" t="s">
        <v>1071</v>
      </c>
      <c r="E10" s="238"/>
      <c r="F10" s="238"/>
      <c r="G10" s="238"/>
      <c r="H10" s="238"/>
      <c r="I10" s="238"/>
      <c r="J10" s="238"/>
      <c r="K10" s="236"/>
    </row>
    <row r="11" s="1" customFormat="1" ht="15" customHeight="1">
      <c r="B11" s="239"/>
      <c r="C11" s="240"/>
      <c r="D11" s="238" t="s">
        <v>1072</v>
      </c>
      <c r="E11" s="238"/>
      <c r="F11" s="238"/>
      <c r="G11" s="238"/>
      <c r="H11" s="238"/>
      <c r="I11" s="238"/>
      <c r="J11" s="238"/>
      <c r="K11" s="236"/>
    </row>
    <row r="12" s="1" customFormat="1" ht="15" customHeight="1">
      <c r="B12" s="239"/>
      <c r="C12" s="240"/>
      <c r="D12" s="238"/>
      <c r="E12" s="238"/>
      <c r="F12" s="238"/>
      <c r="G12" s="238"/>
      <c r="H12" s="238"/>
      <c r="I12" s="238"/>
      <c r="J12" s="238"/>
      <c r="K12" s="236"/>
    </row>
    <row r="13" s="1" customFormat="1" ht="15" customHeight="1">
      <c r="B13" s="239"/>
      <c r="C13" s="240"/>
      <c r="D13" s="241" t="s">
        <v>1073</v>
      </c>
      <c r="E13" s="238"/>
      <c r="F13" s="238"/>
      <c r="G13" s="238"/>
      <c r="H13" s="238"/>
      <c r="I13" s="238"/>
      <c r="J13" s="238"/>
      <c r="K13" s="236"/>
    </row>
    <row r="14" s="1" customFormat="1" ht="12.75" customHeight="1">
      <c r="B14" s="239"/>
      <c r="C14" s="240"/>
      <c r="D14" s="240"/>
      <c r="E14" s="240"/>
      <c r="F14" s="240"/>
      <c r="G14" s="240"/>
      <c r="H14" s="240"/>
      <c r="I14" s="240"/>
      <c r="J14" s="240"/>
      <c r="K14" s="236"/>
    </row>
    <row r="15" s="1" customFormat="1" ht="15" customHeight="1">
      <c r="B15" s="239"/>
      <c r="C15" s="240"/>
      <c r="D15" s="238" t="s">
        <v>1074</v>
      </c>
      <c r="E15" s="238"/>
      <c r="F15" s="238"/>
      <c r="G15" s="238"/>
      <c r="H15" s="238"/>
      <c r="I15" s="238"/>
      <c r="J15" s="238"/>
      <c r="K15" s="236"/>
    </row>
    <row r="16" s="1" customFormat="1" ht="15" customHeight="1">
      <c r="B16" s="239"/>
      <c r="C16" s="240"/>
      <c r="D16" s="238" t="s">
        <v>1075</v>
      </c>
      <c r="E16" s="238"/>
      <c r="F16" s="238"/>
      <c r="G16" s="238"/>
      <c r="H16" s="238"/>
      <c r="I16" s="238"/>
      <c r="J16" s="238"/>
      <c r="K16" s="236"/>
    </row>
    <row r="17" s="1" customFormat="1" ht="15" customHeight="1">
      <c r="B17" s="239"/>
      <c r="C17" s="240"/>
      <c r="D17" s="238" t="s">
        <v>1076</v>
      </c>
      <c r="E17" s="238"/>
      <c r="F17" s="238"/>
      <c r="G17" s="238"/>
      <c r="H17" s="238"/>
      <c r="I17" s="238"/>
      <c r="J17" s="238"/>
      <c r="K17" s="236"/>
    </row>
    <row r="18" s="1" customFormat="1" ht="15" customHeight="1">
      <c r="B18" s="239"/>
      <c r="C18" s="240"/>
      <c r="D18" s="240"/>
      <c r="E18" s="242" t="s">
        <v>81</v>
      </c>
      <c r="F18" s="238" t="s">
        <v>1077</v>
      </c>
      <c r="G18" s="238"/>
      <c r="H18" s="238"/>
      <c r="I18" s="238"/>
      <c r="J18" s="238"/>
      <c r="K18" s="236"/>
    </row>
    <row r="19" s="1" customFormat="1" ht="15" customHeight="1">
      <c r="B19" s="239"/>
      <c r="C19" s="240"/>
      <c r="D19" s="240"/>
      <c r="E19" s="242" t="s">
        <v>1078</v>
      </c>
      <c r="F19" s="238" t="s">
        <v>1079</v>
      </c>
      <c r="G19" s="238"/>
      <c r="H19" s="238"/>
      <c r="I19" s="238"/>
      <c r="J19" s="238"/>
      <c r="K19" s="236"/>
    </row>
    <row r="20" s="1" customFormat="1" ht="15" customHeight="1">
      <c r="B20" s="239"/>
      <c r="C20" s="240"/>
      <c r="D20" s="240"/>
      <c r="E20" s="242" t="s">
        <v>1080</v>
      </c>
      <c r="F20" s="238" t="s">
        <v>1081</v>
      </c>
      <c r="G20" s="238"/>
      <c r="H20" s="238"/>
      <c r="I20" s="238"/>
      <c r="J20" s="238"/>
      <c r="K20" s="236"/>
    </row>
    <row r="21" s="1" customFormat="1" ht="15" customHeight="1">
      <c r="B21" s="239"/>
      <c r="C21" s="240"/>
      <c r="D21" s="240"/>
      <c r="E21" s="242" t="s">
        <v>1082</v>
      </c>
      <c r="F21" s="238" t="s">
        <v>1083</v>
      </c>
      <c r="G21" s="238"/>
      <c r="H21" s="238"/>
      <c r="I21" s="238"/>
      <c r="J21" s="238"/>
      <c r="K21" s="236"/>
    </row>
    <row r="22" s="1" customFormat="1" ht="15" customHeight="1">
      <c r="B22" s="239"/>
      <c r="C22" s="240"/>
      <c r="D22" s="240"/>
      <c r="E22" s="242" t="s">
        <v>1084</v>
      </c>
      <c r="F22" s="238" t="s">
        <v>1085</v>
      </c>
      <c r="G22" s="238"/>
      <c r="H22" s="238"/>
      <c r="I22" s="238"/>
      <c r="J22" s="238"/>
      <c r="K22" s="236"/>
    </row>
    <row r="23" s="1" customFormat="1" ht="15" customHeight="1">
      <c r="B23" s="239"/>
      <c r="C23" s="240"/>
      <c r="D23" s="240"/>
      <c r="E23" s="242" t="s">
        <v>1086</v>
      </c>
      <c r="F23" s="238" t="s">
        <v>1087</v>
      </c>
      <c r="G23" s="238"/>
      <c r="H23" s="238"/>
      <c r="I23" s="238"/>
      <c r="J23" s="238"/>
      <c r="K23" s="236"/>
    </row>
    <row r="24" s="1" customFormat="1" ht="12.75" customHeight="1">
      <c r="B24" s="239"/>
      <c r="C24" s="240"/>
      <c r="D24" s="240"/>
      <c r="E24" s="240"/>
      <c r="F24" s="240"/>
      <c r="G24" s="240"/>
      <c r="H24" s="240"/>
      <c r="I24" s="240"/>
      <c r="J24" s="240"/>
      <c r="K24" s="236"/>
    </row>
    <row r="25" s="1" customFormat="1" ht="15" customHeight="1">
      <c r="B25" s="239"/>
      <c r="C25" s="238" t="s">
        <v>1088</v>
      </c>
      <c r="D25" s="238"/>
      <c r="E25" s="238"/>
      <c r="F25" s="238"/>
      <c r="G25" s="238"/>
      <c r="H25" s="238"/>
      <c r="I25" s="238"/>
      <c r="J25" s="238"/>
      <c r="K25" s="236"/>
    </row>
    <row r="26" s="1" customFormat="1" ht="15" customHeight="1">
      <c r="B26" s="239"/>
      <c r="C26" s="238" t="s">
        <v>1089</v>
      </c>
      <c r="D26" s="238"/>
      <c r="E26" s="238"/>
      <c r="F26" s="238"/>
      <c r="G26" s="238"/>
      <c r="H26" s="238"/>
      <c r="I26" s="238"/>
      <c r="J26" s="238"/>
      <c r="K26" s="236"/>
    </row>
    <row r="27" s="1" customFormat="1" ht="15" customHeight="1">
      <c r="B27" s="239"/>
      <c r="C27" s="238"/>
      <c r="D27" s="238" t="s">
        <v>1090</v>
      </c>
      <c r="E27" s="238"/>
      <c r="F27" s="238"/>
      <c r="G27" s="238"/>
      <c r="H27" s="238"/>
      <c r="I27" s="238"/>
      <c r="J27" s="238"/>
      <c r="K27" s="236"/>
    </row>
    <row r="28" s="1" customFormat="1" ht="15" customHeight="1">
      <c r="B28" s="239"/>
      <c r="C28" s="240"/>
      <c r="D28" s="238" t="s">
        <v>1091</v>
      </c>
      <c r="E28" s="238"/>
      <c r="F28" s="238"/>
      <c r="G28" s="238"/>
      <c r="H28" s="238"/>
      <c r="I28" s="238"/>
      <c r="J28" s="238"/>
      <c r="K28" s="236"/>
    </row>
    <row r="29" s="1" customFormat="1" ht="12.75" customHeight="1">
      <c r="B29" s="239"/>
      <c r="C29" s="240"/>
      <c r="D29" s="240"/>
      <c r="E29" s="240"/>
      <c r="F29" s="240"/>
      <c r="G29" s="240"/>
      <c r="H29" s="240"/>
      <c r="I29" s="240"/>
      <c r="J29" s="240"/>
      <c r="K29" s="236"/>
    </row>
    <row r="30" s="1" customFormat="1" ht="15" customHeight="1">
      <c r="B30" s="239"/>
      <c r="C30" s="240"/>
      <c r="D30" s="238" t="s">
        <v>1092</v>
      </c>
      <c r="E30" s="238"/>
      <c r="F30" s="238"/>
      <c r="G30" s="238"/>
      <c r="H30" s="238"/>
      <c r="I30" s="238"/>
      <c r="J30" s="238"/>
      <c r="K30" s="236"/>
    </row>
    <row r="31" s="1" customFormat="1" ht="15" customHeight="1">
      <c r="B31" s="239"/>
      <c r="C31" s="240"/>
      <c r="D31" s="238" t="s">
        <v>1093</v>
      </c>
      <c r="E31" s="238"/>
      <c r="F31" s="238"/>
      <c r="G31" s="238"/>
      <c r="H31" s="238"/>
      <c r="I31" s="238"/>
      <c r="J31" s="238"/>
      <c r="K31" s="236"/>
    </row>
    <row r="32" s="1" customFormat="1" ht="12.75" customHeight="1">
      <c r="B32" s="239"/>
      <c r="C32" s="240"/>
      <c r="D32" s="240"/>
      <c r="E32" s="240"/>
      <c r="F32" s="240"/>
      <c r="G32" s="240"/>
      <c r="H32" s="240"/>
      <c r="I32" s="240"/>
      <c r="J32" s="240"/>
      <c r="K32" s="236"/>
    </row>
    <row r="33" s="1" customFormat="1" ht="15" customHeight="1">
      <c r="B33" s="239"/>
      <c r="C33" s="240"/>
      <c r="D33" s="238" t="s">
        <v>1094</v>
      </c>
      <c r="E33" s="238"/>
      <c r="F33" s="238"/>
      <c r="G33" s="238"/>
      <c r="H33" s="238"/>
      <c r="I33" s="238"/>
      <c r="J33" s="238"/>
      <c r="K33" s="236"/>
    </row>
    <row r="34" s="1" customFormat="1" ht="15" customHeight="1">
      <c r="B34" s="239"/>
      <c r="C34" s="240"/>
      <c r="D34" s="238" t="s">
        <v>1095</v>
      </c>
      <c r="E34" s="238"/>
      <c r="F34" s="238"/>
      <c r="G34" s="238"/>
      <c r="H34" s="238"/>
      <c r="I34" s="238"/>
      <c r="J34" s="238"/>
      <c r="K34" s="236"/>
    </row>
    <row r="35" s="1" customFormat="1" ht="15" customHeight="1">
      <c r="B35" s="239"/>
      <c r="C35" s="240"/>
      <c r="D35" s="238" t="s">
        <v>1096</v>
      </c>
      <c r="E35" s="238"/>
      <c r="F35" s="238"/>
      <c r="G35" s="238"/>
      <c r="H35" s="238"/>
      <c r="I35" s="238"/>
      <c r="J35" s="238"/>
      <c r="K35" s="236"/>
    </row>
    <row r="36" s="1" customFormat="1" ht="15" customHeight="1">
      <c r="B36" s="239"/>
      <c r="C36" s="240"/>
      <c r="D36" s="238"/>
      <c r="E36" s="241" t="s">
        <v>112</v>
      </c>
      <c r="F36" s="238"/>
      <c r="G36" s="238" t="s">
        <v>1097</v>
      </c>
      <c r="H36" s="238"/>
      <c r="I36" s="238"/>
      <c r="J36" s="238"/>
      <c r="K36" s="236"/>
    </row>
    <row r="37" s="1" customFormat="1" ht="30.75" customHeight="1">
      <c r="B37" s="239"/>
      <c r="C37" s="240"/>
      <c r="D37" s="238"/>
      <c r="E37" s="241" t="s">
        <v>1098</v>
      </c>
      <c r="F37" s="238"/>
      <c r="G37" s="238" t="s">
        <v>1099</v>
      </c>
      <c r="H37" s="238"/>
      <c r="I37" s="238"/>
      <c r="J37" s="238"/>
      <c r="K37" s="236"/>
    </row>
    <row r="38" s="1" customFormat="1" ht="15" customHeight="1">
      <c r="B38" s="239"/>
      <c r="C38" s="240"/>
      <c r="D38" s="238"/>
      <c r="E38" s="241" t="s">
        <v>55</v>
      </c>
      <c r="F38" s="238"/>
      <c r="G38" s="238" t="s">
        <v>1100</v>
      </c>
      <c r="H38" s="238"/>
      <c r="I38" s="238"/>
      <c r="J38" s="238"/>
      <c r="K38" s="236"/>
    </row>
    <row r="39" s="1" customFormat="1" ht="15" customHeight="1">
      <c r="B39" s="239"/>
      <c r="C39" s="240"/>
      <c r="D39" s="238"/>
      <c r="E39" s="241" t="s">
        <v>56</v>
      </c>
      <c r="F39" s="238"/>
      <c r="G39" s="238" t="s">
        <v>1101</v>
      </c>
      <c r="H39" s="238"/>
      <c r="I39" s="238"/>
      <c r="J39" s="238"/>
      <c r="K39" s="236"/>
    </row>
    <row r="40" s="1" customFormat="1" ht="15" customHeight="1">
      <c r="B40" s="239"/>
      <c r="C40" s="240"/>
      <c r="D40" s="238"/>
      <c r="E40" s="241" t="s">
        <v>113</v>
      </c>
      <c r="F40" s="238"/>
      <c r="G40" s="238" t="s">
        <v>1102</v>
      </c>
      <c r="H40" s="238"/>
      <c r="I40" s="238"/>
      <c r="J40" s="238"/>
      <c r="K40" s="236"/>
    </row>
    <row r="41" s="1" customFormat="1" ht="15" customHeight="1">
      <c r="B41" s="239"/>
      <c r="C41" s="240"/>
      <c r="D41" s="238"/>
      <c r="E41" s="241" t="s">
        <v>114</v>
      </c>
      <c r="F41" s="238"/>
      <c r="G41" s="238" t="s">
        <v>1103</v>
      </c>
      <c r="H41" s="238"/>
      <c r="I41" s="238"/>
      <c r="J41" s="238"/>
      <c r="K41" s="236"/>
    </row>
    <row r="42" s="1" customFormat="1" ht="15" customHeight="1">
      <c r="B42" s="239"/>
      <c r="C42" s="240"/>
      <c r="D42" s="238"/>
      <c r="E42" s="241" t="s">
        <v>1104</v>
      </c>
      <c r="F42" s="238"/>
      <c r="G42" s="238" t="s">
        <v>1105</v>
      </c>
      <c r="H42" s="238"/>
      <c r="I42" s="238"/>
      <c r="J42" s="238"/>
      <c r="K42" s="236"/>
    </row>
    <row r="43" s="1" customFormat="1" ht="15" customHeight="1">
      <c r="B43" s="239"/>
      <c r="C43" s="240"/>
      <c r="D43" s="238"/>
      <c r="E43" s="241"/>
      <c r="F43" s="238"/>
      <c r="G43" s="238" t="s">
        <v>1106</v>
      </c>
      <c r="H43" s="238"/>
      <c r="I43" s="238"/>
      <c r="J43" s="238"/>
      <c r="K43" s="236"/>
    </row>
    <row r="44" s="1" customFormat="1" ht="15" customHeight="1">
      <c r="B44" s="239"/>
      <c r="C44" s="240"/>
      <c r="D44" s="238"/>
      <c r="E44" s="241" t="s">
        <v>1107</v>
      </c>
      <c r="F44" s="238"/>
      <c r="G44" s="238" t="s">
        <v>1108</v>
      </c>
      <c r="H44" s="238"/>
      <c r="I44" s="238"/>
      <c r="J44" s="238"/>
      <c r="K44" s="236"/>
    </row>
    <row r="45" s="1" customFormat="1" ht="15" customHeight="1">
      <c r="B45" s="239"/>
      <c r="C45" s="240"/>
      <c r="D45" s="238"/>
      <c r="E45" s="241" t="s">
        <v>116</v>
      </c>
      <c r="F45" s="238"/>
      <c r="G45" s="238" t="s">
        <v>1109</v>
      </c>
      <c r="H45" s="238"/>
      <c r="I45" s="238"/>
      <c r="J45" s="238"/>
      <c r="K45" s="236"/>
    </row>
    <row r="46" s="1" customFormat="1" ht="12.75" customHeight="1">
      <c r="B46" s="239"/>
      <c r="C46" s="240"/>
      <c r="D46" s="238"/>
      <c r="E46" s="238"/>
      <c r="F46" s="238"/>
      <c r="G46" s="238"/>
      <c r="H46" s="238"/>
      <c r="I46" s="238"/>
      <c r="J46" s="238"/>
      <c r="K46" s="236"/>
    </row>
    <row r="47" s="1" customFormat="1" ht="15" customHeight="1">
      <c r="B47" s="239"/>
      <c r="C47" s="240"/>
      <c r="D47" s="238" t="s">
        <v>1110</v>
      </c>
      <c r="E47" s="238"/>
      <c r="F47" s="238"/>
      <c r="G47" s="238"/>
      <c r="H47" s="238"/>
      <c r="I47" s="238"/>
      <c r="J47" s="238"/>
      <c r="K47" s="236"/>
    </row>
    <row r="48" s="1" customFormat="1" ht="15" customHeight="1">
      <c r="B48" s="239"/>
      <c r="C48" s="240"/>
      <c r="D48" s="240"/>
      <c r="E48" s="238" t="s">
        <v>1111</v>
      </c>
      <c r="F48" s="238"/>
      <c r="G48" s="238"/>
      <c r="H48" s="238"/>
      <c r="I48" s="238"/>
      <c r="J48" s="238"/>
      <c r="K48" s="236"/>
    </row>
    <row r="49" s="1" customFormat="1" ht="15" customHeight="1">
      <c r="B49" s="239"/>
      <c r="C49" s="240"/>
      <c r="D49" s="240"/>
      <c r="E49" s="238" t="s">
        <v>1112</v>
      </c>
      <c r="F49" s="238"/>
      <c r="G49" s="238"/>
      <c r="H49" s="238"/>
      <c r="I49" s="238"/>
      <c r="J49" s="238"/>
      <c r="K49" s="236"/>
    </row>
    <row r="50" s="1" customFormat="1" ht="15" customHeight="1">
      <c r="B50" s="239"/>
      <c r="C50" s="240"/>
      <c r="D50" s="240"/>
      <c r="E50" s="238" t="s">
        <v>1113</v>
      </c>
      <c r="F50" s="238"/>
      <c r="G50" s="238"/>
      <c r="H50" s="238"/>
      <c r="I50" s="238"/>
      <c r="J50" s="238"/>
      <c r="K50" s="236"/>
    </row>
    <row r="51" s="1" customFormat="1" ht="15" customHeight="1">
      <c r="B51" s="239"/>
      <c r="C51" s="240"/>
      <c r="D51" s="238" t="s">
        <v>1114</v>
      </c>
      <c r="E51" s="238"/>
      <c r="F51" s="238"/>
      <c r="G51" s="238"/>
      <c r="H51" s="238"/>
      <c r="I51" s="238"/>
      <c r="J51" s="238"/>
      <c r="K51" s="236"/>
    </row>
    <row r="52" s="1" customFormat="1" ht="25.5" customHeight="1">
      <c r="B52" s="234"/>
      <c r="C52" s="235" t="s">
        <v>1115</v>
      </c>
      <c r="D52" s="235"/>
      <c r="E52" s="235"/>
      <c r="F52" s="235"/>
      <c r="G52" s="235"/>
      <c r="H52" s="235"/>
      <c r="I52" s="235"/>
      <c r="J52" s="235"/>
      <c r="K52" s="236"/>
    </row>
    <row r="53" s="1" customFormat="1" ht="5.25" customHeight="1">
      <c r="B53" s="234"/>
      <c r="C53" s="237"/>
      <c r="D53" s="237"/>
      <c r="E53" s="237"/>
      <c r="F53" s="237"/>
      <c r="G53" s="237"/>
      <c r="H53" s="237"/>
      <c r="I53" s="237"/>
      <c r="J53" s="237"/>
      <c r="K53" s="236"/>
    </row>
    <row r="54" s="1" customFormat="1" ht="15" customHeight="1">
      <c r="B54" s="234"/>
      <c r="C54" s="238" t="s">
        <v>1116</v>
      </c>
      <c r="D54" s="238"/>
      <c r="E54" s="238"/>
      <c r="F54" s="238"/>
      <c r="G54" s="238"/>
      <c r="H54" s="238"/>
      <c r="I54" s="238"/>
      <c r="J54" s="238"/>
      <c r="K54" s="236"/>
    </row>
    <row r="55" s="1" customFormat="1" ht="15" customHeight="1">
      <c r="B55" s="234"/>
      <c r="C55" s="238" t="s">
        <v>1117</v>
      </c>
      <c r="D55" s="238"/>
      <c r="E55" s="238"/>
      <c r="F55" s="238"/>
      <c r="G55" s="238"/>
      <c r="H55" s="238"/>
      <c r="I55" s="238"/>
      <c r="J55" s="238"/>
      <c r="K55" s="236"/>
    </row>
    <row r="56" s="1" customFormat="1" ht="12.75" customHeight="1">
      <c r="B56" s="234"/>
      <c r="C56" s="238"/>
      <c r="D56" s="238"/>
      <c r="E56" s="238"/>
      <c r="F56" s="238"/>
      <c r="G56" s="238"/>
      <c r="H56" s="238"/>
      <c r="I56" s="238"/>
      <c r="J56" s="238"/>
      <c r="K56" s="236"/>
    </row>
    <row r="57" s="1" customFormat="1" ht="15" customHeight="1">
      <c r="B57" s="234"/>
      <c r="C57" s="238" t="s">
        <v>1118</v>
      </c>
      <c r="D57" s="238"/>
      <c r="E57" s="238"/>
      <c r="F57" s="238"/>
      <c r="G57" s="238"/>
      <c r="H57" s="238"/>
      <c r="I57" s="238"/>
      <c r="J57" s="238"/>
      <c r="K57" s="236"/>
    </row>
    <row r="58" s="1" customFormat="1" ht="15" customHeight="1">
      <c r="B58" s="234"/>
      <c r="C58" s="240"/>
      <c r="D58" s="238" t="s">
        <v>1119</v>
      </c>
      <c r="E58" s="238"/>
      <c r="F58" s="238"/>
      <c r="G58" s="238"/>
      <c r="H58" s="238"/>
      <c r="I58" s="238"/>
      <c r="J58" s="238"/>
      <c r="K58" s="236"/>
    </row>
    <row r="59" s="1" customFormat="1" ht="15" customHeight="1">
      <c r="B59" s="234"/>
      <c r="C59" s="240"/>
      <c r="D59" s="238" t="s">
        <v>1120</v>
      </c>
      <c r="E59" s="238"/>
      <c r="F59" s="238"/>
      <c r="G59" s="238"/>
      <c r="H59" s="238"/>
      <c r="I59" s="238"/>
      <c r="J59" s="238"/>
      <c r="K59" s="236"/>
    </row>
    <row r="60" s="1" customFormat="1" ht="15" customHeight="1">
      <c r="B60" s="234"/>
      <c r="C60" s="240"/>
      <c r="D60" s="238" t="s">
        <v>1121</v>
      </c>
      <c r="E60" s="238"/>
      <c r="F60" s="238"/>
      <c r="G60" s="238"/>
      <c r="H60" s="238"/>
      <c r="I60" s="238"/>
      <c r="J60" s="238"/>
      <c r="K60" s="236"/>
    </row>
    <row r="61" s="1" customFormat="1" ht="15" customHeight="1">
      <c r="B61" s="234"/>
      <c r="C61" s="240"/>
      <c r="D61" s="238" t="s">
        <v>1122</v>
      </c>
      <c r="E61" s="238"/>
      <c r="F61" s="238"/>
      <c r="G61" s="238"/>
      <c r="H61" s="238"/>
      <c r="I61" s="238"/>
      <c r="J61" s="238"/>
      <c r="K61" s="236"/>
    </row>
    <row r="62" s="1" customFormat="1" ht="15" customHeight="1">
      <c r="B62" s="234"/>
      <c r="C62" s="240"/>
      <c r="D62" s="243" t="s">
        <v>1123</v>
      </c>
      <c r="E62" s="243"/>
      <c r="F62" s="243"/>
      <c r="G62" s="243"/>
      <c r="H62" s="243"/>
      <c r="I62" s="243"/>
      <c r="J62" s="243"/>
      <c r="K62" s="236"/>
    </row>
    <row r="63" s="1" customFormat="1" ht="15" customHeight="1">
      <c r="B63" s="234"/>
      <c r="C63" s="240"/>
      <c r="D63" s="238" t="s">
        <v>1124</v>
      </c>
      <c r="E63" s="238"/>
      <c r="F63" s="238"/>
      <c r="G63" s="238"/>
      <c r="H63" s="238"/>
      <c r="I63" s="238"/>
      <c r="J63" s="238"/>
      <c r="K63" s="236"/>
    </row>
    <row r="64" s="1" customFormat="1" ht="12.75" customHeight="1">
      <c r="B64" s="234"/>
      <c r="C64" s="240"/>
      <c r="D64" s="240"/>
      <c r="E64" s="244"/>
      <c r="F64" s="240"/>
      <c r="G64" s="240"/>
      <c r="H64" s="240"/>
      <c r="I64" s="240"/>
      <c r="J64" s="240"/>
      <c r="K64" s="236"/>
    </row>
    <row r="65" s="1" customFormat="1" ht="15" customHeight="1">
      <c r="B65" s="234"/>
      <c r="C65" s="240"/>
      <c r="D65" s="238" t="s">
        <v>1125</v>
      </c>
      <c r="E65" s="238"/>
      <c r="F65" s="238"/>
      <c r="G65" s="238"/>
      <c r="H65" s="238"/>
      <c r="I65" s="238"/>
      <c r="J65" s="238"/>
      <c r="K65" s="236"/>
    </row>
    <row r="66" s="1" customFormat="1" ht="15" customHeight="1">
      <c r="B66" s="234"/>
      <c r="C66" s="240"/>
      <c r="D66" s="243" t="s">
        <v>1126</v>
      </c>
      <c r="E66" s="243"/>
      <c r="F66" s="243"/>
      <c r="G66" s="243"/>
      <c r="H66" s="243"/>
      <c r="I66" s="243"/>
      <c r="J66" s="243"/>
      <c r="K66" s="236"/>
    </row>
    <row r="67" s="1" customFormat="1" ht="15" customHeight="1">
      <c r="B67" s="234"/>
      <c r="C67" s="240"/>
      <c r="D67" s="238" t="s">
        <v>1127</v>
      </c>
      <c r="E67" s="238"/>
      <c r="F67" s="238"/>
      <c r="G67" s="238"/>
      <c r="H67" s="238"/>
      <c r="I67" s="238"/>
      <c r="J67" s="238"/>
      <c r="K67" s="236"/>
    </row>
    <row r="68" s="1" customFormat="1" ht="15" customHeight="1">
      <c r="B68" s="234"/>
      <c r="C68" s="240"/>
      <c r="D68" s="238" t="s">
        <v>1128</v>
      </c>
      <c r="E68" s="238"/>
      <c r="F68" s="238"/>
      <c r="G68" s="238"/>
      <c r="H68" s="238"/>
      <c r="I68" s="238"/>
      <c r="J68" s="238"/>
      <c r="K68" s="236"/>
    </row>
    <row r="69" s="1" customFormat="1" ht="15" customHeight="1">
      <c r="B69" s="234"/>
      <c r="C69" s="240"/>
      <c r="D69" s="238" t="s">
        <v>1129</v>
      </c>
      <c r="E69" s="238"/>
      <c r="F69" s="238"/>
      <c r="G69" s="238"/>
      <c r="H69" s="238"/>
      <c r="I69" s="238"/>
      <c r="J69" s="238"/>
      <c r="K69" s="236"/>
    </row>
    <row r="70" s="1" customFormat="1" ht="15" customHeight="1">
      <c r="B70" s="234"/>
      <c r="C70" s="240"/>
      <c r="D70" s="238" t="s">
        <v>1130</v>
      </c>
      <c r="E70" s="238"/>
      <c r="F70" s="238"/>
      <c r="G70" s="238"/>
      <c r="H70" s="238"/>
      <c r="I70" s="238"/>
      <c r="J70" s="238"/>
      <c r="K70" s="236"/>
    </row>
    <row r="71" s="1" customFormat="1" ht="12.75" customHeight="1">
      <c r="B71" s="245"/>
      <c r="C71" s="246"/>
      <c r="D71" s="246"/>
      <c r="E71" s="246"/>
      <c r="F71" s="246"/>
      <c r="G71" s="246"/>
      <c r="H71" s="246"/>
      <c r="I71" s="246"/>
      <c r="J71" s="246"/>
      <c r="K71" s="247"/>
    </row>
    <row r="72" s="1" customFormat="1" ht="18.75" customHeight="1">
      <c r="B72" s="248"/>
      <c r="C72" s="248"/>
      <c r="D72" s="248"/>
      <c r="E72" s="248"/>
      <c r="F72" s="248"/>
      <c r="G72" s="248"/>
      <c r="H72" s="248"/>
      <c r="I72" s="248"/>
      <c r="J72" s="248"/>
      <c r="K72" s="249"/>
    </row>
    <row r="73" s="1" customFormat="1" ht="18.75" customHeight="1">
      <c r="B73" s="249"/>
      <c r="C73" s="249"/>
      <c r="D73" s="249"/>
      <c r="E73" s="249"/>
      <c r="F73" s="249"/>
      <c r="G73" s="249"/>
      <c r="H73" s="249"/>
      <c r="I73" s="249"/>
      <c r="J73" s="249"/>
      <c r="K73" s="249"/>
    </row>
    <row r="74" s="1" customFormat="1" ht="7.5" customHeight="1">
      <c r="B74" s="250"/>
      <c r="C74" s="251"/>
      <c r="D74" s="251"/>
      <c r="E74" s="251"/>
      <c r="F74" s="251"/>
      <c r="G74" s="251"/>
      <c r="H74" s="251"/>
      <c r="I74" s="251"/>
      <c r="J74" s="251"/>
      <c r="K74" s="252"/>
    </row>
    <row r="75" s="1" customFormat="1" ht="45" customHeight="1">
      <c r="B75" s="253"/>
      <c r="C75" s="254" t="s">
        <v>1131</v>
      </c>
      <c r="D75" s="254"/>
      <c r="E75" s="254"/>
      <c r="F75" s="254"/>
      <c r="G75" s="254"/>
      <c r="H75" s="254"/>
      <c r="I75" s="254"/>
      <c r="J75" s="254"/>
      <c r="K75" s="255"/>
    </row>
    <row r="76" s="1" customFormat="1" ht="17.25" customHeight="1">
      <c r="B76" s="253"/>
      <c r="C76" s="256" t="s">
        <v>1132</v>
      </c>
      <c r="D76" s="256"/>
      <c r="E76" s="256"/>
      <c r="F76" s="256" t="s">
        <v>1133</v>
      </c>
      <c r="G76" s="257"/>
      <c r="H76" s="256" t="s">
        <v>56</v>
      </c>
      <c r="I76" s="256" t="s">
        <v>59</v>
      </c>
      <c r="J76" s="256" t="s">
        <v>1134</v>
      </c>
      <c r="K76" s="255"/>
    </row>
    <row r="77" s="1" customFormat="1" ht="17.25" customHeight="1">
      <c r="B77" s="253"/>
      <c r="C77" s="258" t="s">
        <v>1135</v>
      </c>
      <c r="D77" s="258"/>
      <c r="E77" s="258"/>
      <c r="F77" s="259" t="s">
        <v>1136</v>
      </c>
      <c r="G77" s="260"/>
      <c r="H77" s="258"/>
      <c r="I77" s="258"/>
      <c r="J77" s="258" t="s">
        <v>1137</v>
      </c>
      <c r="K77" s="255"/>
    </row>
    <row r="78" s="1" customFormat="1" ht="5.25" customHeight="1">
      <c r="B78" s="253"/>
      <c r="C78" s="261"/>
      <c r="D78" s="261"/>
      <c r="E78" s="261"/>
      <c r="F78" s="261"/>
      <c r="G78" s="262"/>
      <c r="H78" s="261"/>
      <c r="I78" s="261"/>
      <c r="J78" s="261"/>
      <c r="K78" s="255"/>
    </row>
    <row r="79" s="1" customFormat="1" ht="15" customHeight="1">
      <c r="B79" s="253"/>
      <c r="C79" s="241" t="s">
        <v>55</v>
      </c>
      <c r="D79" s="263"/>
      <c r="E79" s="263"/>
      <c r="F79" s="264" t="s">
        <v>1138</v>
      </c>
      <c r="G79" s="265"/>
      <c r="H79" s="241" t="s">
        <v>1139</v>
      </c>
      <c r="I79" s="241" t="s">
        <v>1140</v>
      </c>
      <c r="J79" s="241">
        <v>20</v>
      </c>
      <c r="K79" s="255"/>
    </row>
    <row r="80" s="1" customFormat="1" ht="15" customHeight="1">
      <c r="B80" s="253"/>
      <c r="C80" s="241" t="s">
        <v>1141</v>
      </c>
      <c r="D80" s="241"/>
      <c r="E80" s="241"/>
      <c r="F80" s="264" t="s">
        <v>1138</v>
      </c>
      <c r="G80" s="265"/>
      <c r="H80" s="241" t="s">
        <v>1142</v>
      </c>
      <c r="I80" s="241" t="s">
        <v>1140</v>
      </c>
      <c r="J80" s="241">
        <v>120</v>
      </c>
      <c r="K80" s="255"/>
    </row>
    <row r="81" s="1" customFormat="1" ht="15" customHeight="1">
      <c r="B81" s="266"/>
      <c r="C81" s="241" t="s">
        <v>1143</v>
      </c>
      <c r="D81" s="241"/>
      <c r="E81" s="241"/>
      <c r="F81" s="264" t="s">
        <v>1144</v>
      </c>
      <c r="G81" s="265"/>
      <c r="H81" s="241" t="s">
        <v>1145</v>
      </c>
      <c r="I81" s="241" t="s">
        <v>1140</v>
      </c>
      <c r="J81" s="241">
        <v>50</v>
      </c>
      <c r="K81" s="255"/>
    </row>
    <row r="82" s="1" customFormat="1" ht="15" customHeight="1">
      <c r="B82" s="266"/>
      <c r="C82" s="241" t="s">
        <v>1146</v>
      </c>
      <c r="D82" s="241"/>
      <c r="E82" s="241"/>
      <c r="F82" s="264" t="s">
        <v>1138</v>
      </c>
      <c r="G82" s="265"/>
      <c r="H82" s="241" t="s">
        <v>1147</v>
      </c>
      <c r="I82" s="241" t="s">
        <v>1148</v>
      </c>
      <c r="J82" s="241"/>
      <c r="K82" s="255"/>
    </row>
    <row r="83" s="1" customFormat="1" ht="15" customHeight="1">
      <c r="B83" s="266"/>
      <c r="C83" s="267" t="s">
        <v>1149</v>
      </c>
      <c r="D83" s="267"/>
      <c r="E83" s="267"/>
      <c r="F83" s="268" t="s">
        <v>1144</v>
      </c>
      <c r="G83" s="267"/>
      <c r="H83" s="267" t="s">
        <v>1150</v>
      </c>
      <c r="I83" s="267" t="s">
        <v>1140</v>
      </c>
      <c r="J83" s="267">
        <v>15</v>
      </c>
      <c r="K83" s="255"/>
    </row>
    <row r="84" s="1" customFormat="1" ht="15" customHeight="1">
      <c r="B84" s="266"/>
      <c r="C84" s="267" t="s">
        <v>1151</v>
      </c>
      <c r="D84" s="267"/>
      <c r="E84" s="267"/>
      <c r="F84" s="268" t="s">
        <v>1144</v>
      </c>
      <c r="G84" s="267"/>
      <c r="H84" s="267" t="s">
        <v>1152</v>
      </c>
      <c r="I84" s="267" t="s">
        <v>1140</v>
      </c>
      <c r="J84" s="267">
        <v>15</v>
      </c>
      <c r="K84" s="255"/>
    </row>
    <row r="85" s="1" customFormat="1" ht="15" customHeight="1">
      <c r="B85" s="266"/>
      <c r="C85" s="267" t="s">
        <v>1153</v>
      </c>
      <c r="D85" s="267"/>
      <c r="E85" s="267"/>
      <c r="F85" s="268" t="s">
        <v>1144</v>
      </c>
      <c r="G85" s="267"/>
      <c r="H85" s="267" t="s">
        <v>1154</v>
      </c>
      <c r="I85" s="267" t="s">
        <v>1140</v>
      </c>
      <c r="J85" s="267">
        <v>20</v>
      </c>
      <c r="K85" s="255"/>
    </row>
    <row r="86" s="1" customFormat="1" ht="15" customHeight="1">
      <c r="B86" s="266"/>
      <c r="C86" s="267" t="s">
        <v>1155</v>
      </c>
      <c r="D86" s="267"/>
      <c r="E86" s="267"/>
      <c r="F86" s="268" t="s">
        <v>1144</v>
      </c>
      <c r="G86" s="267"/>
      <c r="H86" s="267" t="s">
        <v>1156</v>
      </c>
      <c r="I86" s="267" t="s">
        <v>1140</v>
      </c>
      <c r="J86" s="267">
        <v>20</v>
      </c>
      <c r="K86" s="255"/>
    </row>
    <row r="87" s="1" customFormat="1" ht="15" customHeight="1">
      <c r="B87" s="266"/>
      <c r="C87" s="241" t="s">
        <v>1157</v>
      </c>
      <c r="D87" s="241"/>
      <c r="E87" s="241"/>
      <c r="F87" s="264" t="s">
        <v>1144</v>
      </c>
      <c r="G87" s="265"/>
      <c r="H87" s="241" t="s">
        <v>1158</v>
      </c>
      <c r="I87" s="241" t="s">
        <v>1140</v>
      </c>
      <c r="J87" s="241">
        <v>50</v>
      </c>
      <c r="K87" s="255"/>
    </row>
    <row r="88" s="1" customFormat="1" ht="15" customHeight="1">
      <c r="B88" s="266"/>
      <c r="C88" s="241" t="s">
        <v>1159</v>
      </c>
      <c r="D88" s="241"/>
      <c r="E88" s="241"/>
      <c r="F88" s="264" t="s">
        <v>1144</v>
      </c>
      <c r="G88" s="265"/>
      <c r="H88" s="241" t="s">
        <v>1160</v>
      </c>
      <c r="I88" s="241" t="s">
        <v>1140</v>
      </c>
      <c r="J88" s="241">
        <v>20</v>
      </c>
      <c r="K88" s="255"/>
    </row>
    <row r="89" s="1" customFormat="1" ht="15" customHeight="1">
      <c r="B89" s="266"/>
      <c r="C89" s="241" t="s">
        <v>1161</v>
      </c>
      <c r="D89" s="241"/>
      <c r="E89" s="241"/>
      <c r="F89" s="264" t="s">
        <v>1144</v>
      </c>
      <c r="G89" s="265"/>
      <c r="H89" s="241" t="s">
        <v>1162</v>
      </c>
      <c r="I89" s="241" t="s">
        <v>1140</v>
      </c>
      <c r="J89" s="241">
        <v>20</v>
      </c>
      <c r="K89" s="255"/>
    </row>
    <row r="90" s="1" customFormat="1" ht="15" customHeight="1">
      <c r="B90" s="266"/>
      <c r="C90" s="241" t="s">
        <v>1163</v>
      </c>
      <c r="D90" s="241"/>
      <c r="E90" s="241"/>
      <c r="F90" s="264" t="s">
        <v>1144</v>
      </c>
      <c r="G90" s="265"/>
      <c r="H90" s="241" t="s">
        <v>1164</v>
      </c>
      <c r="I90" s="241" t="s">
        <v>1140</v>
      </c>
      <c r="J90" s="241">
        <v>50</v>
      </c>
      <c r="K90" s="255"/>
    </row>
    <row r="91" s="1" customFormat="1" ht="15" customHeight="1">
      <c r="B91" s="266"/>
      <c r="C91" s="241" t="s">
        <v>1165</v>
      </c>
      <c r="D91" s="241"/>
      <c r="E91" s="241"/>
      <c r="F91" s="264" t="s">
        <v>1144</v>
      </c>
      <c r="G91" s="265"/>
      <c r="H91" s="241" t="s">
        <v>1165</v>
      </c>
      <c r="I91" s="241" t="s">
        <v>1140</v>
      </c>
      <c r="J91" s="241">
        <v>50</v>
      </c>
      <c r="K91" s="255"/>
    </row>
    <row r="92" s="1" customFormat="1" ht="15" customHeight="1">
      <c r="B92" s="266"/>
      <c r="C92" s="241" t="s">
        <v>1166</v>
      </c>
      <c r="D92" s="241"/>
      <c r="E92" s="241"/>
      <c r="F92" s="264" t="s">
        <v>1144</v>
      </c>
      <c r="G92" s="265"/>
      <c r="H92" s="241" t="s">
        <v>1167</v>
      </c>
      <c r="I92" s="241" t="s">
        <v>1140</v>
      </c>
      <c r="J92" s="241">
        <v>255</v>
      </c>
      <c r="K92" s="255"/>
    </row>
    <row r="93" s="1" customFormat="1" ht="15" customHeight="1">
      <c r="B93" s="266"/>
      <c r="C93" s="241" t="s">
        <v>1168</v>
      </c>
      <c r="D93" s="241"/>
      <c r="E93" s="241"/>
      <c r="F93" s="264" t="s">
        <v>1138</v>
      </c>
      <c r="G93" s="265"/>
      <c r="H93" s="241" t="s">
        <v>1169</v>
      </c>
      <c r="I93" s="241" t="s">
        <v>1170</v>
      </c>
      <c r="J93" s="241"/>
      <c r="K93" s="255"/>
    </row>
    <row r="94" s="1" customFormat="1" ht="15" customHeight="1">
      <c r="B94" s="266"/>
      <c r="C94" s="241" t="s">
        <v>1171</v>
      </c>
      <c r="D94" s="241"/>
      <c r="E94" s="241"/>
      <c r="F94" s="264" t="s">
        <v>1138</v>
      </c>
      <c r="G94" s="265"/>
      <c r="H94" s="241" t="s">
        <v>1172</v>
      </c>
      <c r="I94" s="241" t="s">
        <v>1173</v>
      </c>
      <c r="J94" s="241"/>
      <c r="K94" s="255"/>
    </row>
    <row r="95" s="1" customFormat="1" ht="15" customHeight="1">
      <c r="B95" s="266"/>
      <c r="C95" s="241" t="s">
        <v>1174</v>
      </c>
      <c r="D95" s="241"/>
      <c r="E95" s="241"/>
      <c r="F95" s="264" t="s">
        <v>1138</v>
      </c>
      <c r="G95" s="265"/>
      <c r="H95" s="241" t="s">
        <v>1174</v>
      </c>
      <c r="I95" s="241" t="s">
        <v>1173</v>
      </c>
      <c r="J95" s="241"/>
      <c r="K95" s="255"/>
    </row>
    <row r="96" s="1" customFormat="1" ht="15" customHeight="1">
      <c r="B96" s="266"/>
      <c r="C96" s="241" t="s">
        <v>40</v>
      </c>
      <c r="D96" s="241"/>
      <c r="E96" s="241"/>
      <c r="F96" s="264" t="s">
        <v>1138</v>
      </c>
      <c r="G96" s="265"/>
      <c r="H96" s="241" t="s">
        <v>1175</v>
      </c>
      <c r="I96" s="241" t="s">
        <v>1173</v>
      </c>
      <c r="J96" s="241"/>
      <c r="K96" s="255"/>
    </row>
    <row r="97" s="1" customFormat="1" ht="15" customHeight="1">
      <c r="B97" s="266"/>
      <c r="C97" s="241" t="s">
        <v>50</v>
      </c>
      <c r="D97" s="241"/>
      <c r="E97" s="241"/>
      <c r="F97" s="264" t="s">
        <v>1138</v>
      </c>
      <c r="G97" s="265"/>
      <c r="H97" s="241" t="s">
        <v>1176</v>
      </c>
      <c r="I97" s="241" t="s">
        <v>1173</v>
      </c>
      <c r="J97" s="241"/>
      <c r="K97" s="255"/>
    </row>
    <row r="98" s="1" customFormat="1" ht="15" customHeight="1">
      <c r="B98" s="269"/>
      <c r="C98" s="270"/>
      <c r="D98" s="270"/>
      <c r="E98" s="270"/>
      <c r="F98" s="270"/>
      <c r="G98" s="270"/>
      <c r="H98" s="270"/>
      <c r="I98" s="270"/>
      <c r="J98" s="270"/>
      <c r="K98" s="271"/>
    </row>
    <row r="99" s="1" customFormat="1" ht="18.75" customHeight="1">
      <c r="B99" s="272"/>
      <c r="C99" s="273"/>
      <c r="D99" s="273"/>
      <c r="E99" s="273"/>
      <c r="F99" s="273"/>
      <c r="G99" s="273"/>
      <c r="H99" s="273"/>
      <c r="I99" s="273"/>
      <c r="J99" s="273"/>
      <c r="K99" s="272"/>
    </row>
    <row r="100" s="1" customFormat="1" ht="18.75" customHeight="1"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</row>
    <row r="101" s="1" customFormat="1" ht="7.5" customHeight="1">
      <c r="B101" s="250"/>
      <c r="C101" s="251"/>
      <c r="D101" s="251"/>
      <c r="E101" s="251"/>
      <c r="F101" s="251"/>
      <c r="G101" s="251"/>
      <c r="H101" s="251"/>
      <c r="I101" s="251"/>
      <c r="J101" s="251"/>
      <c r="K101" s="252"/>
    </row>
    <row r="102" s="1" customFormat="1" ht="45" customHeight="1">
      <c r="B102" s="253"/>
      <c r="C102" s="254" t="s">
        <v>1177</v>
      </c>
      <c r="D102" s="254"/>
      <c r="E102" s="254"/>
      <c r="F102" s="254"/>
      <c r="G102" s="254"/>
      <c r="H102" s="254"/>
      <c r="I102" s="254"/>
      <c r="J102" s="254"/>
      <c r="K102" s="255"/>
    </row>
    <row r="103" s="1" customFormat="1" ht="17.25" customHeight="1">
      <c r="B103" s="253"/>
      <c r="C103" s="256" t="s">
        <v>1132</v>
      </c>
      <c r="D103" s="256"/>
      <c r="E103" s="256"/>
      <c r="F103" s="256" t="s">
        <v>1133</v>
      </c>
      <c r="G103" s="257"/>
      <c r="H103" s="256" t="s">
        <v>56</v>
      </c>
      <c r="I103" s="256" t="s">
        <v>59</v>
      </c>
      <c r="J103" s="256" t="s">
        <v>1134</v>
      </c>
      <c r="K103" s="255"/>
    </row>
    <row r="104" s="1" customFormat="1" ht="17.25" customHeight="1">
      <c r="B104" s="253"/>
      <c r="C104" s="258" t="s">
        <v>1135</v>
      </c>
      <c r="D104" s="258"/>
      <c r="E104" s="258"/>
      <c r="F104" s="259" t="s">
        <v>1136</v>
      </c>
      <c r="G104" s="260"/>
      <c r="H104" s="258"/>
      <c r="I104" s="258"/>
      <c r="J104" s="258" t="s">
        <v>1137</v>
      </c>
      <c r="K104" s="255"/>
    </row>
    <row r="105" s="1" customFormat="1" ht="5.25" customHeight="1">
      <c r="B105" s="253"/>
      <c r="C105" s="256"/>
      <c r="D105" s="256"/>
      <c r="E105" s="256"/>
      <c r="F105" s="256"/>
      <c r="G105" s="274"/>
      <c r="H105" s="256"/>
      <c r="I105" s="256"/>
      <c r="J105" s="256"/>
      <c r="K105" s="255"/>
    </row>
    <row r="106" s="1" customFormat="1" ht="15" customHeight="1">
      <c r="B106" s="253"/>
      <c r="C106" s="241" t="s">
        <v>55</v>
      </c>
      <c r="D106" s="263"/>
      <c r="E106" s="263"/>
      <c r="F106" s="264" t="s">
        <v>1138</v>
      </c>
      <c r="G106" s="241"/>
      <c r="H106" s="241" t="s">
        <v>1178</v>
      </c>
      <c r="I106" s="241" t="s">
        <v>1140</v>
      </c>
      <c r="J106" s="241">
        <v>20</v>
      </c>
      <c r="K106" s="255"/>
    </row>
    <row r="107" s="1" customFormat="1" ht="15" customHeight="1">
      <c r="B107" s="253"/>
      <c r="C107" s="241" t="s">
        <v>1141</v>
      </c>
      <c r="D107" s="241"/>
      <c r="E107" s="241"/>
      <c r="F107" s="264" t="s">
        <v>1138</v>
      </c>
      <c r="G107" s="241"/>
      <c r="H107" s="241" t="s">
        <v>1178</v>
      </c>
      <c r="I107" s="241" t="s">
        <v>1140</v>
      </c>
      <c r="J107" s="241">
        <v>120</v>
      </c>
      <c r="K107" s="255"/>
    </row>
    <row r="108" s="1" customFormat="1" ht="15" customHeight="1">
      <c r="B108" s="266"/>
      <c r="C108" s="241" t="s">
        <v>1143</v>
      </c>
      <c r="D108" s="241"/>
      <c r="E108" s="241"/>
      <c r="F108" s="264" t="s">
        <v>1144</v>
      </c>
      <c r="G108" s="241"/>
      <c r="H108" s="241" t="s">
        <v>1178</v>
      </c>
      <c r="I108" s="241" t="s">
        <v>1140</v>
      </c>
      <c r="J108" s="241">
        <v>50</v>
      </c>
      <c r="K108" s="255"/>
    </row>
    <row r="109" s="1" customFormat="1" ht="15" customHeight="1">
      <c r="B109" s="266"/>
      <c r="C109" s="241" t="s">
        <v>1146</v>
      </c>
      <c r="D109" s="241"/>
      <c r="E109" s="241"/>
      <c r="F109" s="264" t="s">
        <v>1138</v>
      </c>
      <c r="G109" s="241"/>
      <c r="H109" s="241" t="s">
        <v>1178</v>
      </c>
      <c r="I109" s="241" t="s">
        <v>1148</v>
      </c>
      <c r="J109" s="241"/>
      <c r="K109" s="255"/>
    </row>
    <row r="110" s="1" customFormat="1" ht="15" customHeight="1">
      <c r="B110" s="266"/>
      <c r="C110" s="241" t="s">
        <v>1157</v>
      </c>
      <c r="D110" s="241"/>
      <c r="E110" s="241"/>
      <c r="F110" s="264" t="s">
        <v>1144</v>
      </c>
      <c r="G110" s="241"/>
      <c r="H110" s="241" t="s">
        <v>1178</v>
      </c>
      <c r="I110" s="241" t="s">
        <v>1140</v>
      </c>
      <c r="J110" s="241">
        <v>50</v>
      </c>
      <c r="K110" s="255"/>
    </row>
    <row r="111" s="1" customFormat="1" ht="15" customHeight="1">
      <c r="B111" s="266"/>
      <c r="C111" s="241" t="s">
        <v>1165</v>
      </c>
      <c r="D111" s="241"/>
      <c r="E111" s="241"/>
      <c r="F111" s="264" t="s">
        <v>1144</v>
      </c>
      <c r="G111" s="241"/>
      <c r="H111" s="241" t="s">
        <v>1178</v>
      </c>
      <c r="I111" s="241" t="s">
        <v>1140</v>
      </c>
      <c r="J111" s="241">
        <v>50</v>
      </c>
      <c r="K111" s="255"/>
    </row>
    <row r="112" s="1" customFormat="1" ht="15" customHeight="1">
      <c r="B112" s="266"/>
      <c r="C112" s="241" t="s">
        <v>1163</v>
      </c>
      <c r="D112" s="241"/>
      <c r="E112" s="241"/>
      <c r="F112" s="264" t="s">
        <v>1144</v>
      </c>
      <c r="G112" s="241"/>
      <c r="H112" s="241" t="s">
        <v>1178</v>
      </c>
      <c r="I112" s="241" t="s">
        <v>1140</v>
      </c>
      <c r="J112" s="241">
        <v>50</v>
      </c>
      <c r="K112" s="255"/>
    </row>
    <row r="113" s="1" customFormat="1" ht="15" customHeight="1">
      <c r="B113" s="266"/>
      <c r="C113" s="241" t="s">
        <v>55</v>
      </c>
      <c r="D113" s="241"/>
      <c r="E113" s="241"/>
      <c r="F113" s="264" t="s">
        <v>1138</v>
      </c>
      <c r="G113" s="241"/>
      <c r="H113" s="241" t="s">
        <v>1179</v>
      </c>
      <c r="I113" s="241" t="s">
        <v>1140</v>
      </c>
      <c r="J113" s="241">
        <v>20</v>
      </c>
      <c r="K113" s="255"/>
    </row>
    <row r="114" s="1" customFormat="1" ht="15" customHeight="1">
      <c r="B114" s="266"/>
      <c r="C114" s="241" t="s">
        <v>1180</v>
      </c>
      <c r="D114" s="241"/>
      <c r="E114" s="241"/>
      <c r="F114" s="264" t="s">
        <v>1138</v>
      </c>
      <c r="G114" s="241"/>
      <c r="H114" s="241" t="s">
        <v>1181</v>
      </c>
      <c r="I114" s="241" t="s">
        <v>1140</v>
      </c>
      <c r="J114" s="241">
        <v>120</v>
      </c>
      <c r="K114" s="255"/>
    </row>
    <row r="115" s="1" customFormat="1" ht="15" customHeight="1">
      <c r="B115" s="266"/>
      <c r="C115" s="241" t="s">
        <v>40</v>
      </c>
      <c r="D115" s="241"/>
      <c r="E115" s="241"/>
      <c r="F115" s="264" t="s">
        <v>1138</v>
      </c>
      <c r="G115" s="241"/>
      <c r="H115" s="241" t="s">
        <v>1182</v>
      </c>
      <c r="I115" s="241" t="s">
        <v>1173</v>
      </c>
      <c r="J115" s="241"/>
      <c r="K115" s="255"/>
    </row>
    <row r="116" s="1" customFormat="1" ht="15" customHeight="1">
      <c r="B116" s="266"/>
      <c r="C116" s="241" t="s">
        <v>50</v>
      </c>
      <c r="D116" s="241"/>
      <c r="E116" s="241"/>
      <c r="F116" s="264" t="s">
        <v>1138</v>
      </c>
      <c r="G116" s="241"/>
      <c r="H116" s="241" t="s">
        <v>1183</v>
      </c>
      <c r="I116" s="241" t="s">
        <v>1173</v>
      </c>
      <c r="J116" s="241"/>
      <c r="K116" s="255"/>
    </row>
    <row r="117" s="1" customFormat="1" ht="15" customHeight="1">
      <c r="B117" s="266"/>
      <c r="C117" s="241" t="s">
        <v>59</v>
      </c>
      <c r="D117" s="241"/>
      <c r="E117" s="241"/>
      <c r="F117" s="264" t="s">
        <v>1138</v>
      </c>
      <c r="G117" s="241"/>
      <c r="H117" s="241" t="s">
        <v>1184</v>
      </c>
      <c r="I117" s="241" t="s">
        <v>1185</v>
      </c>
      <c r="J117" s="241"/>
      <c r="K117" s="255"/>
    </row>
    <row r="118" s="1" customFormat="1" ht="15" customHeight="1">
      <c r="B118" s="269"/>
      <c r="C118" s="275"/>
      <c r="D118" s="275"/>
      <c r="E118" s="275"/>
      <c r="F118" s="275"/>
      <c r="G118" s="275"/>
      <c r="H118" s="275"/>
      <c r="I118" s="275"/>
      <c r="J118" s="275"/>
      <c r="K118" s="271"/>
    </row>
    <row r="119" s="1" customFormat="1" ht="18.75" customHeight="1">
      <c r="B119" s="276"/>
      <c r="C119" s="277"/>
      <c r="D119" s="277"/>
      <c r="E119" s="277"/>
      <c r="F119" s="278"/>
      <c r="G119" s="277"/>
      <c r="H119" s="277"/>
      <c r="I119" s="277"/>
      <c r="J119" s="277"/>
      <c r="K119" s="276"/>
    </row>
    <row r="120" s="1" customFormat="1" ht="18.75" customHeight="1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</row>
    <row r="121" s="1" customFormat="1" ht="7.5" customHeight="1">
      <c r="B121" s="279"/>
      <c r="C121" s="280"/>
      <c r="D121" s="280"/>
      <c r="E121" s="280"/>
      <c r="F121" s="280"/>
      <c r="G121" s="280"/>
      <c r="H121" s="280"/>
      <c r="I121" s="280"/>
      <c r="J121" s="280"/>
      <c r="K121" s="281"/>
    </row>
    <row r="122" s="1" customFormat="1" ht="45" customHeight="1">
      <c r="B122" s="282"/>
      <c r="C122" s="232" t="s">
        <v>1186</v>
      </c>
      <c r="D122" s="232"/>
      <c r="E122" s="232"/>
      <c r="F122" s="232"/>
      <c r="G122" s="232"/>
      <c r="H122" s="232"/>
      <c r="I122" s="232"/>
      <c r="J122" s="232"/>
      <c r="K122" s="283"/>
    </row>
    <row r="123" s="1" customFormat="1" ht="17.25" customHeight="1">
      <c r="B123" s="284"/>
      <c r="C123" s="256" t="s">
        <v>1132</v>
      </c>
      <c r="D123" s="256"/>
      <c r="E123" s="256"/>
      <c r="F123" s="256" t="s">
        <v>1133</v>
      </c>
      <c r="G123" s="257"/>
      <c r="H123" s="256" t="s">
        <v>56</v>
      </c>
      <c r="I123" s="256" t="s">
        <v>59</v>
      </c>
      <c r="J123" s="256" t="s">
        <v>1134</v>
      </c>
      <c r="K123" s="285"/>
    </row>
    <row r="124" s="1" customFormat="1" ht="17.25" customHeight="1">
      <c r="B124" s="284"/>
      <c r="C124" s="258" t="s">
        <v>1135</v>
      </c>
      <c r="D124" s="258"/>
      <c r="E124" s="258"/>
      <c r="F124" s="259" t="s">
        <v>1136</v>
      </c>
      <c r="G124" s="260"/>
      <c r="H124" s="258"/>
      <c r="I124" s="258"/>
      <c r="J124" s="258" t="s">
        <v>1137</v>
      </c>
      <c r="K124" s="285"/>
    </row>
    <row r="125" s="1" customFormat="1" ht="5.25" customHeight="1">
      <c r="B125" s="286"/>
      <c r="C125" s="261"/>
      <c r="D125" s="261"/>
      <c r="E125" s="261"/>
      <c r="F125" s="261"/>
      <c r="G125" s="287"/>
      <c r="H125" s="261"/>
      <c r="I125" s="261"/>
      <c r="J125" s="261"/>
      <c r="K125" s="288"/>
    </row>
    <row r="126" s="1" customFormat="1" ht="15" customHeight="1">
      <c r="B126" s="286"/>
      <c r="C126" s="241" t="s">
        <v>1141</v>
      </c>
      <c r="D126" s="263"/>
      <c r="E126" s="263"/>
      <c r="F126" s="264" t="s">
        <v>1138</v>
      </c>
      <c r="G126" s="241"/>
      <c r="H126" s="241" t="s">
        <v>1178</v>
      </c>
      <c r="I126" s="241" t="s">
        <v>1140</v>
      </c>
      <c r="J126" s="241">
        <v>120</v>
      </c>
      <c r="K126" s="289"/>
    </row>
    <row r="127" s="1" customFormat="1" ht="15" customHeight="1">
      <c r="B127" s="286"/>
      <c r="C127" s="241" t="s">
        <v>1187</v>
      </c>
      <c r="D127" s="241"/>
      <c r="E127" s="241"/>
      <c r="F127" s="264" t="s">
        <v>1138</v>
      </c>
      <c r="G127" s="241"/>
      <c r="H127" s="241" t="s">
        <v>1188</v>
      </c>
      <c r="I127" s="241" t="s">
        <v>1140</v>
      </c>
      <c r="J127" s="241" t="s">
        <v>1189</v>
      </c>
      <c r="K127" s="289"/>
    </row>
    <row r="128" s="1" customFormat="1" ht="15" customHeight="1">
      <c r="B128" s="286"/>
      <c r="C128" s="241" t="s">
        <v>1086</v>
      </c>
      <c r="D128" s="241"/>
      <c r="E128" s="241"/>
      <c r="F128" s="264" t="s">
        <v>1138</v>
      </c>
      <c r="G128" s="241"/>
      <c r="H128" s="241" t="s">
        <v>1190</v>
      </c>
      <c r="I128" s="241" t="s">
        <v>1140</v>
      </c>
      <c r="J128" s="241" t="s">
        <v>1189</v>
      </c>
      <c r="K128" s="289"/>
    </row>
    <row r="129" s="1" customFormat="1" ht="15" customHeight="1">
      <c r="B129" s="286"/>
      <c r="C129" s="241" t="s">
        <v>1149</v>
      </c>
      <c r="D129" s="241"/>
      <c r="E129" s="241"/>
      <c r="F129" s="264" t="s">
        <v>1144</v>
      </c>
      <c r="G129" s="241"/>
      <c r="H129" s="241" t="s">
        <v>1150</v>
      </c>
      <c r="I129" s="241" t="s">
        <v>1140</v>
      </c>
      <c r="J129" s="241">
        <v>15</v>
      </c>
      <c r="K129" s="289"/>
    </row>
    <row r="130" s="1" customFormat="1" ht="15" customHeight="1">
      <c r="B130" s="286"/>
      <c r="C130" s="267" t="s">
        <v>1151</v>
      </c>
      <c r="D130" s="267"/>
      <c r="E130" s="267"/>
      <c r="F130" s="268" t="s">
        <v>1144</v>
      </c>
      <c r="G130" s="267"/>
      <c r="H130" s="267" t="s">
        <v>1152</v>
      </c>
      <c r="I130" s="267" t="s">
        <v>1140</v>
      </c>
      <c r="J130" s="267">
        <v>15</v>
      </c>
      <c r="K130" s="289"/>
    </row>
    <row r="131" s="1" customFormat="1" ht="15" customHeight="1">
      <c r="B131" s="286"/>
      <c r="C131" s="267" t="s">
        <v>1153</v>
      </c>
      <c r="D131" s="267"/>
      <c r="E131" s="267"/>
      <c r="F131" s="268" t="s">
        <v>1144</v>
      </c>
      <c r="G131" s="267"/>
      <c r="H131" s="267" t="s">
        <v>1154</v>
      </c>
      <c r="I131" s="267" t="s">
        <v>1140</v>
      </c>
      <c r="J131" s="267">
        <v>20</v>
      </c>
      <c r="K131" s="289"/>
    </row>
    <row r="132" s="1" customFormat="1" ht="15" customHeight="1">
      <c r="B132" s="286"/>
      <c r="C132" s="267" t="s">
        <v>1155</v>
      </c>
      <c r="D132" s="267"/>
      <c r="E132" s="267"/>
      <c r="F132" s="268" t="s">
        <v>1144</v>
      </c>
      <c r="G132" s="267"/>
      <c r="H132" s="267" t="s">
        <v>1156</v>
      </c>
      <c r="I132" s="267" t="s">
        <v>1140</v>
      </c>
      <c r="J132" s="267">
        <v>20</v>
      </c>
      <c r="K132" s="289"/>
    </row>
    <row r="133" s="1" customFormat="1" ht="15" customHeight="1">
      <c r="B133" s="286"/>
      <c r="C133" s="241" t="s">
        <v>1143</v>
      </c>
      <c r="D133" s="241"/>
      <c r="E133" s="241"/>
      <c r="F133" s="264" t="s">
        <v>1144</v>
      </c>
      <c r="G133" s="241"/>
      <c r="H133" s="241" t="s">
        <v>1178</v>
      </c>
      <c r="I133" s="241" t="s">
        <v>1140</v>
      </c>
      <c r="J133" s="241">
        <v>50</v>
      </c>
      <c r="K133" s="289"/>
    </row>
    <row r="134" s="1" customFormat="1" ht="15" customHeight="1">
      <c r="B134" s="286"/>
      <c r="C134" s="241" t="s">
        <v>1157</v>
      </c>
      <c r="D134" s="241"/>
      <c r="E134" s="241"/>
      <c r="F134" s="264" t="s">
        <v>1144</v>
      </c>
      <c r="G134" s="241"/>
      <c r="H134" s="241" t="s">
        <v>1178</v>
      </c>
      <c r="I134" s="241" t="s">
        <v>1140</v>
      </c>
      <c r="J134" s="241">
        <v>50</v>
      </c>
      <c r="K134" s="289"/>
    </row>
    <row r="135" s="1" customFormat="1" ht="15" customHeight="1">
      <c r="B135" s="286"/>
      <c r="C135" s="241" t="s">
        <v>1163</v>
      </c>
      <c r="D135" s="241"/>
      <c r="E135" s="241"/>
      <c r="F135" s="264" t="s">
        <v>1144</v>
      </c>
      <c r="G135" s="241"/>
      <c r="H135" s="241" t="s">
        <v>1178</v>
      </c>
      <c r="I135" s="241" t="s">
        <v>1140</v>
      </c>
      <c r="J135" s="241">
        <v>50</v>
      </c>
      <c r="K135" s="289"/>
    </row>
    <row r="136" s="1" customFormat="1" ht="15" customHeight="1">
      <c r="B136" s="286"/>
      <c r="C136" s="241" t="s">
        <v>1165</v>
      </c>
      <c r="D136" s="241"/>
      <c r="E136" s="241"/>
      <c r="F136" s="264" t="s">
        <v>1144</v>
      </c>
      <c r="G136" s="241"/>
      <c r="H136" s="241" t="s">
        <v>1178</v>
      </c>
      <c r="I136" s="241" t="s">
        <v>1140</v>
      </c>
      <c r="J136" s="241">
        <v>50</v>
      </c>
      <c r="K136" s="289"/>
    </row>
    <row r="137" s="1" customFormat="1" ht="15" customHeight="1">
      <c r="B137" s="286"/>
      <c r="C137" s="241" t="s">
        <v>1166</v>
      </c>
      <c r="D137" s="241"/>
      <c r="E137" s="241"/>
      <c r="F137" s="264" t="s">
        <v>1144</v>
      </c>
      <c r="G137" s="241"/>
      <c r="H137" s="241" t="s">
        <v>1191</v>
      </c>
      <c r="I137" s="241" t="s">
        <v>1140</v>
      </c>
      <c r="J137" s="241">
        <v>255</v>
      </c>
      <c r="K137" s="289"/>
    </row>
    <row r="138" s="1" customFormat="1" ht="15" customHeight="1">
      <c r="B138" s="286"/>
      <c r="C138" s="241" t="s">
        <v>1168</v>
      </c>
      <c r="D138" s="241"/>
      <c r="E138" s="241"/>
      <c r="F138" s="264" t="s">
        <v>1138</v>
      </c>
      <c r="G138" s="241"/>
      <c r="H138" s="241" t="s">
        <v>1192</v>
      </c>
      <c r="I138" s="241" t="s">
        <v>1170</v>
      </c>
      <c r="J138" s="241"/>
      <c r="K138" s="289"/>
    </row>
    <row r="139" s="1" customFormat="1" ht="15" customHeight="1">
      <c r="B139" s="286"/>
      <c r="C139" s="241" t="s">
        <v>1171</v>
      </c>
      <c r="D139" s="241"/>
      <c r="E139" s="241"/>
      <c r="F139" s="264" t="s">
        <v>1138</v>
      </c>
      <c r="G139" s="241"/>
      <c r="H139" s="241" t="s">
        <v>1193</v>
      </c>
      <c r="I139" s="241" t="s">
        <v>1173</v>
      </c>
      <c r="J139" s="241"/>
      <c r="K139" s="289"/>
    </row>
    <row r="140" s="1" customFormat="1" ht="15" customHeight="1">
      <c r="B140" s="286"/>
      <c r="C140" s="241" t="s">
        <v>1174</v>
      </c>
      <c r="D140" s="241"/>
      <c r="E140" s="241"/>
      <c r="F140" s="264" t="s">
        <v>1138</v>
      </c>
      <c r="G140" s="241"/>
      <c r="H140" s="241" t="s">
        <v>1174</v>
      </c>
      <c r="I140" s="241" t="s">
        <v>1173</v>
      </c>
      <c r="J140" s="241"/>
      <c r="K140" s="289"/>
    </row>
    <row r="141" s="1" customFormat="1" ht="15" customHeight="1">
      <c r="B141" s="286"/>
      <c r="C141" s="241" t="s">
        <v>40</v>
      </c>
      <c r="D141" s="241"/>
      <c r="E141" s="241"/>
      <c r="F141" s="264" t="s">
        <v>1138</v>
      </c>
      <c r="G141" s="241"/>
      <c r="H141" s="241" t="s">
        <v>1194</v>
      </c>
      <c r="I141" s="241" t="s">
        <v>1173</v>
      </c>
      <c r="J141" s="241"/>
      <c r="K141" s="289"/>
    </row>
    <row r="142" s="1" customFormat="1" ht="15" customHeight="1">
      <c r="B142" s="286"/>
      <c r="C142" s="241" t="s">
        <v>1195</v>
      </c>
      <c r="D142" s="241"/>
      <c r="E142" s="241"/>
      <c r="F142" s="264" t="s">
        <v>1138</v>
      </c>
      <c r="G142" s="241"/>
      <c r="H142" s="241" t="s">
        <v>1196</v>
      </c>
      <c r="I142" s="241" t="s">
        <v>1173</v>
      </c>
      <c r="J142" s="241"/>
      <c r="K142" s="289"/>
    </row>
    <row r="143" s="1" customFormat="1" ht="15" customHeight="1">
      <c r="B143" s="290"/>
      <c r="C143" s="291"/>
      <c r="D143" s="291"/>
      <c r="E143" s="291"/>
      <c r="F143" s="291"/>
      <c r="G143" s="291"/>
      <c r="H143" s="291"/>
      <c r="I143" s="291"/>
      <c r="J143" s="291"/>
      <c r="K143" s="292"/>
    </row>
    <row r="144" s="1" customFormat="1" ht="18.75" customHeight="1">
      <c r="B144" s="277"/>
      <c r="C144" s="277"/>
      <c r="D144" s="277"/>
      <c r="E144" s="277"/>
      <c r="F144" s="278"/>
      <c r="G144" s="277"/>
      <c r="H144" s="277"/>
      <c r="I144" s="277"/>
      <c r="J144" s="277"/>
      <c r="K144" s="277"/>
    </row>
    <row r="145" s="1" customFormat="1" ht="18.75" customHeight="1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</row>
    <row r="146" s="1" customFormat="1" ht="7.5" customHeight="1">
      <c r="B146" s="250"/>
      <c r="C146" s="251"/>
      <c r="D146" s="251"/>
      <c r="E146" s="251"/>
      <c r="F146" s="251"/>
      <c r="G146" s="251"/>
      <c r="H146" s="251"/>
      <c r="I146" s="251"/>
      <c r="J146" s="251"/>
      <c r="K146" s="252"/>
    </row>
    <row r="147" s="1" customFormat="1" ht="45" customHeight="1">
      <c r="B147" s="253"/>
      <c r="C147" s="254" t="s">
        <v>1197</v>
      </c>
      <c r="D147" s="254"/>
      <c r="E147" s="254"/>
      <c r="F147" s="254"/>
      <c r="G147" s="254"/>
      <c r="H147" s="254"/>
      <c r="I147" s="254"/>
      <c r="J147" s="254"/>
      <c r="K147" s="255"/>
    </row>
    <row r="148" s="1" customFormat="1" ht="17.25" customHeight="1">
      <c r="B148" s="253"/>
      <c r="C148" s="256" t="s">
        <v>1132</v>
      </c>
      <c r="D148" s="256"/>
      <c r="E148" s="256"/>
      <c r="F148" s="256" t="s">
        <v>1133</v>
      </c>
      <c r="G148" s="257"/>
      <c r="H148" s="256" t="s">
        <v>56</v>
      </c>
      <c r="I148" s="256" t="s">
        <v>59</v>
      </c>
      <c r="J148" s="256" t="s">
        <v>1134</v>
      </c>
      <c r="K148" s="255"/>
    </row>
    <row r="149" s="1" customFormat="1" ht="17.25" customHeight="1">
      <c r="B149" s="253"/>
      <c r="C149" s="258" t="s">
        <v>1135</v>
      </c>
      <c r="D149" s="258"/>
      <c r="E149" s="258"/>
      <c r="F149" s="259" t="s">
        <v>1136</v>
      </c>
      <c r="G149" s="260"/>
      <c r="H149" s="258"/>
      <c r="I149" s="258"/>
      <c r="J149" s="258" t="s">
        <v>1137</v>
      </c>
      <c r="K149" s="255"/>
    </row>
    <row r="150" s="1" customFormat="1" ht="5.25" customHeight="1">
      <c r="B150" s="266"/>
      <c r="C150" s="261"/>
      <c r="D150" s="261"/>
      <c r="E150" s="261"/>
      <c r="F150" s="261"/>
      <c r="G150" s="262"/>
      <c r="H150" s="261"/>
      <c r="I150" s="261"/>
      <c r="J150" s="261"/>
      <c r="K150" s="289"/>
    </row>
    <row r="151" s="1" customFormat="1" ht="15" customHeight="1">
      <c r="B151" s="266"/>
      <c r="C151" s="293" t="s">
        <v>1141</v>
      </c>
      <c r="D151" s="241"/>
      <c r="E151" s="241"/>
      <c r="F151" s="294" t="s">
        <v>1138</v>
      </c>
      <c r="G151" s="241"/>
      <c r="H151" s="293" t="s">
        <v>1178</v>
      </c>
      <c r="I151" s="293" t="s">
        <v>1140</v>
      </c>
      <c r="J151" s="293">
        <v>120</v>
      </c>
      <c r="K151" s="289"/>
    </row>
    <row r="152" s="1" customFormat="1" ht="15" customHeight="1">
      <c r="B152" s="266"/>
      <c r="C152" s="293" t="s">
        <v>1187</v>
      </c>
      <c r="D152" s="241"/>
      <c r="E152" s="241"/>
      <c r="F152" s="294" t="s">
        <v>1138</v>
      </c>
      <c r="G152" s="241"/>
      <c r="H152" s="293" t="s">
        <v>1198</v>
      </c>
      <c r="I152" s="293" t="s">
        <v>1140</v>
      </c>
      <c r="J152" s="293" t="s">
        <v>1189</v>
      </c>
      <c r="K152" s="289"/>
    </row>
    <row r="153" s="1" customFormat="1" ht="15" customHeight="1">
      <c r="B153" s="266"/>
      <c r="C153" s="293" t="s">
        <v>1086</v>
      </c>
      <c r="D153" s="241"/>
      <c r="E153" s="241"/>
      <c r="F153" s="294" t="s">
        <v>1138</v>
      </c>
      <c r="G153" s="241"/>
      <c r="H153" s="293" t="s">
        <v>1199</v>
      </c>
      <c r="I153" s="293" t="s">
        <v>1140</v>
      </c>
      <c r="J153" s="293" t="s">
        <v>1189</v>
      </c>
      <c r="K153" s="289"/>
    </row>
    <row r="154" s="1" customFormat="1" ht="15" customHeight="1">
      <c r="B154" s="266"/>
      <c r="C154" s="293" t="s">
        <v>1143</v>
      </c>
      <c r="D154" s="241"/>
      <c r="E154" s="241"/>
      <c r="F154" s="294" t="s">
        <v>1144</v>
      </c>
      <c r="G154" s="241"/>
      <c r="H154" s="293" t="s">
        <v>1178</v>
      </c>
      <c r="I154" s="293" t="s">
        <v>1140</v>
      </c>
      <c r="J154" s="293">
        <v>50</v>
      </c>
      <c r="K154" s="289"/>
    </row>
    <row r="155" s="1" customFormat="1" ht="15" customHeight="1">
      <c r="B155" s="266"/>
      <c r="C155" s="293" t="s">
        <v>1146</v>
      </c>
      <c r="D155" s="241"/>
      <c r="E155" s="241"/>
      <c r="F155" s="294" t="s">
        <v>1138</v>
      </c>
      <c r="G155" s="241"/>
      <c r="H155" s="293" t="s">
        <v>1178</v>
      </c>
      <c r="I155" s="293" t="s">
        <v>1148</v>
      </c>
      <c r="J155" s="293"/>
      <c r="K155" s="289"/>
    </row>
    <row r="156" s="1" customFormat="1" ht="15" customHeight="1">
      <c r="B156" s="266"/>
      <c r="C156" s="293" t="s">
        <v>1157</v>
      </c>
      <c r="D156" s="241"/>
      <c r="E156" s="241"/>
      <c r="F156" s="294" t="s">
        <v>1144</v>
      </c>
      <c r="G156" s="241"/>
      <c r="H156" s="293" t="s">
        <v>1178</v>
      </c>
      <c r="I156" s="293" t="s">
        <v>1140</v>
      </c>
      <c r="J156" s="293">
        <v>50</v>
      </c>
      <c r="K156" s="289"/>
    </row>
    <row r="157" s="1" customFormat="1" ht="15" customHeight="1">
      <c r="B157" s="266"/>
      <c r="C157" s="293" t="s">
        <v>1165</v>
      </c>
      <c r="D157" s="241"/>
      <c r="E157" s="241"/>
      <c r="F157" s="294" t="s">
        <v>1144</v>
      </c>
      <c r="G157" s="241"/>
      <c r="H157" s="293" t="s">
        <v>1178</v>
      </c>
      <c r="I157" s="293" t="s">
        <v>1140</v>
      </c>
      <c r="J157" s="293">
        <v>50</v>
      </c>
      <c r="K157" s="289"/>
    </row>
    <row r="158" s="1" customFormat="1" ht="15" customHeight="1">
      <c r="B158" s="266"/>
      <c r="C158" s="293" t="s">
        <v>1163</v>
      </c>
      <c r="D158" s="241"/>
      <c r="E158" s="241"/>
      <c r="F158" s="294" t="s">
        <v>1144</v>
      </c>
      <c r="G158" s="241"/>
      <c r="H158" s="293" t="s">
        <v>1178</v>
      </c>
      <c r="I158" s="293" t="s">
        <v>1140</v>
      </c>
      <c r="J158" s="293">
        <v>50</v>
      </c>
      <c r="K158" s="289"/>
    </row>
    <row r="159" s="1" customFormat="1" ht="15" customHeight="1">
      <c r="B159" s="266"/>
      <c r="C159" s="293" t="s">
        <v>105</v>
      </c>
      <c r="D159" s="241"/>
      <c r="E159" s="241"/>
      <c r="F159" s="294" t="s">
        <v>1138</v>
      </c>
      <c r="G159" s="241"/>
      <c r="H159" s="293" t="s">
        <v>1200</v>
      </c>
      <c r="I159" s="293" t="s">
        <v>1140</v>
      </c>
      <c r="J159" s="293" t="s">
        <v>1201</v>
      </c>
      <c r="K159" s="289"/>
    </row>
    <row r="160" s="1" customFormat="1" ht="15" customHeight="1">
      <c r="B160" s="266"/>
      <c r="C160" s="293" t="s">
        <v>1202</v>
      </c>
      <c r="D160" s="241"/>
      <c r="E160" s="241"/>
      <c r="F160" s="294" t="s">
        <v>1138</v>
      </c>
      <c r="G160" s="241"/>
      <c r="H160" s="293" t="s">
        <v>1203</v>
      </c>
      <c r="I160" s="293" t="s">
        <v>1173</v>
      </c>
      <c r="J160" s="293"/>
      <c r="K160" s="289"/>
    </row>
    <row r="161" s="1" customFormat="1" ht="15" customHeight="1">
      <c r="B161" s="295"/>
      <c r="C161" s="275"/>
      <c r="D161" s="275"/>
      <c r="E161" s="275"/>
      <c r="F161" s="275"/>
      <c r="G161" s="275"/>
      <c r="H161" s="275"/>
      <c r="I161" s="275"/>
      <c r="J161" s="275"/>
      <c r="K161" s="296"/>
    </row>
    <row r="162" s="1" customFormat="1" ht="18.75" customHeight="1">
      <c r="B162" s="277"/>
      <c r="C162" s="287"/>
      <c r="D162" s="287"/>
      <c r="E162" s="287"/>
      <c r="F162" s="297"/>
      <c r="G162" s="287"/>
      <c r="H162" s="287"/>
      <c r="I162" s="287"/>
      <c r="J162" s="287"/>
      <c r="K162" s="277"/>
    </row>
    <row r="163" s="1" customFormat="1" ht="18.75" customHeight="1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</row>
    <row r="164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="1" customFormat="1" ht="45" customHeight="1">
      <c r="B165" s="231"/>
      <c r="C165" s="232" t="s">
        <v>1204</v>
      </c>
      <c r="D165" s="232"/>
      <c r="E165" s="232"/>
      <c r="F165" s="232"/>
      <c r="G165" s="232"/>
      <c r="H165" s="232"/>
      <c r="I165" s="232"/>
      <c r="J165" s="232"/>
      <c r="K165" s="233"/>
    </row>
    <row r="166" s="1" customFormat="1" ht="17.25" customHeight="1">
      <c r="B166" s="231"/>
      <c r="C166" s="256" t="s">
        <v>1132</v>
      </c>
      <c r="D166" s="256"/>
      <c r="E166" s="256"/>
      <c r="F166" s="256" t="s">
        <v>1133</v>
      </c>
      <c r="G166" s="298"/>
      <c r="H166" s="299" t="s">
        <v>56</v>
      </c>
      <c r="I166" s="299" t="s">
        <v>59</v>
      </c>
      <c r="J166" s="256" t="s">
        <v>1134</v>
      </c>
      <c r="K166" s="233"/>
    </row>
    <row r="167" s="1" customFormat="1" ht="17.25" customHeight="1">
      <c r="B167" s="234"/>
      <c r="C167" s="258" t="s">
        <v>1135</v>
      </c>
      <c r="D167" s="258"/>
      <c r="E167" s="258"/>
      <c r="F167" s="259" t="s">
        <v>1136</v>
      </c>
      <c r="G167" s="300"/>
      <c r="H167" s="301"/>
      <c r="I167" s="301"/>
      <c r="J167" s="258" t="s">
        <v>1137</v>
      </c>
      <c r="K167" s="236"/>
    </row>
    <row r="168" s="1" customFormat="1" ht="5.25" customHeight="1">
      <c r="B168" s="266"/>
      <c r="C168" s="261"/>
      <c r="D168" s="261"/>
      <c r="E168" s="261"/>
      <c r="F168" s="261"/>
      <c r="G168" s="262"/>
      <c r="H168" s="261"/>
      <c r="I168" s="261"/>
      <c r="J168" s="261"/>
      <c r="K168" s="289"/>
    </row>
    <row r="169" s="1" customFormat="1" ht="15" customHeight="1">
      <c r="B169" s="266"/>
      <c r="C169" s="241" t="s">
        <v>1141</v>
      </c>
      <c r="D169" s="241"/>
      <c r="E169" s="241"/>
      <c r="F169" s="264" t="s">
        <v>1138</v>
      </c>
      <c r="G169" s="241"/>
      <c r="H169" s="241" t="s">
        <v>1178</v>
      </c>
      <c r="I169" s="241" t="s">
        <v>1140</v>
      </c>
      <c r="J169" s="241">
        <v>120</v>
      </c>
      <c r="K169" s="289"/>
    </row>
    <row r="170" s="1" customFormat="1" ht="15" customHeight="1">
      <c r="B170" s="266"/>
      <c r="C170" s="241" t="s">
        <v>1187</v>
      </c>
      <c r="D170" s="241"/>
      <c r="E170" s="241"/>
      <c r="F170" s="264" t="s">
        <v>1138</v>
      </c>
      <c r="G170" s="241"/>
      <c r="H170" s="241" t="s">
        <v>1188</v>
      </c>
      <c r="I170" s="241" t="s">
        <v>1140</v>
      </c>
      <c r="J170" s="241" t="s">
        <v>1189</v>
      </c>
      <c r="K170" s="289"/>
    </row>
    <row r="171" s="1" customFormat="1" ht="15" customHeight="1">
      <c r="B171" s="266"/>
      <c r="C171" s="241" t="s">
        <v>1086</v>
      </c>
      <c r="D171" s="241"/>
      <c r="E171" s="241"/>
      <c r="F171" s="264" t="s">
        <v>1138</v>
      </c>
      <c r="G171" s="241"/>
      <c r="H171" s="241" t="s">
        <v>1205</v>
      </c>
      <c r="I171" s="241" t="s">
        <v>1140</v>
      </c>
      <c r="J171" s="241" t="s">
        <v>1189</v>
      </c>
      <c r="K171" s="289"/>
    </row>
    <row r="172" s="1" customFormat="1" ht="15" customHeight="1">
      <c r="B172" s="266"/>
      <c r="C172" s="241" t="s">
        <v>1143</v>
      </c>
      <c r="D172" s="241"/>
      <c r="E172" s="241"/>
      <c r="F172" s="264" t="s">
        <v>1144</v>
      </c>
      <c r="G172" s="241"/>
      <c r="H172" s="241" t="s">
        <v>1205</v>
      </c>
      <c r="I172" s="241" t="s">
        <v>1140</v>
      </c>
      <c r="J172" s="241">
        <v>50</v>
      </c>
      <c r="K172" s="289"/>
    </row>
    <row r="173" s="1" customFormat="1" ht="15" customHeight="1">
      <c r="B173" s="266"/>
      <c r="C173" s="241" t="s">
        <v>1146</v>
      </c>
      <c r="D173" s="241"/>
      <c r="E173" s="241"/>
      <c r="F173" s="264" t="s">
        <v>1138</v>
      </c>
      <c r="G173" s="241"/>
      <c r="H173" s="241" t="s">
        <v>1205</v>
      </c>
      <c r="I173" s="241" t="s">
        <v>1148</v>
      </c>
      <c r="J173" s="241"/>
      <c r="K173" s="289"/>
    </row>
    <row r="174" s="1" customFormat="1" ht="15" customHeight="1">
      <c r="B174" s="266"/>
      <c r="C174" s="241" t="s">
        <v>1157</v>
      </c>
      <c r="D174" s="241"/>
      <c r="E174" s="241"/>
      <c r="F174" s="264" t="s">
        <v>1144</v>
      </c>
      <c r="G174" s="241"/>
      <c r="H174" s="241" t="s">
        <v>1205</v>
      </c>
      <c r="I174" s="241" t="s">
        <v>1140</v>
      </c>
      <c r="J174" s="241">
        <v>50</v>
      </c>
      <c r="K174" s="289"/>
    </row>
    <row r="175" s="1" customFormat="1" ht="15" customHeight="1">
      <c r="B175" s="266"/>
      <c r="C175" s="241" t="s">
        <v>1165</v>
      </c>
      <c r="D175" s="241"/>
      <c r="E175" s="241"/>
      <c r="F175" s="264" t="s">
        <v>1144</v>
      </c>
      <c r="G175" s="241"/>
      <c r="H175" s="241" t="s">
        <v>1205</v>
      </c>
      <c r="I175" s="241" t="s">
        <v>1140</v>
      </c>
      <c r="J175" s="241">
        <v>50</v>
      </c>
      <c r="K175" s="289"/>
    </row>
    <row r="176" s="1" customFormat="1" ht="15" customHeight="1">
      <c r="B176" s="266"/>
      <c r="C176" s="241" t="s">
        <v>1163</v>
      </c>
      <c r="D176" s="241"/>
      <c r="E176" s="241"/>
      <c r="F176" s="264" t="s">
        <v>1144</v>
      </c>
      <c r="G176" s="241"/>
      <c r="H176" s="241" t="s">
        <v>1205</v>
      </c>
      <c r="I176" s="241" t="s">
        <v>1140</v>
      </c>
      <c r="J176" s="241">
        <v>50</v>
      </c>
      <c r="K176" s="289"/>
    </row>
    <row r="177" s="1" customFormat="1" ht="15" customHeight="1">
      <c r="B177" s="266"/>
      <c r="C177" s="241" t="s">
        <v>112</v>
      </c>
      <c r="D177" s="241"/>
      <c r="E177" s="241"/>
      <c r="F177" s="264" t="s">
        <v>1138</v>
      </c>
      <c r="G177" s="241"/>
      <c r="H177" s="241" t="s">
        <v>1206</v>
      </c>
      <c r="I177" s="241" t="s">
        <v>1207</v>
      </c>
      <c r="J177" s="241"/>
      <c r="K177" s="289"/>
    </row>
    <row r="178" s="1" customFormat="1" ht="15" customHeight="1">
      <c r="B178" s="266"/>
      <c r="C178" s="241" t="s">
        <v>59</v>
      </c>
      <c r="D178" s="241"/>
      <c r="E178" s="241"/>
      <c r="F178" s="264" t="s">
        <v>1138</v>
      </c>
      <c r="G178" s="241"/>
      <c r="H178" s="241" t="s">
        <v>1208</v>
      </c>
      <c r="I178" s="241" t="s">
        <v>1209</v>
      </c>
      <c r="J178" s="241">
        <v>1</v>
      </c>
      <c r="K178" s="289"/>
    </row>
    <row r="179" s="1" customFormat="1" ht="15" customHeight="1">
      <c r="B179" s="266"/>
      <c r="C179" s="241" t="s">
        <v>55</v>
      </c>
      <c r="D179" s="241"/>
      <c r="E179" s="241"/>
      <c r="F179" s="264" t="s">
        <v>1138</v>
      </c>
      <c r="G179" s="241"/>
      <c r="H179" s="241" t="s">
        <v>1210</v>
      </c>
      <c r="I179" s="241" t="s">
        <v>1140</v>
      </c>
      <c r="J179" s="241">
        <v>20</v>
      </c>
      <c r="K179" s="289"/>
    </row>
    <row r="180" s="1" customFormat="1" ht="15" customHeight="1">
      <c r="B180" s="266"/>
      <c r="C180" s="241" t="s">
        <v>56</v>
      </c>
      <c r="D180" s="241"/>
      <c r="E180" s="241"/>
      <c r="F180" s="264" t="s">
        <v>1138</v>
      </c>
      <c r="G180" s="241"/>
      <c r="H180" s="241" t="s">
        <v>1211</v>
      </c>
      <c r="I180" s="241" t="s">
        <v>1140</v>
      </c>
      <c r="J180" s="241">
        <v>255</v>
      </c>
      <c r="K180" s="289"/>
    </row>
    <row r="181" s="1" customFormat="1" ht="15" customHeight="1">
      <c r="B181" s="266"/>
      <c r="C181" s="241" t="s">
        <v>113</v>
      </c>
      <c r="D181" s="241"/>
      <c r="E181" s="241"/>
      <c r="F181" s="264" t="s">
        <v>1138</v>
      </c>
      <c r="G181" s="241"/>
      <c r="H181" s="241" t="s">
        <v>1102</v>
      </c>
      <c r="I181" s="241" t="s">
        <v>1140</v>
      </c>
      <c r="J181" s="241">
        <v>10</v>
      </c>
      <c r="K181" s="289"/>
    </row>
    <row r="182" s="1" customFormat="1" ht="15" customHeight="1">
      <c r="B182" s="266"/>
      <c r="C182" s="241" t="s">
        <v>114</v>
      </c>
      <c r="D182" s="241"/>
      <c r="E182" s="241"/>
      <c r="F182" s="264" t="s">
        <v>1138</v>
      </c>
      <c r="G182" s="241"/>
      <c r="H182" s="241" t="s">
        <v>1212</v>
      </c>
      <c r="I182" s="241" t="s">
        <v>1173</v>
      </c>
      <c r="J182" s="241"/>
      <c r="K182" s="289"/>
    </row>
    <row r="183" s="1" customFormat="1" ht="15" customHeight="1">
      <c r="B183" s="266"/>
      <c r="C183" s="241" t="s">
        <v>1213</v>
      </c>
      <c r="D183" s="241"/>
      <c r="E183" s="241"/>
      <c r="F183" s="264" t="s">
        <v>1138</v>
      </c>
      <c r="G183" s="241"/>
      <c r="H183" s="241" t="s">
        <v>1214</v>
      </c>
      <c r="I183" s="241" t="s">
        <v>1173</v>
      </c>
      <c r="J183" s="241"/>
      <c r="K183" s="289"/>
    </row>
    <row r="184" s="1" customFormat="1" ht="15" customHeight="1">
      <c r="B184" s="266"/>
      <c r="C184" s="241" t="s">
        <v>1202</v>
      </c>
      <c r="D184" s="241"/>
      <c r="E184" s="241"/>
      <c r="F184" s="264" t="s">
        <v>1138</v>
      </c>
      <c r="G184" s="241"/>
      <c r="H184" s="241" t="s">
        <v>1215</v>
      </c>
      <c r="I184" s="241" t="s">
        <v>1173</v>
      </c>
      <c r="J184" s="241"/>
      <c r="K184" s="289"/>
    </row>
    <row r="185" s="1" customFormat="1" ht="15" customHeight="1">
      <c r="B185" s="266"/>
      <c r="C185" s="241" t="s">
        <v>116</v>
      </c>
      <c r="D185" s="241"/>
      <c r="E185" s="241"/>
      <c r="F185" s="264" t="s">
        <v>1144</v>
      </c>
      <c r="G185" s="241"/>
      <c r="H185" s="241" t="s">
        <v>1216</v>
      </c>
      <c r="I185" s="241" t="s">
        <v>1140</v>
      </c>
      <c r="J185" s="241">
        <v>50</v>
      </c>
      <c r="K185" s="289"/>
    </row>
    <row r="186" s="1" customFormat="1" ht="15" customHeight="1">
      <c r="B186" s="266"/>
      <c r="C186" s="241" t="s">
        <v>1217</v>
      </c>
      <c r="D186" s="241"/>
      <c r="E186" s="241"/>
      <c r="F186" s="264" t="s">
        <v>1144</v>
      </c>
      <c r="G186" s="241"/>
      <c r="H186" s="241" t="s">
        <v>1218</v>
      </c>
      <c r="I186" s="241" t="s">
        <v>1219</v>
      </c>
      <c r="J186" s="241"/>
      <c r="K186" s="289"/>
    </row>
    <row r="187" s="1" customFormat="1" ht="15" customHeight="1">
      <c r="B187" s="266"/>
      <c r="C187" s="241" t="s">
        <v>1220</v>
      </c>
      <c r="D187" s="241"/>
      <c r="E187" s="241"/>
      <c r="F187" s="264" t="s">
        <v>1144</v>
      </c>
      <c r="G187" s="241"/>
      <c r="H187" s="241" t="s">
        <v>1221</v>
      </c>
      <c r="I187" s="241" t="s">
        <v>1219</v>
      </c>
      <c r="J187" s="241"/>
      <c r="K187" s="289"/>
    </row>
    <row r="188" s="1" customFormat="1" ht="15" customHeight="1">
      <c r="B188" s="266"/>
      <c r="C188" s="241" t="s">
        <v>1222</v>
      </c>
      <c r="D188" s="241"/>
      <c r="E188" s="241"/>
      <c r="F188" s="264" t="s">
        <v>1144</v>
      </c>
      <c r="G188" s="241"/>
      <c r="H188" s="241" t="s">
        <v>1223</v>
      </c>
      <c r="I188" s="241" t="s">
        <v>1219</v>
      </c>
      <c r="J188" s="241"/>
      <c r="K188" s="289"/>
    </row>
    <row r="189" s="1" customFormat="1" ht="15" customHeight="1">
      <c r="B189" s="266"/>
      <c r="C189" s="302" t="s">
        <v>1224</v>
      </c>
      <c r="D189" s="241"/>
      <c r="E189" s="241"/>
      <c r="F189" s="264" t="s">
        <v>1144</v>
      </c>
      <c r="G189" s="241"/>
      <c r="H189" s="241" t="s">
        <v>1225</v>
      </c>
      <c r="I189" s="241" t="s">
        <v>1226</v>
      </c>
      <c r="J189" s="303" t="s">
        <v>1227</v>
      </c>
      <c r="K189" s="289"/>
    </row>
    <row r="190" s="17" customFormat="1" ht="15" customHeight="1">
      <c r="B190" s="304"/>
      <c r="C190" s="305" t="s">
        <v>1228</v>
      </c>
      <c r="D190" s="306"/>
      <c r="E190" s="306"/>
      <c r="F190" s="307" t="s">
        <v>1144</v>
      </c>
      <c r="G190" s="306"/>
      <c r="H190" s="306" t="s">
        <v>1229</v>
      </c>
      <c r="I190" s="306" t="s">
        <v>1226</v>
      </c>
      <c r="J190" s="308" t="s">
        <v>1227</v>
      </c>
      <c r="K190" s="309"/>
    </row>
    <row r="191" s="1" customFormat="1" ht="15" customHeight="1">
      <c r="B191" s="266"/>
      <c r="C191" s="302" t="s">
        <v>44</v>
      </c>
      <c r="D191" s="241"/>
      <c r="E191" s="241"/>
      <c r="F191" s="264" t="s">
        <v>1138</v>
      </c>
      <c r="G191" s="241"/>
      <c r="H191" s="238" t="s">
        <v>1230</v>
      </c>
      <c r="I191" s="241" t="s">
        <v>1231</v>
      </c>
      <c r="J191" s="241"/>
      <c r="K191" s="289"/>
    </row>
    <row r="192" s="1" customFormat="1" ht="15" customHeight="1">
      <c r="B192" s="266"/>
      <c r="C192" s="302" t="s">
        <v>1232</v>
      </c>
      <c r="D192" s="241"/>
      <c r="E192" s="241"/>
      <c r="F192" s="264" t="s">
        <v>1138</v>
      </c>
      <c r="G192" s="241"/>
      <c r="H192" s="241" t="s">
        <v>1233</v>
      </c>
      <c r="I192" s="241" t="s">
        <v>1173</v>
      </c>
      <c r="J192" s="241"/>
      <c r="K192" s="289"/>
    </row>
    <row r="193" s="1" customFormat="1" ht="15" customHeight="1">
      <c r="B193" s="266"/>
      <c r="C193" s="302" t="s">
        <v>1234</v>
      </c>
      <c r="D193" s="241"/>
      <c r="E193" s="241"/>
      <c r="F193" s="264" t="s">
        <v>1138</v>
      </c>
      <c r="G193" s="241"/>
      <c r="H193" s="241" t="s">
        <v>1235</v>
      </c>
      <c r="I193" s="241" t="s">
        <v>1173</v>
      </c>
      <c r="J193" s="241"/>
      <c r="K193" s="289"/>
    </row>
    <row r="194" s="1" customFormat="1" ht="15" customHeight="1">
      <c r="B194" s="266"/>
      <c r="C194" s="302" t="s">
        <v>1236</v>
      </c>
      <c r="D194" s="241"/>
      <c r="E194" s="241"/>
      <c r="F194" s="264" t="s">
        <v>1144</v>
      </c>
      <c r="G194" s="241"/>
      <c r="H194" s="241" t="s">
        <v>1237</v>
      </c>
      <c r="I194" s="241" t="s">
        <v>1173</v>
      </c>
      <c r="J194" s="241"/>
      <c r="K194" s="289"/>
    </row>
    <row r="195" s="1" customFormat="1" ht="15" customHeight="1">
      <c r="B195" s="295"/>
      <c r="C195" s="310"/>
      <c r="D195" s="275"/>
      <c r="E195" s="275"/>
      <c r="F195" s="275"/>
      <c r="G195" s="275"/>
      <c r="H195" s="275"/>
      <c r="I195" s="275"/>
      <c r="J195" s="275"/>
      <c r="K195" s="296"/>
    </row>
    <row r="196" s="1" customFormat="1" ht="18.75" customHeight="1">
      <c r="B196" s="277"/>
      <c r="C196" s="287"/>
      <c r="D196" s="287"/>
      <c r="E196" s="287"/>
      <c r="F196" s="297"/>
      <c r="G196" s="287"/>
      <c r="H196" s="287"/>
      <c r="I196" s="287"/>
      <c r="J196" s="287"/>
      <c r="K196" s="277"/>
    </row>
    <row r="197" s="1" customFormat="1" ht="18.75" customHeight="1">
      <c r="B197" s="277"/>
      <c r="C197" s="287"/>
      <c r="D197" s="287"/>
      <c r="E197" s="287"/>
      <c r="F197" s="297"/>
      <c r="G197" s="287"/>
      <c r="H197" s="287"/>
      <c r="I197" s="287"/>
      <c r="J197" s="287"/>
      <c r="K197" s="277"/>
    </row>
    <row r="198" s="1" customFormat="1" ht="18.75" customHeight="1">
      <c r="B198" s="249"/>
      <c r="C198" s="249"/>
      <c r="D198" s="249"/>
      <c r="E198" s="249"/>
      <c r="F198" s="249"/>
      <c r="G198" s="249"/>
      <c r="H198" s="249"/>
      <c r="I198" s="249"/>
      <c r="J198" s="249"/>
      <c r="K198" s="249"/>
    </row>
    <row r="199" s="1" customFormat="1" ht="13.5">
      <c r="B199" s="228"/>
      <c r="C199" s="229"/>
      <c r="D199" s="229"/>
      <c r="E199" s="229"/>
      <c r="F199" s="229"/>
      <c r="G199" s="229"/>
      <c r="H199" s="229"/>
      <c r="I199" s="229"/>
      <c r="J199" s="229"/>
      <c r="K199" s="230"/>
    </row>
    <row r="200" s="1" customFormat="1" ht="21">
      <c r="B200" s="231"/>
      <c r="C200" s="232" t="s">
        <v>1238</v>
      </c>
      <c r="D200" s="232"/>
      <c r="E200" s="232"/>
      <c r="F200" s="232"/>
      <c r="G200" s="232"/>
      <c r="H200" s="232"/>
      <c r="I200" s="232"/>
      <c r="J200" s="232"/>
      <c r="K200" s="233"/>
    </row>
    <row r="201" s="1" customFormat="1" ht="25.5" customHeight="1">
      <c r="B201" s="231"/>
      <c r="C201" s="311" t="s">
        <v>1239</v>
      </c>
      <c r="D201" s="311"/>
      <c r="E201" s="311"/>
      <c r="F201" s="311" t="s">
        <v>1240</v>
      </c>
      <c r="G201" s="312"/>
      <c r="H201" s="311" t="s">
        <v>1241</v>
      </c>
      <c r="I201" s="311"/>
      <c r="J201" s="311"/>
      <c r="K201" s="233"/>
    </row>
    <row r="202" s="1" customFormat="1" ht="5.25" customHeight="1">
      <c r="B202" s="266"/>
      <c r="C202" s="261"/>
      <c r="D202" s="261"/>
      <c r="E202" s="261"/>
      <c r="F202" s="261"/>
      <c r="G202" s="287"/>
      <c r="H202" s="261"/>
      <c r="I202" s="261"/>
      <c r="J202" s="261"/>
      <c r="K202" s="289"/>
    </row>
    <row r="203" s="1" customFormat="1" ht="15" customHeight="1">
      <c r="B203" s="266"/>
      <c r="C203" s="241" t="s">
        <v>1231</v>
      </c>
      <c r="D203" s="241"/>
      <c r="E203" s="241"/>
      <c r="F203" s="264" t="s">
        <v>45</v>
      </c>
      <c r="G203" s="241"/>
      <c r="H203" s="241" t="s">
        <v>1242</v>
      </c>
      <c r="I203" s="241"/>
      <c r="J203" s="241"/>
      <c r="K203" s="289"/>
    </row>
    <row r="204" s="1" customFormat="1" ht="15" customHeight="1">
      <c r="B204" s="266"/>
      <c r="C204" s="241"/>
      <c r="D204" s="241"/>
      <c r="E204" s="241"/>
      <c r="F204" s="264" t="s">
        <v>46</v>
      </c>
      <c r="G204" s="241"/>
      <c r="H204" s="241" t="s">
        <v>1243</v>
      </c>
      <c r="I204" s="241"/>
      <c r="J204" s="241"/>
      <c r="K204" s="289"/>
    </row>
    <row r="205" s="1" customFormat="1" ht="15" customHeight="1">
      <c r="B205" s="266"/>
      <c r="C205" s="241"/>
      <c r="D205" s="241"/>
      <c r="E205" s="241"/>
      <c r="F205" s="264" t="s">
        <v>49</v>
      </c>
      <c r="G205" s="241"/>
      <c r="H205" s="241" t="s">
        <v>1244</v>
      </c>
      <c r="I205" s="241"/>
      <c r="J205" s="241"/>
      <c r="K205" s="289"/>
    </row>
    <row r="206" s="1" customFormat="1" ht="15" customHeight="1">
      <c r="B206" s="266"/>
      <c r="C206" s="241"/>
      <c r="D206" s="241"/>
      <c r="E206" s="241"/>
      <c r="F206" s="264" t="s">
        <v>47</v>
      </c>
      <c r="G206" s="241"/>
      <c r="H206" s="241" t="s">
        <v>1245</v>
      </c>
      <c r="I206" s="241"/>
      <c r="J206" s="241"/>
      <c r="K206" s="289"/>
    </row>
    <row r="207" s="1" customFormat="1" ht="15" customHeight="1">
      <c r="B207" s="266"/>
      <c r="C207" s="241"/>
      <c r="D207" s="241"/>
      <c r="E207" s="241"/>
      <c r="F207" s="264" t="s">
        <v>48</v>
      </c>
      <c r="G207" s="241"/>
      <c r="H207" s="241" t="s">
        <v>1246</v>
      </c>
      <c r="I207" s="241"/>
      <c r="J207" s="241"/>
      <c r="K207" s="289"/>
    </row>
    <row r="208" s="1" customFormat="1" ht="15" customHeight="1">
      <c r="B208" s="266"/>
      <c r="C208" s="241"/>
      <c r="D208" s="241"/>
      <c r="E208" s="241"/>
      <c r="F208" s="264"/>
      <c r="G208" s="241"/>
      <c r="H208" s="241"/>
      <c r="I208" s="241"/>
      <c r="J208" s="241"/>
      <c r="K208" s="289"/>
    </row>
    <row r="209" s="1" customFormat="1" ht="15" customHeight="1">
      <c r="B209" s="266"/>
      <c r="C209" s="241" t="s">
        <v>1185</v>
      </c>
      <c r="D209" s="241"/>
      <c r="E209" s="241"/>
      <c r="F209" s="264" t="s">
        <v>81</v>
      </c>
      <c r="G209" s="241"/>
      <c r="H209" s="241" t="s">
        <v>1247</v>
      </c>
      <c r="I209" s="241"/>
      <c r="J209" s="241"/>
      <c r="K209" s="289"/>
    </row>
    <row r="210" s="1" customFormat="1" ht="15" customHeight="1">
      <c r="B210" s="266"/>
      <c r="C210" s="241"/>
      <c r="D210" s="241"/>
      <c r="E210" s="241"/>
      <c r="F210" s="264" t="s">
        <v>1080</v>
      </c>
      <c r="G210" s="241"/>
      <c r="H210" s="241" t="s">
        <v>1081</v>
      </c>
      <c r="I210" s="241"/>
      <c r="J210" s="241"/>
      <c r="K210" s="289"/>
    </row>
    <row r="211" s="1" customFormat="1" ht="15" customHeight="1">
      <c r="B211" s="266"/>
      <c r="C211" s="241"/>
      <c r="D211" s="241"/>
      <c r="E211" s="241"/>
      <c r="F211" s="264" t="s">
        <v>1078</v>
      </c>
      <c r="G211" s="241"/>
      <c r="H211" s="241" t="s">
        <v>1248</v>
      </c>
      <c r="I211" s="241"/>
      <c r="J211" s="241"/>
      <c r="K211" s="289"/>
    </row>
    <row r="212" s="1" customFormat="1" ht="15" customHeight="1">
      <c r="B212" s="313"/>
      <c r="C212" s="241"/>
      <c r="D212" s="241"/>
      <c r="E212" s="241"/>
      <c r="F212" s="264" t="s">
        <v>1082</v>
      </c>
      <c r="G212" s="302"/>
      <c r="H212" s="293" t="s">
        <v>1083</v>
      </c>
      <c r="I212" s="293"/>
      <c r="J212" s="293"/>
      <c r="K212" s="314"/>
    </row>
    <row r="213" s="1" customFormat="1" ht="15" customHeight="1">
      <c r="B213" s="313"/>
      <c r="C213" s="241"/>
      <c r="D213" s="241"/>
      <c r="E213" s="241"/>
      <c r="F213" s="264" t="s">
        <v>1084</v>
      </c>
      <c r="G213" s="302"/>
      <c r="H213" s="293" t="s">
        <v>1249</v>
      </c>
      <c r="I213" s="293"/>
      <c r="J213" s="293"/>
      <c r="K213" s="314"/>
    </row>
    <row r="214" s="1" customFormat="1" ht="15" customHeight="1">
      <c r="B214" s="313"/>
      <c r="C214" s="241"/>
      <c r="D214" s="241"/>
      <c r="E214" s="241"/>
      <c r="F214" s="264"/>
      <c r="G214" s="302"/>
      <c r="H214" s="293"/>
      <c r="I214" s="293"/>
      <c r="J214" s="293"/>
      <c r="K214" s="314"/>
    </row>
    <row r="215" s="1" customFormat="1" ht="15" customHeight="1">
      <c r="B215" s="313"/>
      <c r="C215" s="241" t="s">
        <v>1209</v>
      </c>
      <c r="D215" s="241"/>
      <c r="E215" s="241"/>
      <c r="F215" s="264">
        <v>1</v>
      </c>
      <c r="G215" s="302"/>
      <c r="H215" s="293" t="s">
        <v>1250</v>
      </c>
      <c r="I215" s="293"/>
      <c r="J215" s="293"/>
      <c r="K215" s="314"/>
    </row>
    <row r="216" s="1" customFormat="1" ht="15" customHeight="1">
      <c r="B216" s="313"/>
      <c r="C216" s="241"/>
      <c r="D216" s="241"/>
      <c r="E216" s="241"/>
      <c r="F216" s="264">
        <v>2</v>
      </c>
      <c r="G216" s="302"/>
      <c r="H216" s="293" t="s">
        <v>1251</v>
      </c>
      <c r="I216" s="293"/>
      <c r="J216" s="293"/>
      <c r="K216" s="314"/>
    </row>
    <row r="217" s="1" customFormat="1" ht="15" customHeight="1">
      <c r="B217" s="313"/>
      <c r="C217" s="241"/>
      <c r="D217" s="241"/>
      <c r="E217" s="241"/>
      <c r="F217" s="264">
        <v>3</v>
      </c>
      <c r="G217" s="302"/>
      <c r="H217" s="293" t="s">
        <v>1252</v>
      </c>
      <c r="I217" s="293"/>
      <c r="J217" s="293"/>
      <c r="K217" s="314"/>
    </row>
    <row r="218" s="1" customFormat="1" ht="15" customHeight="1">
      <c r="B218" s="313"/>
      <c r="C218" s="241"/>
      <c r="D218" s="241"/>
      <c r="E218" s="241"/>
      <c r="F218" s="264">
        <v>4</v>
      </c>
      <c r="G218" s="302"/>
      <c r="H218" s="293" t="s">
        <v>1253</v>
      </c>
      <c r="I218" s="293"/>
      <c r="J218" s="293"/>
      <c r="K218" s="314"/>
    </row>
    <row r="219" s="1" customFormat="1" ht="12.75" customHeight="1">
      <c r="B219" s="315"/>
      <c r="C219" s="316"/>
      <c r="D219" s="316"/>
      <c r="E219" s="316"/>
      <c r="F219" s="316"/>
      <c r="G219" s="316"/>
      <c r="H219" s="316"/>
      <c r="I219" s="316"/>
      <c r="J219" s="316"/>
      <c r="K219" s="31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Jitka Čechová</dc:creator>
  <cp:lastModifiedBy>Jitka Čechová</cp:lastModifiedBy>
  <dcterms:created xsi:type="dcterms:W3CDTF">2025-04-16T11:40:42Z</dcterms:created>
  <dcterms:modified xsi:type="dcterms:W3CDTF">2025-04-16T11:40:51Z</dcterms:modified>
</cp:coreProperties>
</file>