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INVESTICE\ŠVÉDOVÁ\Regenerace bytového domu Sklářská č.p. 133 Nové Sedlo\Regenerace - Švédová\Ezak - Výzva - stavební práce\"/>
    </mc:Choice>
  </mc:AlternateContent>
  <xr:revisionPtr revIDLastSave="0" documentId="8_{54F32639-E10B-418E-9F6D-9B851E371F2A}" xr6:coauthVersionLast="47" xr6:coauthVersionMax="47" xr10:uidLastSave="{00000000-0000-0000-0000-000000000000}"/>
  <bookViews>
    <workbookView xWindow="-120" yWindow="-120" windowWidth="29040" windowHeight="15720" xr2:uid="{00000000-000D-0000-FFFF-FFFF00000000}"/>
  </bookViews>
  <sheets>
    <sheet name="00 - Regenerace bytového ..." sheetId="2" r:id="rId1"/>
    <sheet name="00 - VRN" sheetId="7" r:id="rId2"/>
    <sheet name="02 - Vodovod" sheetId="5" r:id="rId3"/>
    <sheet name="03 - STA" sheetId="6" r:id="rId4"/>
    <sheet name="Pokyny pro vyplnění" sheetId="3" r:id="rId5"/>
    <sheet name="List1" sheetId="4" r:id="rId6"/>
  </sheets>
  <definedNames>
    <definedName name="_xlnm._FilterDatabase" localSheetId="0" hidden="1">'00 - Regenerace bytového ...'!$C$85:$K$493</definedName>
    <definedName name="_xlnm._FilterDatabase" localSheetId="1" hidden="1">'00 - VRN'!$C$121:$K$144</definedName>
    <definedName name="_xlnm._FilterDatabase" localSheetId="2" hidden="1">'02 - Vodovod'!$C$125:$K$265</definedName>
    <definedName name="_xlnm._FilterDatabase" localSheetId="3" hidden="1">'03 - STA'!$C$120:$K$238</definedName>
    <definedName name="_xlnm.Print_Titles" localSheetId="0">'00 - Regenerace bytového ...'!$85:$85</definedName>
    <definedName name="_xlnm.Print_Titles" localSheetId="1">'00 - VRN'!$121:$121</definedName>
    <definedName name="_xlnm.Print_Titles" localSheetId="2">'02 - Vodovod'!$125:$125</definedName>
    <definedName name="_xlnm.Print_Titles" localSheetId="3">'03 - STA'!$120:$120</definedName>
    <definedName name="_xlnm.Print_Area" localSheetId="0">'00 - Regenerace bytového ...'!$C$4:$J$37,'00 - Regenerace bytového ...'!$C$43:$J$69,'00 - Regenerace bytového ...'!$C$75:$K$493</definedName>
    <definedName name="_xlnm.Print_Area" localSheetId="1">'00 - VRN'!$C$4:$J$76,'00 - VRN'!$C$82:$J$103,'00 - VRN'!$C$109:$K$144</definedName>
    <definedName name="_xlnm.Print_Area" localSheetId="2">'02 - Vodovod'!$C$4:$J$76,'02 - Vodovod'!$C$82:$J$107,'02 - Vodovod'!$C$113:$K$265</definedName>
    <definedName name="_xlnm.Print_Area" localSheetId="3">'03 - STA'!$C$4:$J$76,'03 - STA'!$C$82:$J$102,'03 - STA'!$C$108:$K$238</definedName>
    <definedName name="_xlnm.Print_Area" localSheetId="4">'Pokyny pro vyplnění'!$B$2:$K$71,'Pokyny pro vyplnění'!$B$74:$K$118,'Pokyny pro vyplnění'!$B$121:$K$161,'Pokyny pro vyplnění'!$B$164:$K$219</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K143" i="7" l="1"/>
  <c r="BI143" i="7"/>
  <c r="BH143" i="7"/>
  <c r="BG143" i="7"/>
  <c r="BE143" i="7"/>
  <c r="T143" i="7"/>
  <c r="R143" i="7"/>
  <c r="R142" i="7" s="1"/>
  <c r="P143" i="7"/>
  <c r="P142" i="7" s="1"/>
  <c r="J143" i="7"/>
  <c r="BF143" i="7" s="1"/>
  <c r="BK142" i="7"/>
  <c r="J142" i="7" s="1"/>
  <c r="J102" i="7" s="1"/>
  <c r="T142" i="7"/>
  <c r="BK140" i="7"/>
  <c r="BK139" i="7" s="1"/>
  <c r="J139" i="7" s="1"/>
  <c r="J101" i="7" s="1"/>
  <c r="BI140" i="7"/>
  <c r="BH140" i="7"/>
  <c r="BG140" i="7"/>
  <c r="BE140" i="7"/>
  <c r="T140" i="7"/>
  <c r="T139" i="7" s="1"/>
  <c r="R140" i="7"/>
  <c r="R139" i="7" s="1"/>
  <c r="P140" i="7"/>
  <c r="P139" i="7" s="1"/>
  <c r="J140" i="7"/>
  <c r="BF140" i="7" s="1"/>
  <c r="BK137" i="7"/>
  <c r="BI137" i="7"/>
  <c r="BH137" i="7"/>
  <c r="BG137" i="7"/>
  <c r="BF137" i="7"/>
  <c r="BE137" i="7"/>
  <c r="T137" i="7"/>
  <c r="R137" i="7"/>
  <c r="P137" i="7"/>
  <c r="J137" i="7"/>
  <c r="BK135" i="7"/>
  <c r="BI135" i="7"/>
  <c r="BH135" i="7"/>
  <c r="BG135" i="7"/>
  <c r="BF135" i="7"/>
  <c r="BE135" i="7"/>
  <c r="T135" i="7"/>
  <c r="T134" i="7" s="1"/>
  <c r="R135" i="7"/>
  <c r="R134" i="7" s="1"/>
  <c r="P135" i="7"/>
  <c r="P134" i="7" s="1"/>
  <c r="J135" i="7"/>
  <c r="BK132" i="7"/>
  <c r="BI132" i="7"/>
  <c r="BH132" i="7"/>
  <c r="BG132" i="7"/>
  <c r="BF132" i="7"/>
  <c r="BE132" i="7"/>
  <c r="T132" i="7"/>
  <c r="R132" i="7"/>
  <c r="P132" i="7"/>
  <c r="P129" i="7" s="1"/>
  <c r="J132" i="7"/>
  <c r="BK130" i="7"/>
  <c r="BI130" i="7"/>
  <c r="BH130" i="7"/>
  <c r="BG130" i="7"/>
  <c r="BE130" i="7"/>
  <c r="T130" i="7"/>
  <c r="T129" i="7" s="1"/>
  <c r="R130" i="7"/>
  <c r="R129" i="7" s="1"/>
  <c r="P130" i="7"/>
  <c r="J130" i="7"/>
  <c r="BF130" i="7" s="1"/>
  <c r="BK129" i="7"/>
  <c r="J129" i="7" s="1"/>
  <c r="J99" i="7" s="1"/>
  <c r="BK127" i="7"/>
  <c r="BI127" i="7"/>
  <c r="F37" i="7" s="1"/>
  <c r="BH127" i="7"/>
  <c r="F36" i="7" s="1"/>
  <c r="BG127" i="7"/>
  <c r="BE127" i="7"/>
  <c r="T127" i="7"/>
  <c r="R127" i="7"/>
  <c r="R124" i="7" s="1"/>
  <c r="P127" i="7"/>
  <c r="P124" i="7" s="1"/>
  <c r="J127" i="7"/>
  <c r="BF127" i="7" s="1"/>
  <c r="BK125" i="7"/>
  <c r="BI125" i="7"/>
  <c r="BH125" i="7"/>
  <c r="BG125" i="7"/>
  <c r="BF125" i="7"/>
  <c r="BE125" i="7"/>
  <c r="T125" i="7"/>
  <c r="R125" i="7"/>
  <c r="P125" i="7"/>
  <c r="J125" i="7"/>
  <c r="T124" i="7"/>
  <c r="J119" i="7"/>
  <c r="F119" i="7"/>
  <c r="J118" i="7"/>
  <c r="F118" i="7"/>
  <c r="J116" i="7"/>
  <c r="F116" i="7"/>
  <c r="E114" i="7"/>
  <c r="J92" i="7"/>
  <c r="F92" i="7"/>
  <c r="J91" i="7"/>
  <c r="F91" i="7"/>
  <c r="F89" i="7"/>
  <c r="E87" i="7"/>
  <c r="J37" i="7"/>
  <c r="J36" i="7"/>
  <c r="J35" i="7"/>
  <c r="J89" i="7" s="1"/>
  <c r="E112" i="7" s="1"/>
  <c r="BK235" i="6"/>
  <c r="BI235" i="6"/>
  <c r="BH235" i="6"/>
  <c r="BG235" i="6"/>
  <c r="BE235" i="6"/>
  <c r="T235" i="6"/>
  <c r="R235" i="6"/>
  <c r="P235" i="6"/>
  <c r="J235" i="6"/>
  <c r="BF235" i="6" s="1"/>
  <c r="BK233" i="6"/>
  <c r="BI233" i="6"/>
  <c r="BH233" i="6"/>
  <c r="BG233" i="6"/>
  <c r="BF233" i="6"/>
  <c r="BE233" i="6"/>
  <c r="T233" i="6"/>
  <c r="R233" i="6"/>
  <c r="P233" i="6"/>
  <c r="J233" i="6"/>
  <c r="BK231" i="6"/>
  <c r="BI231" i="6"/>
  <c r="BH231" i="6"/>
  <c r="BG231" i="6"/>
  <c r="BE231" i="6"/>
  <c r="T231" i="6"/>
  <c r="R231" i="6"/>
  <c r="P231" i="6"/>
  <c r="J231" i="6"/>
  <c r="BF231" i="6" s="1"/>
  <c r="BK229" i="6"/>
  <c r="BI229" i="6"/>
  <c r="BH229" i="6"/>
  <c r="BG229" i="6"/>
  <c r="BE229" i="6"/>
  <c r="T229" i="6"/>
  <c r="R229" i="6"/>
  <c r="P229" i="6"/>
  <c r="J229" i="6"/>
  <c r="BF229" i="6" s="1"/>
  <c r="BK226" i="6"/>
  <c r="BI226" i="6"/>
  <c r="BH226" i="6"/>
  <c r="BG226" i="6"/>
  <c r="BE226" i="6"/>
  <c r="T226" i="6"/>
  <c r="R226" i="6"/>
  <c r="P226" i="6"/>
  <c r="J226" i="6"/>
  <c r="BF226" i="6" s="1"/>
  <c r="BK224" i="6"/>
  <c r="BI224" i="6"/>
  <c r="BH224" i="6"/>
  <c r="BG224" i="6"/>
  <c r="BE224" i="6"/>
  <c r="T224" i="6"/>
  <c r="R224" i="6"/>
  <c r="P224" i="6"/>
  <c r="J224" i="6"/>
  <c r="BF224" i="6" s="1"/>
  <c r="BK221" i="6"/>
  <c r="BI221" i="6"/>
  <c r="BH221" i="6"/>
  <c r="BG221" i="6"/>
  <c r="BE221" i="6"/>
  <c r="T221" i="6"/>
  <c r="R221" i="6"/>
  <c r="P221" i="6"/>
  <c r="J221" i="6"/>
  <c r="BF221" i="6" s="1"/>
  <c r="BK219" i="6"/>
  <c r="BI219" i="6"/>
  <c r="BH219" i="6"/>
  <c r="BG219" i="6"/>
  <c r="BE219" i="6"/>
  <c r="T219" i="6"/>
  <c r="R219" i="6"/>
  <c r="P219" i="6"/>
  <c r="J219" i="6"/>
  <c r="BF219" i="6" s="1"/>
  <c r="BK217" i="6"/>
  <c r="BI217" i="6"/>
  <c r="BH217" i="6"/>
  <c r="BG217" i="6"/>
  <c r="BE217" i="6"/>
  <c r="T217" i="6"/>
  <c r="R217" i="6"/>
  <c r="P217" i="6"/>
  <c r="J217" i="6"/>
  <c r="BF217" i="6" s="1"/>
  <c r="BK214" i="6"/>
  <c r="BI214" i="6"/>
  <c r="BH214" i="6"/>
  <c r="BG214" i="6"/>
  <c r="BF214" i="6"/>
  <c r="BE214" i="6"/>
  <c r="T214" i="6"/>
  <c r="R214" i="6"/>
  <c r="P214" i="6"/>
  <c r="J214" i="6"/>
  <c r="BK210" i="6"/>
  <c r="BI210" i="6"/>
  <c r="BH210" i="6"/>
  <c r="BG210" i="6"/>
  <c r="BF210" i="6"/>
  <c r="BE210" i="6"/>
  <c r="T210" i="6"/>
  <c r="R210" i="6"/>
  <c r="P210" i="6"/>
  <c r="J210" i="6"/>
  <c r="BK207" i="6"/>
  <c r="BI207" i="6"/>
  <c r="BH207" i="6"/>
  <c r="BG207" i="6"/>
  <c r="BE207" i="6"/>
  <c r="T207" i="6"/>
  <c r="R207" i="6"/>
  <c r="P207" i="6"/>
  <c r="J207" i="6"/>
  <c r="BF207" i="6" s="1"/>
  <c r="BK204" i="6"/>
  <c r="BI204" i="6"/>
  <c r="BH204" i="6"/>
  <c r="BG204" i="6"/>
  <c r="BE204" i="6"/>
  <c r="T204" i="6"/>
  <c r="R204" i="6"/>
  <c r="P204" i="6"/>
  <c r="J204" i="6"/>
  <c r="BF204" i="6" s="1"/>
  <c r="BK198" i="6"/>
  <c r="BI198" i="6"/>
  <c r="BH198" i="6"/>
  <c r="BG198" i="6"/>
  <c r="BF198" i="6"/>
  <c r="BE198" i="6"/>
  <c r="T198" i="6"/>
  <c r="R198" i="6"/>
  <c r="P198" i="6"/>
  <c r="J198" i="6"/>
  <c r="BK196" i="6"/>
  <c r="BI196" i="6"/>
  <c r="BH196" i="6"/>
  <c r="BG196" i="6"/>
  <c r="BE196" i="6"/>
  <c r="T196" i="6"/>
  <c r="R196" i="6"/>
  <c r="P196" i="6"/>
  <c r="J196" i="6"/>
  <c r="BF196" i="6" s="1"/>
  <c r="BK193" i="6"/>
  <c r="BI193" i="6"/>
  <c r="BH193" i="6"/>
  <c r="BG193" i="6"/>
  <c r="BE193" i="6"/>
  <c r="T193" i="6"/>
  <c r="R193" i="6"/>
  <c r="P193" i="6"/>
  <c r="J193" i="6"/>
  <c r="BF193" i="6" s="1"/>
  <c r="BK191" i="6"/>
  <c r="BI191" i="6"/>
  <c r="BH191" i="6"/>
  <c r="BG191" i="6"/>
  <c r="BF191" i="6"/>
  <c r="BE191" i="6"/>
  <c r="T191" i="6"/>
  <c r="R191" i="6"/>
  <c r="P191" i="6"/>
  <c r="J191" i="6"/>
  <c r="BK188" i="6"/>
  <c r="BI188" i="6"/>
  <c r="BH188" i="6"/>
  <c r="BG188" i="6"/>
  <c r="BE188" i="6"/>
  <c r="T188" i="6"/>
  <c r="R188" i="6"/>
  <c r="P188" i="6"/>
  <c r="J188" i="6"/>
  <c r="BF188" i="6" s="1"/>
  <c r="BK186" i="6"/>
  <c r="BI186" i="6"/>
  <c r="BH186" i="6"/>
  <c r="BG186" i="6"/>
  <c r="BE186" i="6"/>
  <c r="T186" i="6"/>
  <c r="R186" i="6"/>
  <c r="P186" i="6"/>
  <c r="J186" i="6"/>
  <c r="BF186" i="6" s="1"/>
  <c r="BK183" i="6"/>
  <c r="BI183" i="6"/>
  <c r="BH183" i="6"/>
  <c r="BG183" i="6"/>
  <c r="BF183" i="6"/>
  <c r="BE183" i="6"/>
  <c r="T183" i="6"/>
  <c r="R183" i="6"/>
  <c r="P183" i="6"/>
  <c r="J183" i="6"/>
  <c r="BK181" i="6"/>
  <c r="BI181" i="6"/>
  <c r="BH181" i="6"/>
  <c r="BG181" i="6"/>
  <c r="BE181" i="6"/>
  <c r="T181" i="6"/>
  <c r="R181" i="6"/>
  <c r="P181" i="6"/>
  <c r="J181" i="6"/>
  <c r="BF181" i="6" s="1"/>
  <c r="BK178" i="6"/>
  <c r="BI178" i="6"/>
  <c r="BH178" i="6"/>
  <c r="BG178" i="6"/>
  <c r="BF178" i="6"/>
  <c r="BE178" i="6"/>
  <c r="T178" i="6"/>
  <c r="R178" i="6"/>
  <c r="P178" i="6"/>
  <c r="J178" i="6"/>
  <c r="BK176" i="6"/>
  <c r="BI176" i="6"/>
  <c r="BH176" i="6"/>
  <c r="BG176" i="6"/>
  <c r="BE176" i="6"/>
  <c r="T176" i="6"/>
  <c r="R176" i="6"/>
  <c r="P176" i="6"/>
  <c r="J176" i="6"/>
  <c r="BF176" i="6" s="1"/>
  <c r="BK173" i="6"/>
  <c r="BI173" i="6"/>
  <c r="BH173" i="6"/>
  <c r="BG173" i="6"/>
  <c r="BE173" i="6"/>
  <c r="T173" i="6"/>
  <c r="R173" i="6"/>
  <c r="P173" i="6"/>
  <c r="J173" i="6"/>
  <c r="BF173" i="6" s="1"/>
  <c r="BK168" i="6"/>
  <c r="BI168" i="6"/>
  <c r="BH168" i="6"/>
  <c r="BG168" i="6"/>
  <c r="BF168" i="6"/>
  <c r="BE168" i="6"/>
  <c r="T168" i="6"/>
  <c r="R168" i="6"/>
  <c r="P168" i="6"/>
  <c r="J168" i="6"/>
  <c r="BK166" i="6"/>
  <c r="BI166" i="6"/>
  <c r="BH166" i="6"/>
  <c r="BG166" i="6"/>
  <c r="BE166" i="6"/>
  <c r="T166" i="6"/>
  <c r="R166" i="6"/>
  <c r="P166" i="6"/>
  <c r="J166" i="6"/>
  <c r="BF166" i="6" s="1"/>
  <c r="BK164" i="6"/>
  <c r="BI164" i="6"/>
  <c r="BH164" i="6"/>
  <c r="BG164" i="6"/>
  <c r="BE164" i="6"/>
  <c r="T164" i="6"/>
  <c r="R164" i="6"/>
  <c r="P164" i="6"/>
  <c r="J164" i="6"/>
  <c r="BF164" i="6" s="1"/>
  <c r="BK160" i="6"/>
  <c r="BI160" i="6"/>
  <c r="BH160" i="6"/>
  <c r="BG160" i="6"/>
  <c r="BE160" i="6"/>
  <c r="T160" i="6"/>
  <c r="R160" i="6"/>
  <c r="P160" i="6"/>
  <c r="J160" i="6"/>
  <c r="BF160" i="6" s="1"/>
  <c r="BK158" i="6"/>
  <c r="BI158" i="6"/>
  <c r="BH158" i="6"/>
  <c r="BG158" i="6"/>
  <c r="BE158" i="6"/>
  <c r="T158" i="6"/>
  <c r="R158" i="6"/>
  <c r="P158" i="6"/>
  <c r="J158" i="6"/>
  <c r="BF158" i="6" s="1"/>
  <c r="BK154" i="6"/>
  <c r="BI154" i="6"/>
  <c r="BH154" i="6"/>
  <c r="BG154" i="6"/>
  <c r="BF154" i="6"/>
  <c r="BE154" i="6"/>
  <c r="T154" i="6"/>
  <c r="R154" i="6"/>
  <c r="P154" i="6"/>
  <c r="J154" i="6"/>
  <c r="BK151" i="6"/>
  <c r="BI151" i="6"/>
  <c r="BH151" i="6"/>
  <c r="BG151" i="6"/>
  <c r="BF151" i="6"/>
  <c r="BE151" i="6"/>
  <c r="T151" i="6"/>
  <c r="R151" i="6"/>
  <c r="P151" i="6"/>
  <c r="J151" i="6"/>
  <c r="BK147" i="6"/>
  <c r="BI147" i="6"/>
  <c r="BH147" i="6"/>
  <c r="BG147" i="6"/>
  <c r="BF147" i="6"/>
  <c r="BE147" i="6"/>
  <c r="T147" i="6"/>
  <c r="R147" i="6"/>
  <c r="P147" i="6"/>
  <c r="J147" i="6"/>
  <c r="BK144" i="6"/>
  <c r="BI144" i="6"/>
  <c r="BH144" i="6"/>
  <c r="BG144" i="6"/>
  <c r="BE144" i="6"/>
  <c r="T144" i="6"/>
  <c r="R144" i="6"/>
  <c r="P144" i="6"/>
  <c r="J144" i="6"/>
  <c r="BF144" i="6" s="1"/>
  <c r="BK140" i="6"/>
  <c r="BI140" i="6"/>
  <c r="BH140" i="6"/>
  <c r="BG140" i="6"/>
  <c r="BE140" i="6"/>
  <c r="T140" i="6"/>
  <c r="R140" i="6"/>
  <c r="P140" i="6"/>
  <c r="J140" i="6"/>
  <c r="BF140" i="6" s="1"/>
  <c r="BK138" i="6"/>
  <c r="BI138" i="6"/>
  <c r="BH138" i="6"/>
  <c r="BG138" i="6"/>
  <c r="BF138" i="6"/>
  <c r="BE138" i="6"/>
  <c r="T138" i="6"/>
  <c r="R138" i="6"/>
  <c r="P138" i="6"/>
  <c r="J138" i="6"/>
  <c r="BK135" i="6"/>
  <c r="BI135" i="6"/>
  <c r="BH135" i="6"/>
  <c r="BG135" i="6"/>
  <c r="BE135" i="6"/>
  <c r="T135" i="6"/>
  <c r="R135" i="6"/>
  <c r="P135" i="6"/>
  <c r="J135" i="6"/>
  <c r="BF135" i="6" s="1"/>
  <c r="BK132" i="6"/>
  <c r="BI132" i="6"/>
  <c r="BH132" i="6"/>
  <c r="BG132" i="6"/>
  <c r="BF132" i="6"/>
  <c r="BE132" i="6"/>
  <c r="T132" i="6"/>
  <c r="R132" i="6"/>
  <c r="P132" i="6"/>
  <c r="J132" i="6"/>
  <c r="BK128" i="6"/>
  <c r="BI128" i="6"/>
  <c r="BH128" i="6"/>
  <c r="BG128" i="6"/>
  <c r="BF128" i="6"/>
  <c r="BE128" i="6"/>
  <c r="T128" i="6"/>
  <c r="R128" i="6"/>
  <c r="P128" i="6"/>
  <c r="J128" i="6"/>
  <c r="BK124" i="6"/>
  <c r="BK123" i="6" s="1"/>
  <c r="J123" i="6" s="1"/>
  <c r="J98" i="6" s="1"/>
  <c r="BI124" i="6"/>
  <c r="BH124" i="6"/>
  <c r="BG124" i="6"/>
  <c r="BE124" i="6"/>
  <c r="T124" i="6"/>
  <c r="R124" i="6"/>
  <c r="R123" i="6" s="1"/>
  <c r="R122" i="6" s="1"/>
  <c r="P124" i="6"/>
  <c r="P123" i="6" s="1"/>
  <c r="P122" i="6" s="1"/>
  <c r="J124" i="6"/>
  <c r="BF124" i="6" s="1"/>
  <c r="T123" i="6"/>
  <c r="T122" i="6" s="1"/>
  <c r="J118" i="6"/>
  <c r="J117" i="6"/>
  <c r="F117" i="6"/>
  <c r="F115" i="6"/>
  <c r="E113" i="6"/>
  <c r="J92" i="6"/>
  <c r="J91" i="6"/>
  <c r="F91" i="6"/>
  <c r="F89" i="6"/>
  <c r="E87" i="6"/>
  <c r="E85" i="6"/>
  <c r="J37" i="6"/>
  <c r="J36" i="6"/>
  <c r="J35" i="6"/>
  <c r="F118" i="6" s="1"/>
  <c r="J115" i="6" s="1"/>
  <c r="E111" i="6" s="1"/>
  <c r="BK263" i="5"/>
  <c r="BI263" i="5"/>
  <c r="BH263" i="5"/>
  <c r="BG263" i="5"/>
  <c r="BE263" i="5"/>
  <c r="T263" i="5"/>
  <c r="T258" i="5" s="1"/>
  <c r="R263" i="5"/>
  <c r="P263" i="5"/>
  <c r="J263" i="5"/>
  <c r="BF263" i="5" s="1"/>
  <c r="BK259" i="5"/>
  <c r="BK258" i="5" s="1"/>
  <c r="J258" i="5" s="1"/>
  <c r="J106" i="5" s="1"/>
  <c r="BI259" i="5"/>
  <c r="BH259" i="5"/>
  <c r="BG259" i="5"/>
  <c r="BF259" i="5"/>
  <c r="BE259" i="5"/>
  <c r="T259" i="5"/>
  <c r="R259" i="5"/>
  <c r="P259" i="5"/>
  <c r="P258" i="5" s="1"/>
  <c r="J259" i="5"/>
  <c r="R258" i="5"/>
  <c r="BK255" i="5"/>
  <c r="BI255" i="5"/>
  <c r="BH255" i="5"/>
  <c r="BG255" i="5"/>
  <c r="BE255" i="5"/>
  <c r="T255" i="5"/>
  <c r="R255" i="5"/>
  <c r="P255" i="5"/>
  <c r="J255" i="5"/>
  <c r="BF255" i="5" s="1"/>
  <c r="BK252" i="5"/>
  <c r="BI252" i="5"/>
  <c r="BH252" i="5"/>
  <c r="BG252" i="5"/>
  <c r="BF252" i="5"/>
  <c r="BE252" i="5"/>
  <c r="T252" i="5"/>
  <c r="T251" i="5" s="1"/>
  <c r="R252" i="5"/>
  <c r="P252" i="5"/>
  <c r="J252" i="5"/>
  <c r="R251" i="5"/>
  <c r="BK247" i="5"/>
  <c r="BI247" i="5"/>
  <c r="BH247" i="5"/>
  <c r="BG247" i="5"/>
  <c r="BE247" i="5"/>
  <c r="T247" i="5"/>
  <c r="R247" i="5"/>
  <c r="P247" i="5"/>
  <c r="J247" i="5"/>
  <c r="BF247" i="5" s="1"/>
  <c r="BK241" i="5"/>
  <c r="BI241" i="5"/>
  <c r="BH241" i="5"/>
  <c r="BG241" i="5"/>
  <c r="BE241" i="5"/>
  <c r="T241" i="5"/>
  <c r="T240" i="5" s="1"/>
  <c r="R241" i="5"/>
  <c r="P241" i="5"/>
  <c r="P240" i="5" s="1"/>
  <c r="J241" i="5"/>
  <c r="BF241" i="5" s="1"/>
  <c r="BK240" i="5"/>
  <c r="J240" i="5" s="1"/>
  <c r="J104" i="5" s="1"/>
  <c r="BK236" i="5"/>
  <c r="BI236" i="5"/>
  <c r="BH236" i="5"/>
  <c r="BG236" i="5"/>
  <c r="BF236" i="5"/>
  <c r="BE236" i="5"/>
  <c r="T236" i="5"/>
  <c r="R236" i="5"/>
  <c r="P236" i="5"/>
  <c r="J236" i="5"/>
  <c r="BK234" i="5"/>
  <c r="BI234" i="5"/>
  <c r="BH234" i="5"/>
  <c r="BG234" i="5"/>
  <c r="BE234" i="5"/>
  <c r="T234" i="5"/>
  <c r="R234" i="5"/>
  <c r="P234" i="5"/>
  <c r="J234" i="5"/>
  <c r="BF234" i="5" s="1"/>
  <c r="BK231" i="5"/>
  <c r="BI231" i="5"/>
  <c r="BH231" i="5"/>
  <c r="BG231" i="5"/>
  <c r="BE231" i="5"/>
  <c r="T231" i="5"/>
  <c r="R231" i="5"/>
  <c r="R230" i="5" s="1"/>
  <c r="P231" i="5"/>
  <c r="J231" i="5"/>
  <c r="BF231" i="5" s="1"/>
  <c r="T230" i="5"/>
  <c r="BK226" i="5"/>
  <c r="BI226" i="5"/>
  <c r="BH226" i="5"/>
  <c r="BG226" i="5"/>
  <c r="BE226" i="5"/>
  <c r="T226" i="5"/>
  <c r="R226" i="5"/>
  <c r="P226" i="5"/>
  <c r="J226" i="5"/>
  <c r="BF226" i="5" s="1"/>
  <c r="BK224" i="5"/>
  <c r="BI224" i="5"/>
  <c r="BH224" i="5"/>
  <c r="BG224" i="5"/>
  <c r="BE224" i="5"/>
  <c r="T224" i="5"/>
  <c r="R224" i="5"/>
  <c r="P224" i="5"/>
  <c r="J224" i="5"/>
  <c r="BF224" i="5" s="1"/>
  <c r="BK222" i="5"/>
  <c r="BI222" i="5"/>
  <c r="BH222" i="5"/>
  <c r="BG222" i="5"/>
  <c r="BE222" i="5"/>
  <c r="T222" i="5"/>
  <c r="R222" i="5"/>
  <c r="P222" i="5"/>
  <c r="J222" i="5"/>
  <c r="BF222" i="5" s="1"/>
  <c r="BK220" i="5"/>
  <c r="BI220" i="5"/>
  <c r="BH220" i="5"/>
  <c r="BG220" i="5"/>
  <c r="BF220" i="5"/>
  <c r="BE220" i="5"/>
  <c r="T220" i="5"/>
  <c r="R220" i="5"/>
  <c r="P220" i="5"/>
  <c r="J220" i="5"/>
  <c r="BK216" i="5"/>
  <c r="BI216" i="5"/>
  <c r="BH216" i="5"/>
  <c r="BG216" i="5"/>
  <c r="BE216" i="5"/>
  <c r="T216" i="5"/>
  <c r="R216" i="5"/>
  <c r="P216" i="5"/>
  <c r="J216" i="5"/>
  <c r="BF216" i="5" s="1"/>
  <c r="BK211" i="5"/>
  <c r="BI211" i="5"/>
  <c r="BH211" i="5"/>
  <c r="BG211" i="5"/>
  <c r="BE211" i="5"/>
  <c r="T211" i="5"/>
  <c r="R211" i="5"/>
  <c r="P211" i="5"/>
  <c r="J211" i="5"/>
  <c r="BF211" i="5" s="1"/>
  <c r="BK209" i="5"/>
  <c r="BI209" i="5"/>
  <c r="BH209" i="5"/>
  <c r="BG209" i="5"/>
  <c r="BE209" i="5"/>
  <c r="T209" i="5"/>
  <c r="R209" i="5"/>
  <c r="P209" i="5"/>
  <c r="J209" i="5"/>
  <c r="BF209" i="5" s="1"/>
  <c r="BK205" i="5"/>
  <c r="BI205" i="5"/>
  <c r="BH205" i="5"/>
  <c r="BG205" i="5"/>
  <c r="BE205" i="5"/>
  <c r="T205" i="5"/>
  <c r="R205" i="5"/>
  <c r="P205" i="5"/>
  <c r="J205" i="5"/>
  <c r="BF205" i="5" s="1"/>
  <c r="BK202" i="5"/>
  <c r="BI202" i="5"/>
  <c r="BH202" i="5"/>
  <c r="BG202" i="5"/>
  <c r="BF202" i="5"/>
  <c r="BE202" i="5"/>
  <c r="T202" i="5"/>
  <c r="R202" i="5"/>
  <c r="P202" i="5"/>
  <c r="J202" i="5"/>
  <c r="BK199" i="5"/>
  <c r="BI199" i="5"/>
  <c r="BH199" i="5"/>
  <c r="BG199" i="5"/>
  <c r="BF199" i="5"/>
  <c r="BE199" i="5"/>
  <c r="T199" i="5"/>
  <c r="R199" i="5"/>
  <c r="P199" i="5"/>
  <c r="J199" i="5"/>
  <c r="BK196" i="5"/>
  <c r="BI196" i="5"/>
  <c r="BH196" i="5"/>
  <c r="BG196" i="5"/>
  <c r="BE196" i="5"/>
  <c r="T196" i="5"/>
  <c r="R196" i="5"/>
  <c r="P196" i="5"/>
  <c r="J196" i="5"/>
  <c r="BF196" i="5" s="1"/>
  <c r="BK193" i="5"/>
  <c r="BI193" i="5"/>
  <c r="BH193" i="5"/>
  <c r="BG193" i="5"/>
  <c r="BE193" i="5"/>
  <c r="T193" i="5"/>
  <c r="R193" i="5"/>
  <c r="P193" i="5"/>
  <c r="J193" i="5"/>
  <c r="BF193" i="5" s="1"/>
  <c r="BK188" i="5"/>
  <c r="BI188" i="5"/>
  <c r="BH188" i="5"/>
  <c r="BG188" i="5"/>
  <c r="BE188" i="5"/>
  <c r="T188" i="5"/>
  <c r="R188" i="5"/>
  <c r="P188" i="5"/>
  <c r="J188" i="5"/>
  <c r="BF188" i="5" s="1"/>
  <c r="BK184" i="5"/>
  <c r="BI184" i="5"/>
  <c r="BH184" i="5"/>
  <c r="BG184" i="5"/>
  <c r="BE184" i="5"/>
  <c r="T184" i="5"/>
  <c r="R184" i="5"/>
  <c r="P184" i="5"/>
  <c r="J184" i="5"/>
  <c r="BF184" i="5" s="1"/>
  <c r="BK181" i="5"/>
  <c r="BI181" i="5"/>
  <c r="F37" i="5" s="1"/>
  <c r="BH181" i="5"/>
  <c r="BG181" i="5"/>
  <c r="BF181" i="5"/>
  <c r="BE181" i="5"/>
  <c r="T181" i="5"/>
  <c r="R181" i="5"/>
  <c r="P181" i="5"/>
  <c r="J181" i="5"/>
  <c r="BK178" i="5"/>
  <c r="BI178" i="5"/>
  <c r="BH178" i="5"/>
  <c r="BG178" i="5"/>
  <c r="BE178" i="5"/>
  <c r="T178" i="5"/>
  <c r="R178" i="5"/>
  <c r="P178" i="5"/>
  <c r="J178" i="5"/>
  <c r="BF178" i="5" s="1"/>
  <c r="BK175" i="5"/>
  <c r="BI175" i="5"/>
  <c r="BH175" i="5"/>
  <c r="BG175" i="5"/>
  <c r="BE175" i="5"/>
  <c r="T175" i="5"/>
  <c r="R175" i="5"/>
  <c r="P175" i="5"/>
  <c r="J175" i="5"/>
  <c r="BF175" i="5" s="1"/>
  <c r="BK172" i="5"/>
  <c r="BI172" i="5"/>
  <c r="BH172" i="5"/>
  <c r="BG172" i="5"/>
  <c r="BF172" i="5"/>
  <c r="BE172" i="5"/>
  <c r="T172" i="5"/>
  <c r="R172" i="5"/>
  <c r="P172" i="5"/>
  <c r="J172" i="5"/>
  <c r="BK170" i="5"/>
  <c r="BI170" i="5"/>
  <c r="BH170" i="5"/>
  <c r="BG170" i="5"/>
  <c r="BE170" i="5"/>
  <c r="T170" i="5"/>
  <c r="R170" i="5"/>
  <c r="P170" i="5"/>
  <c r="J170" i="5"/>
  <c r="BF170" i="5" s="1"/>
  <c r="BK168" i="5"/>
  <c r="BK167" i="5" s="1"/>
  <c r="J167" i="5" s="1"/>
  <c r="J102" i="5" s="1"/>
  <c r="BI168" i="5"/>
  <c r="BH168" i="5"/>
  <c r="BG168" i="5"/>
  <c r="BE168" i="5"/>
  <c r="T168" i="5"/>
  <c r="T167" i="5" s="1"/>
  <c r="R168" i="5"/>
  <c r="P168" i="5"/>
  <c r="J168" i="5"/>
  <c r="BF168" i="5" s="1"/>
  <c r="BK162" i="5"/>
  <c r="BI162" i="5"/>
  <c r="BH162" i="5"/>
  <c r="BG162" i="5"/>
  <c r="BF162" i="5"/>
  <c r="BE162" i="5"/>
  <c r="T162" i="5"/>
  <c r="T161" i="5" s="1"/>
  <c r="R162" i="5"/>
  <c r="R161" i="5" s="1"/>
  <c r="P162" i="5"/>
  <c r="P161" i="5" s="1"/>
  <c r="J162" i="5"/>
  <c r="BK161" i="5"/>
  <c r="J161" i="5" s="1"/>
  <c r="J100" i="5" s="1"/>
  <c r="BK157" i="5"/>
  <c r="BI157" i="5"/>
  <c r="BH157" i="5"/>
  <c r="BG157" i="5"/>
  <c r="BF157" i="5"/>
  <c r="BE157" i="5"/>
  <c r="T157" i="5"/>
  <c r="R157" i="5"/>
  <c r="P157" i="5"/>
  <c r="J157" i="5"/>
  <c r="BK152" i="5"/>
  <c r="BI152" i="5"/>
  <c r="BH152" i="5"/>
  <c r="BG152" i="5"/>
  <c r="BE152" i="5"/>
  <c r="T152" i="5"/>
  <c r="R152" i="5"/>
  <c r="P152" i="5"/>
  <c r="J152" i="5"/>
  <c r="BF152" i="5" s="1"/>
  <c r="BK148" i="5"/>
  <c r="BI148" i="5"/>
  <c r="BH148" i="5"/>
  <c r="BG148" i="5"/>
  <c r="BE148" i="5"/>
  <c r="T148" i="5"/>
  <c r="R148" i="5"/>
  <c r="P148" i="5"/>
  <c r="J148" i="5"/>
  <c r="BF148" i="5" s="1"/>
  <c r="BK144" i="5"/>
  <c r="BI144" i="5"/>
  <c r="BH144" i="5"/>
  <c r="BG144" i="5"/>
  <c r="BF144" i="5"/>
  <c r="BE144" i="5"/>
  <c r="T144" i="5"/>
  <c r="R144" i="5"/>
  <c r="P144" i="5"/>
  <c r="J144" i="5"/>
  <c r="BK140" i="5"/>
  <c r="BI140" i="5"/>
  <c r="BH140" i="5"/>
  <c r="BG140" i="5"/>
  <c r="BE140" i="5"/>
  <c r="T140" i="5"/>
  <c r="T139" i="5" s="1"/>
  <c r="R140" i="5"/>
  <c r="P140" i="5"/>
  <c r="J140" i="5"/>
  <c r="BF140" i="5" s="1"/>
  <c r="BK134" i="5"/>
  <c r="BK128" i="5" s="1"/>
  <c r="BI134" i="5"/>
  <c r="BH134" i="5"/>
  <c r="BG134" i="5"/>
  <c r="BF134" i="5"/>
  <c r="BE134" i="5"/>
  <c r="T134" i="5"/>
  <c r="R134" i="5"/>
  <c r="P134" i="5"/>
  <c r="J134" i="5"/>
  <c r="BK129" i="5"/>
  <c r="BI129" i="5"/>
  <c r="BH129" i="5"/>
  <c r="BG129" i="5"/>
  <c r="BF129" i="5"/>
  <c r="BE129" i="5"/>
  <c r="T129" i="5"/>
  <c r="T128" i="5" s="1"/>
  <c r="R129" i="5"/>
  <c r="R128" i="5" s="1"/>
  <c r="P129" i="5"/>
  <c r="P128" i="5" s="1"/>
  <c r="J129" i="5"/>
  <c r="J123" i="5"/>
  <c r="J122" i="5"/>
  <c r="F122" i="5"/>
  <c r="F120" i="5"/>
  <c r="E118" i="5"/>
  <c r="J92" i="5"/>
  <c r="J91" i="5"/>
  <c r="F91" i="5"/>
  <c r="F89" i="5"/>
  <c r="E87" i="5"/>
  <c r="J37" i="5"/>
  <c r="J36" i="5"/>
  <c r="J35" i="5"/>
  <c r="F92" i="5" s="1"/>
  <c r="J89" i="5" s="1"/>
  <c r="E116" i="5" s="1"/>
  <c r="J35" i="2"/>
  <c r="J34" i="2"/>
  <c r="J33" i="2"/>
  <c r="BI492" i="2"/>
  <c r="BH492" i="2"/>
  <c r="BG492" i="2"/>
  <c r="BE492" i="2"/>
  <c r="T492" i="2"/>
  <c r="R492" i="2"/>
  <c r="P492" i="2"/>
  <c r="BI482" i="2"/>
  <c r="BH482" i="2"/>
  <c r="BG482" i="2"/>
  <c r="BE482" i="2"/>
  <c r="T482" i="2"/>
  <c r="R482" i="2"/>
  <c r="P482" i="2"/>
  <c r="BI479" i="2"/>
  <c r="BH479" i="2"/>
  <c r="BG479" i="2"/>
  <c r="BE479" i="2"/>
  <c r="T479" i="2"/>
  <c r="R479" i="2"/>
  <c r="P479" i="2"/>
  <c r="BI473" i="2"/>
  <c r="BH473" i="2"/>
  <c r="BG473" i="2"/>
  <c r="BE473" i="2"/>
  <c r="T473" i="2"/>
  <c r="R473" i="2"/>
  <c r="P473" i="2"/>
  <c r="BI469" i="2"/>
  <c r="BH469" i="2"/>
  <c r="BG469" i="2"/>
  <c r="BE469" i="2"/>
  <c r="T469" i="2"/>
  <c r="R469" i="2"/>
  <c r="P469" i="2"/>
  <c r="BI467" i="2"/>
  <c r="BH467" i="2"/>
  <c r="BG467" i="2"/>
  <c r="BE467" i="2"/>
  <c r="T467" i="2"/>
  <c r="R467" i="2"/>
  <c r="P467" i="2"/>
  <c r="BI462" i="2"/>
  <c r="BH462" i="2"/>
  <c r="BG462" i="2"/>
  <c r="BE462" i="2"/>
  <c r="T462" i="2"/>
  <c r="R462" i="2"/>
  <c r="P462" i="2"/>
  <c r="BI460" i="2"/>
  <c r="BH460" i="2"/>
  <c r="BG460" i="2"/>
  <c r="BE460" i="2"/>
  <c r="T460" i="2"/>
  <c r="R460" i="2"/>
  <c r="P460" i="2"/>
  <c r="BI454" i="2"/>
  <c r="BH454" i="2"/>
  <c r="BG454" i="2"/>
  <c r="BE454" i="2"/>
  <c r="T454" i="2"/>
  <c r="R454" i="2"/>
  <c r="P454" i="2"/>
  <c r="BI451" i="2"/>
  <c r="BH451" i="2"/>
  <c r="BG451" i="2"/>
  <c r="BE451" i="2"/>
  <c r="T451" i="2"/>
  <c r="R451" i="2"/>
  <c r="P451" i="2"/>
  <c r="BI448" i="2"/>
  <c r="BH448" i="2"/>
  <c r="BG448" i="2"/>
  <c r="BE448" i="2"/>
  <c r="T448" i="2"/>
  <c r="R448" i="2"/>
  <c r="P448" i="2"/>
  <c r="BI444" i="2"/>
  <c r="BH444" i="2"/>
  <c r="BG444" i="2"/>
  <c r="BE444" i="2"/>
  <c r="T444" i="2"/>
  <c r="R444" i="2"/>
  <c r="P444" i="2"/>
  <c r="BI442" i="2"/>
  <c r="BH442" i="2"/>
  <c r="BG442" i="2"/>
  <c r="BE442" i="2"/>
  <c r="T442" i="2"/>
  <c r="R442" i="2"/>
  <c r="P442" i="2"/>
  <c r="BI438" i="2"/>
  <c r="BH438" i="2"/>
  <c r="BG438" i="2"/>
  <c r="BE438" i="2"/>
  <c r="T438" i="2"/>
  <c r="R438" i="2"/>
  <c r="P438" i="2"/>
  <c r="BI430" i="2"/>
  <c r="BH430" i="2"/>
  <c r="BG430" i="2"/>
  <c r="BE430" i="2"/>
  <c r="T430" i="2"/>
  <c r="R430" i="2"/>
  <c r="P430" i="2"/>
  <c r="BI422" i="2"/>
  <c r="BH422" i="2"/>
  <c r="BG422" i="2"/>
  <c r="BE422" i="2"/>
  <c r="T422" i="2"/>
  <c r="R422" i="2"/>
  <c r="P422" i="2"/>
  <c r="BI418" i="2"/>
  <c r="BH418" i="2"/>
  <c r="BG418" i="2"/>
  <c r="BE418" i="2"/>
  <c r="T418" i="2"/>
  <c r="R418" i="2"/>
  <c r="P418" i="2"/>
  <c r="BI417" i="2"/>
  <c r="BH417" i="2"/>
  <c r="BG417" i="2"/>
  <c r="BE417" i="2"/>
  <c r="T417" i="2"/>
  <c r="R417" i="2"/>
  <c r="P417" i="2"/>
  <c r="BI416" i="2"/>
  <c r="BH416" i="2"/>
  <c r="BG416" i="2"/>
  <c r="BE416" i="2"/>
  <c r="T416" i="2"/>
  <c r="R416" i="2"/>
  <c r="P416" i="2"/>
  <c r="BI412" i="2"/>
  <c r="BH412" i="2"/>
  <c r="BG412" i="2"/>
  <c r="BE412" i="2"/>
  <c r="T412" i="2"/>
  <c r="R412" i="2"/>
  <c r="P412" i="2"/>
  <c r="BI410" i="2"/>
  <c r="BH410" i="2"/>
  <c r="BG410" i="2"/>
  <c r="BE410" i="2"/>
  <c r="T410" i="2"/>
  <c r="R410" i="2"/>
  <c r="P410" i="2"/>
  <c r="BI405" i="2"/>
  <c r="BH405" i="2"/>
  <c r="BG405" i="2"/>
  <c r="BE405" i="2"/>
  <c r="T405" i="2"/>
  <c r="R405" i="2"/>
  <c r="P405" i="2"/>
  <c r="BI403" i="2"/>
  <c r="BH403" i="2"/>
  <c r="BG403" i="2"/>
  <c r="BE403" i="2"/>
  <c r="T403" i="2"/>
  <c r="R403" i="2"/>
  <c r="P403" i="2"/>
  <c r="BI401" i="2"/>
  <c r="BH401" i="2"/>
  <c r="BG401" i="2"/>
  <c r="BE401" i="2"/>
  <c r="T401" i="2"/>
  <c r="R401" i="2"/>
  <c r="P401" i="2"/>
  <c r="BI394" i="2"/>
  <c r="BH394" i="2"/>
  <c r="BG394" i="2"/>
  <c r="BE394" i="2"/>
  <c r="T394" i="2"/>
  <c r="R394" i="2"/>
  <c r="P394" i="2"/>
  <c r="BI391" i="2"/>
  <c r="BH391" i="2"/>
  <c r="BG391" i="2"/>
  <c r="BE391" i="2"/>
  <c r="T391" i="2"/>
  <c r="R391" i="2"/>
  <c r="P391" i="2"/>
  <c r="BI383" i="2"/>
  <c r="BH383" i="2"/>
  <c r="BG383" i="2"/>
  <c r="BE383" i="2"/>
  <c r="T383" i="2"/>
  <c r="R383" i="2"/>
  <c r="P383" i="2"/>
  <c r="BI381" i="2"/>
  <c r="BH381" i="2"/>
  <c r="BG381" i="2"/>
  <c r="BE381" i="2"/>
  <c r="T381" i="2"/>
  <c r="R381" i="2"/>
  <c r="P381" i="2"/>
  <c r="BI371" i="2"/>
  <c r="BH371" i="2"/>
  <c r="BG371" i="2"/>
  <c r="BE371" i="2"/>
  <c r="T371" i="2"/>
  <c r="R371" i="2"/>
  <c r="P371" i="2"/>
  <c r="BI366" i="2"/>
  <c r="BH366" i="2"/>
  <c r="BG366" i="2"/>
  <c r="BE366" i="2"/>
  <c r="T366" i="2"/>
  <c r="T365" i="2"/>
  <c r="R366" i="2"/>
  <c r="R365" i="2"/>
  <c r="P366" i="2"/>
  <c r="P365" i="2"/>
  <c r="BI362" i="2"/>
  <c r="BH362" i="2"/>
  <c r="BG362" i="2"/>
  <c r="BE362" i="2"/>
  <c r="T362" i="2"/>
  <c r="R362" i="2"/>
  <c r="P362" i="2"/>
  <c r="BI358" i="2"/>
  <c r="BH358" i="2"/>
  <c r="BG358" i="2"/>
  <c r="BE358" i="2"/>
  <c r="T358" i="2"/>
  <c r="R358" i="2"/>
  <c r="P358" i="2"/>
  <c r="BI355" i="2"/>
  <c r="BH355" i="2"/>
  <c r="BG355" i="2"/>
  <c r="BE355" i="2"/>
  <c r="T355" i="2"/>
  <c r="R355" i="2"/>
  <c r="P355" i="2"/>
  <c r="BI352" i="2"/>
  <c r="BH352" i="2"/>
  <c r="BG352" i="2"/>
  <c r="BE352" i="2"/>
  <c r="T352" i="2"/>
  <c r="R352" i="2"/>
  <c r="P352" i="2"/>
  <c r="BI349" i="2"/>
  <c r="BH349" i="2"/>
  <c r="BG349" i="2"/>
  <c r="BE349" i="2"/>
  <c r="T349" i="2"/>
  <c r="R349" i="2"/>
  <c r="P349" i="2"/>
  <c r="BI337" i="2"/>
  <c r="BH337" i="2"/>
  <c r="BG337" i="2"/>
  <c r="BE337" i="2"/>
  <c r="T337" i="2"/>
  <c r="R337" i="2"/>
  <c r="P337" i="2"/>
  <c r="BI326" i="2"/>
  <c r="BH326" i="2"/>
  <c r="BG326" i="2"/>
  <c r="BE326" i="2"/>
  <c r="T326" i="2"/>
  <c r="R326" i="2"/>
  <c r="P326" i="2"/>
  <c r="BI324" i="2"/>
  <c r="BH324" i="2"/>
  <c r="BG324" i="2"/>
  <c r="BE324" i="2"/>
  <c r="T324" i="2"/>
  <c r="R324" i="2"/>
  <c r="P324" i="2"/>
  <c r="BI321" i="2"/>
  <c r="BH321" i="2"/>
  <c r="BG321" i="2"/>
  <c r="BE321" i="2"/>
  <c r="T321" i="2"/>
  <c r="R321" i="2"/>
  <c r="P321" i="2"/>
  <c r="BI318" i="2"/>
  <c r="BH318" i="2"/>
  <c r="BG318" i="2"/>
  <c r="BE318" i="2"/>
  <c r="T318" i="2"/>
  <c r="R318" i="2"/>
  <c r="P318" i="2"/>
  <c r="BI315" i="2"/>
  <c r="BH315" i="2"/>
  <c r="BG315" i="2"/>
  <c r="BE315" i="2"/>
  <c r="T315" i="2"/>
  <c r="R315" i="2"/>
  <c r="P315" i="2"/>
  <c r="BI311" i="2"/>
  <c r="BH311" i="2"/>
  <c r="BG311" i="2"/>
  <c r="BE311" i="2"/>
  <c r="T311" i="2"/>
  <c r="R311" i="2"/>
  <c r="P311" i="2"/>
  <c r="BI308" i="2"/>
  <c r="BH308" i="2"/>
  <c r="BG308" i="2"/>
  <c r="BE308" i="2"/>
  <c r="T308" i="2"/>
  <c r="R308" i="2"/>
  <c r="P308" i="2"/>
  <c r="BI307" i="2"/>
  <c r="BH307" i="2"/>
  <c r="BG307" i="2"/>
  <c r="BE307" i="2"/>
  <c r="T307" i="2"/>
  <c r="R307" i="2"/>
  <c r="P307" i="2"/>
  <c r="BI306" i="2"/>
  <c r="BH306" i="2"/>
  <c r="BG306" i="2"/>
  <c r="BE306" i="2"/>
  <c r="T306" i="2"/>
  <c r="R306" i="2"/>
  <c r="P306" i="2"/>
  <c r="BI305" i="2"/>
  <c r="BH305" i="2"/>
  <c r="BG305" i="2"/>
  <c r="BE305" i="2"/>
  <c r="T305" i="2"/>
  <c r="R305" i="2"/>
  <c r="P305" i="2"/>
  <c r="BI297" i="2"/>
  <c r="BH297" i="2"/>
  <c r="BG297" i="2"/>
  <c r="BE297" i="2"/>
  <c r="T297" i="2"/>
  <c r="R297" i="2"/>
  <c r="P297" i="2"/>
  <c r="BI296" i="2"/>
  <c r="BH296" i="2"/>
  <c r="BG296" i="2"/>
  <c r="BE296" i="2"/>
  <c r="T296" i="2"/>
  <c r="R296" i="2"/>
  <c r="P296" i="2"/>
  <c r="BI282" i="2"/>
  <c r="BH282" i="2"/>
  <c r="BG282" i="2"/>
  <c r="BE282" i="2"/>
  <c r="T282" i="2"/>
  <c r="R282" i="2"/>
  <c r="P282" i="2"/>
  <c r="BI279" i="2"/>
  <c r="BH279" i="2"/>
  <c r="BG279" i="2"/>
  <c r="BE279" i="2"/>
  <c r="T279" i="2"/>
  <c r="R279" i="2"/>
  <c r="P279" i="2"/>
  <c r="BI276" i="2"/>
  <c r="BH276" i="2"/>
  <c r="BG276" i="2"/>
  <c r="BE276" i="2"/>
  <c r="T276" i="2"/>
  <c r="R276" i="2"/>
  <c r="P276" i="2"/>
  <c r="BI272" i="2"/>
  <c r="BH272" i="2"/>
  <c r="BG272" i="2"/>
  <c r="BE272" i="2"/>
  <c r="T272" i="2"/>
  <c r="R272" i="2"/>
  <c r="P272" i="2"/>
  <c r="BI268" i="2"/>
  <c r="BH268" i="2"/>
  <c r="BG268" i="2"/>
  <c r="BE268" i="2"/>
  <c r="T268" i="2"/>
  <c r="R268" i="2"/>
  <c r="P268" i="2"/>
  <c r="BI264" i="2"/>
  <c r="BH264" i="2"/>
  <c r="BG264" i="2"/>
  <c r="BE264" i="2"/>
  <c r="T264" i="2"/>
  <c r="R264" i="2"/>
  <c r="P264" i="2"/>
  <c r="BI262" i="2"/>
  <c r="BH262" i="2"/>
  <c r="BG262" i="2"/>
  <c r="BE262" i="2"/>
  <c r="T262" i="2"/>
  <c r="R262" i="2"/>
  <c r="P262" i="2"/>
  <c r="BI255" i="2"/>
  <c r="BH255" i="2"/>
  <c r="BG255" i="2"/>
  <c r="BE255" i="2"/>
  <c r="T255" i="2"/>
  <c r="R255" i="2"/>
  <c r="P255" i="2"/>
  <c r="BI254" i="2"/>
  <c r="BH254" i="2"/>
  <c r="BG254" i="2"/>
  <c r="BE254" i="2"/>
  <c r="T254" i="2"/>
  <c r="R254" i="2"/>
  <c r="P254" i="2"/>
  <c r="BI252" i="2"/>
  <c r="BH252" i="2"/>
  <c r="BG252" i="2"/>
  <c r="BE252" i="2"/>
  <c r="T252" i="2"/>
  <c r="R252" i="2"/>
  <c r="P252" i="2"/>
  <c r="BI248" i="2"/>
  <c r="BH248" i="2"/>
  <c r="BG248" i="2"/>
  <c r="BE248" i="2"/>
  <c r="T248" i="2"/>
  <c r="R248" i="2"/>
  <c r="P248" i="2"/>
  <c r="BI246" i="2"/>
  <c r="BH246" i="2"/>
  <c r="BG246" i="2"/>
  <c r="BE246" i="2"/>
  <c r="T246" i="2"/>
  <c r="R246" i="2"/>
  <c r="P246" i="2"/>
  <c r="BI244" i="2"/>
  <c r="BH244" i="2"/>
  <c r="BG244" i="2"/>
  <c r="BE244" i="2"/>
  <c r="T244" i="2"/>
  <c r="R244" i="2"/>
  <c r="P244" i="2"/>
  <c r="BI225" i="2"/>
  <c r="BH225" i="2"/>
  <c r="BG225" i="2"/>
  <c r="BE225" i="2"/>
  <c r="T225" i="2"/>
  <c r="R225" i="2"/>
  <c r="P225" i="2"/>
  <c r="BI223" i="2"/>
  <c r="BH223" i="2"/>
  <c r="BG223" i="2"/>
  <c r="BE223" i="2"/>
  <c r="T223" i="2"/>
  <c r="R223" i="2"/>
  <c r="P223" i="2"/>
  <c r="BI208" i="2"/>
  <c r="BH208" i="2"/>
  <c r="BG208" i="2"/>
  <c r="BE208" i="2"/>
  <c r="T208" i="2"/>
  <c r="R208" i="2"/>
  <c r="P208" i="2"/>
  <c r="BI206" i="2"/>
  <c r="BH206" i="2"/>
  <c r="BG206" i="2"/>
  <c r="BE206" i="2"/>
  <c r="T206" i="2"/>
  <c r="R206" i="2"/>
  <c r="P206" i="2"/>
  <c r="BI189" i="2"/>
  <c r="BH189" i="2"/>
  <c r="BG189" i="2"/>
  <c r="BE189" i="2"/>
  <c r="T189" i="2"/>
  <c r="R189" i="2"/>
  <c r="P189" i="2"/>
  <c r="BI187" i="2"/>
  <c r="BH187" i="2"/>
  <c r="BG187" i="2"/>
  <c r="BE187" i="2"/>
  <c r="T187" i="2"/>
  <c r="R187" i="2"/>
  <c r="P187" i="2"/>
  <c r="BI183" i="2"/>
  <c r="BH183" i="2"/>
  <c r="BG183" i="2"/>
  <c r="BE183" i="2"/>
  <c r="T183" i="2"/>
  <c r="R183" i="2"/>
  <c r="P183" i="2"/>
  <c r="BI180" i="2"/>
  <c r="BH180" i="2"/>
  <c r="BG180" i="2"/>
  <c r="BE180" i="2"/>
  <c r="T180" i="2"/>
  <c r="R180" i="2"/>
  <c r="P180" i="2"/>
  <c r="BI167" i="2"/>
  <c r="BH167" i="2"/>
  <c r="BG167" i="2"/>
  <c r="BE167" i="2"/>
  <c r="T167" i="2"/>
  <c r="R167" i="2"/>
  <c r="P167" i="2"/>
  <c r="BI166" i="2"/>
  <c r="BH166" i="2"/>
  <c r="BG166" i="2"/>
  <c r="BE166" i="2"/>
  <c r="T166" i="2"/>
  <c r="R166" i="2"/>
  <c r="P166" i="2"/>
  <c r="BI163" i="2"/>
  <c r="BH163" i="2"/>
  <c r="BG163" i="2"/>
  <c r="BE163" i="2"/>
  <c r="T163" i="2"/>
  <c r="R163" i="2"/>
  <c r="P163" i="2"/>
  <c r="BI161" i="2"/>
  <c r="BH161" i="2"/>
  <c r="BG161" i="2"/>
  <c r="BE161" i="2"/>
  <c r="T161" i="2"/>
  <c r="R161" i="2"/>
  <c r="P161" i="2"/>
  <c r="BI146" i="2"/>
  <c r="BH146" i="2"/>
  <c r="BG146" i="2"/>
  <c r="BE146" i="2"/>
  <c r="T146" i="2"/>
  <c r="R146" i="2"/>
  <c r="P146" i="2"/>
  <c r="BI142" i="2"/>
  <c r="BH142" i="2"/>
  <c r="BG142" i="2"/>
  <c r="BE142" i="2"/>
  <c r="T142" i="2"/>
  <c r="R142" i="2"/>
  <c r="P142" i="2"/>
  <c r="BI139" i="2"/>
  <c r="BH139" i="2"/>
  <c r="BG139" i="2"/>
  <c r="BE139" i="2"/>
  <c r="T139" i="2"/>
  <c r="R139" i="2"/>
  <c r="P139" i="2"/>
  <c r="BI137" i="2"/>
  <c r="BH137" i="2"/>
  <c r="BG137" i="2"/>
  <c r="BE137" i="2"/>
  <c r="T137" i="2"/>
  <c r="R137" i="2"/>
  <c r="P137" i="2"/>
  <c r="BI126" i="2"/>
  <c r="BH126" i="2"/>
  <c r="BG126" i="2"/>
  <c r="BE126" i="2"/>
  <c r="T126" i="2"/>
  <c r="R126" i="2"/>
  <c r="P126" i="2"/>
  <c r="BI115" i="2"/>
  <c r="BH115" i="2"/>
  <c r="BG115" i="2"/>
  <c r="BE115" i="2"/>
  <c r="T115" i="2"/>
  <c r="R115" i="2"/>
  <c r="P115" i="2"/>
  <c r="BI104" i="2"/>
  <c r="BH104" i="2"/>
  <c r="BG104" i="2"/>
  <c r="BE104" i="2"/>
  <c r="T104" i="2"/>
  <c r="R104" i="2"/>
  <c r="P104" i="2"/>
  <c r="BI91" i="2"/>
  <c r="BH91" i="2"/>
  <c r="BG91" i="2"/>
  <c r="BE91" i="2"/>
  <c r="T91" i="2"/>
  <c r="R91" i="2"/>
  <c r="P91" i="2"/>
  <c r="BI89" i="2"/>
  <c r="BH89" i="2"/>
  <c r="BG89" i="2"/>
  <c r="BE89" i="2"/>
  <c r="T89" i="2"/>
  <c r="T88" i="2" s="1"/>
  <c r="R89" i="2"/>
  <c r="R88" i="2"/>
  <c r="P89" i="2"/>
  <c r="P88" i="2" s="1"/>
  <c r="J83" i="2"/>
  <c r="J82" i="2"/>
  <c r="F82" i="2"/>
  <c r="F80" i="2"/>
  <c r="E78" i="2"/>
  <c r="J51" i="2"/>
  <c r="J50" i="2"/>
  <c r="F50" i="2"/>
  <c r="F48" i="2"/>
  <c r="E46" i="2"/>
  <c r="J16" i="2"/>
  <c r="E16" i="2"/>
  <c r="F51" i="2" s="1"/>
  <c r="J15" i="2"/>
  <c r="J10" i="2"/>
  <c r="J80" i="2" s="1"/>
  <c r="J208" i="2"/>
  <c r="BK401" i="2"/>
  <c r="J418" i="2"/>
  <c r="BK315" i="2"/>
  <c r="BK444" i="2"/>
  <c r="J321" i="2"/>
  <c r="J422" i="2"/>
  <c r="BK189" i="2"/>
  <c r="J326" i="2"/>
  <c r="BK405" i="2"/>
  <c r="J163" i="2"/>
  <c r="BK279" i="2"/>
  <c r="J187" i="2"/>
  <c r="J305" i="2"/>
  <c r="BK358" i="2"/>
  <c r="J460" i="2"/>
  <c r="J146" i="2"/>
  <c r="BK318" i="2"/>
  <c r="BK451" i="2"/>
  <c r="BK264" i="2"/>
  <c r="J311" i="2"/>
  <c r="BK391" i="2"/>
  <c r="J401" i="2"/>
  <c r="BK183" i="2"/>
  <c r="BK326" i="2"/>
  <c r="J306" i="2"/>
  <c r="J381" i="2"/>
  <c r="J142" i="2"/>
  <c r="J438" i="2"/>
  <c r="J189" i="2"/>
  <c r="J297" i="2"/>
  <c r="BK355" i="2"/>
  <c r="BK337" i="2"/>
  <c r="J467" i="2"/>
  <c r="J473" i="2"/>
  <c r="BK206" i="2"/>
  <c r="J315" i="2"/>
  <c r="J296" i="2"/>
  <c r="BK142" i="2"/>
  <c r="BK321" i="2"/>
  <c r="J417" i="2"/>
  <c r="BK482" i="2"/>
  <c r="J268" i="2"/>
  <c r="J454" i="2"/>
  <c r="J262" i="2"/>
  <c r="BK308" i="2"/>
  <c r="BK454" i="2"/>
  <c r="J206" i="2"/>
  <c r="J482" i="2"/>
  <c r="BK272" i="2"/>
  <c r="BK469" i="2"/>
  <c r="BK276" i="2"/>
  <c r="J279" i="2"/>
  <c r="BK467" i="2"/>
  <c r="BK296" i="2"/>
  <c r="BK349" i="2"/>
  <c r="J448" i="2"/>
  <c r="BK244" i="2"/>
  <c r="BK416" i="2"/>
  <c r="BK126" i="2"/>
  <c r="J104" i="2"/>
  <c r="BK252" i="2"/>
  <c r="BK371" i="2"/>
  <c r="BK311" i="2"/>
  <c r="J137" i="2"/>
  <c r="J337" i="2"/>
  <c r="J225" i="2"/>
  <c r="J405" i="2"/>
  <c r="J183" i="2"/>
  <c r="J492" i="2"/>
  <c r="BK262" i="2"/>
  <c r="BK248" i="2"/>
  <c r="J248" i="2"/>
  <c r="J358" i="2"/>
  <c r="J444" i="2"/>
  <c r="J469" i="2"/>
  <c r="J252" i="2"/>
  <c r="BK394" i="2"/>
  <c r="J180" i="2"/>
  <c r="BK255" i="2"/>
  <c r="J318" i="2"/>
  <c r="J416" i="2"/>
  <c r="J394" i="2"/>
  <c r="BK225" i="2"/>
  <c r="J412" i="2"/>
  <c r="J254" i="2"/>
  <c r="J403" i="2"/>
  <c r="BK448" i="2"/>
  <c r="J479" i="2"/>
  <c r="BK297" i="2"/>
  <c r="J371" i="2"/>
  <c r="BK410" i="2"/>
  <c r="BK417" i="2"/>
  <c r="BK180" i="2"/>
  <c r="J324" i="2"/>
  <c r="J391" i="2"/>
  <c r="BK462" i="2"/>
  <c r="J139" i="2"/>
  <c r="J246" i="2"/>
  <c r="BK430" i="2"/>
  <c r="J442" i="2"/>
  <c r="BK268" i="2"/>
  <c r="BK282" i="2"/>
  <c r="J362" i="2"/>
  <c r="J430" i="2"/>
  <c r="BK115" i="2"/>
  <c r="BK223" i="2"/>
  <c r="BK383" i="2"/>
  <c r="BK381" i="2"/>
  <c r="BK104" i="2"/>
  <c r="BK473" i="2"/>
  <c r="BK146" i="2"/>
  <c r="BK412" i="2"/>
  <c r="BK163" i="2"/>
  <c r="J115" i="2"/>
  <c r="J255" i="2"/>
  <c r="J451" i="2"/>
  <c r="BK161" i="2"/>
  <c r="BK324" i="2"/>
  <c r="BK137" i="2"/>
  <c r="BK187" i="2"/>
  <c r="J166" i="2"/>
  <c r="BK366" i="2"/>
  <c r="BK460" i="2"/>
  <c r="BK246" i="2"/>
  <c r="J244" i="2"/>
  <c r="BK422" i="2"/>
  <c r="BK89" i="2"/>
  <c r="BK305" i="2"/>
  <c r="BK438" i="2"/>
  <c r="J272" i="2"/>
  <c r="J276" i="2"/>
  <c r="BK307" i="2"/>
  <c r="J366" i="2"/>
  <c r="J383" i="2"/>
  <c r="BK91" i="2"/>
  <c r="BK166" i="2"/>
  <c r="BK208" i="2"/>
  <c r="J410" i="2"/>
  <c r="J167" i="2"/>
  <c r="BK139" i="2"/>
  <c r="BK306" i="2"/>
  <c r="J352" i="2"/>
  <c r="BK418" i="2"/>
  <c r="J89" i="2"/>
  <c r="BK352" i="2"/>
  <c r="J462" i="2"/>
  <c r="J264" i="2"/>
  <c r="BK362" i="2"/>
  <c r="J355" i="2"/>
  <c r="BK167" i="2"/>
  <c r="J349" i="2"/>
  <c r="J161" i="2"/>
  <c r="BK492" i="2"/>
  <c r="J307" i="2"/>
  <c r="J126" i="2"/>
  <c r="J282" i="2"/>
  <c r="J223" i="2"/>
  <c r="J308" i="2"/>
  <c r="BK479" i="2"/>
  <c r="BK254" i="2"/>
  <c r="BK403" i="2"/>
  <c r="BK442" i="2"/>
  <c r="J91" i="2"/>
  <c r="T166" i="5" l="1"/>
  <c r="R139" i="5"/>
  <c r="R127" i="5" s="1"/>
  <c r="F35" i="5"/>
  <c r="BK172" i="6"/>
  <c r="J172" i="6" s="1"/>
  <c r="J101" i="6" s="1"/>
  <c r="P123" i="7"/>
  <c r="P122" i="7" s="1"/>
  <c r="BK230" i="5"/>
  <c r="J230" i="5" s="1"/>
  <c r="J103" i="5" s="1"/>
  <c r="R240" i="5"/>
  <c r="R123" i="7"/>
  <c r="R122" i="7" s="1"/>
  <c r="P167" i="5"/>
  <c r="P166" i="5" s="1"/>
  <c r="P127" i="6"/>
  <c r="P126" i="6" s="1"/>
  <c r="P121" i="6" s="1"/>
  <c r="F33" i="5"/>
  <c r="R167" i="5"/>
  <c r="BK251" i="5"/>
  <c r="J251" i="5" s="1"/>
  <c r="J105" i="5" s="1"/>
  <c r="R127" i="6"/>
  <c r="J33" i="6"/>
  <c r="F35" i="6"/>
  <c r="F37" i="6"/>
  <c r="BK134" i="7"/>
  <c r="J134" i="7" s="1"/>
  <c r="J100" i="7" s="1"/>
  <c r="P230" i="5"/>
  <c r="T127" i="6"/>
  <c r="F36" i="6"/>
  <c r="BK127" i="6"/>
  <c r="J127" i="6" s="1"/>
  <c r="J100" i="6" s="1"/>
  <c r="J33" i="7"/>
  <c r="T172" i="6"/>
  <c r="J34" i="7"/>
  <c r="BK139" i="5"/>
  <c r="J139" i="5" s="1"/>
  <c r="J99" i="5" s="1"/>
  <c r="P172" i="6"/>
  <c r="F35" i="7"/>
  <c r="BK124" i="7"/>
  <c r="J124" i="7" s="1"/>
  <c r="J98" i="7" s="1"/>
  <c r="P251" i="5"/>
  <c r="R172" i="6"/>
  <c r="R126" i="6" s="1"/>
  <c r="R121" i="6" s="1"/>
  <c r="J33" i="5"/>
  <c r="F36" i="5"/>
  <c r="P139" i="5"/>
  <c r="P127" i="5" s="1"/>
  <c r="P126" i="5" s="1"/>
  <c r="T123" i="7"/>
  <c r="T122" i="7" s="1"/>
  <c r="BK123" i="7"/>
  <c r="E85" i="7"/>
  <c r="F33" i="7"/>
  <c r="F34" i="7"/>
  <c r="J34" i="6"/>
  <c r="F34" i="6"/>
  <c r="T126" i="6"/>
  <c r="T121" i="6" s="1"/>
  <c r="F33" i="6"/>
  <c r="J89" i="6"/>
  <c r="F92" i="6"/>
  <c r="BK122" i="6"/>
  <c r="R166" i="5"/>
  <c r="T127" i="5"/>
  <c r="T126" i="5" s="1"/>
  <c r="J34" i="5"/>
  <c r="F34" i="5"/>
  <c r="J128" i="5"/>
  <c r="J98" i="5" s="1"/>
  <c r="BK127" i="5"/>
  <c r="J120" i="5"/>
  <c r="E85" i="5"/>
  <c r="F123" i="5"/>
  <c r="BK166" i="5"/>
  <c r="J166" i="5" s="1"/>
  <c r="J101" i="5" s="1"/>
  <c r="T278" i="2"/>
  <c r="P90" i="2"/>
  <c r="T90" i="2"/>
  <c r="R278" i="2"/>
  <c r="P348" i="2"/>
  <c r="T370" i="2"/>
  <c r="BK421" i="2"/>
  <c r="J421" i="2"/>
  <c r="J65" i="2"/>
  <c r="R421" i="2"/>
  <c r="P447" i="2"/>
  <c r="P472" i="2"/>
  <c r="BK90" i="2"/>
  <c r="J90" i="2"/>
  <c r="J58" i="2"/>
  <c r="R90" i="2"/>
  <c r="BK278" i="2"/>
  <c r="J278" i="2"/>
  <c r="J59" i="2"/>
  <c r="P278" i="2"/>
  <c r="BK348" i="2"/>
  <c r="J348" i="2" s="1"/>
  <c r="J60" i="2" s="1"/>
  <c r="R348" i="2"/>
  <c r="BK370" i="2"/>
  <c r="J370" i="2"/>
  <c r="J63" i="2"/>
  <c r="P370" i="2"/>
  <c r="BK415" i="2"/>
  <c r="J415" i="2"/>
  <c r="J64" i="2"/>
  <c r="R415" i="2"/>
  <c r="P421" i="2"/>
  <c r="BK447" i="2"/>
  <c r="J447" i="2"/>
  <c r="J66" i="2"/>
  <c r="T447" i="2"/>
  <c r="BK472" i="2"/>
  <c r="J472" i="2"/>
  <c r="J67" i="2"/>
  <c r="R472" i="2"/>
  <c r="T472" i="2"/>
  <c r="BK481" i="2"/>
  <c r="J481" i="2"/>
  <c r="J68" i="2"/>
  <c r="P481" i="2"/>
  <c r="R481" i="2"/>
  <c r="T348" i="2"/>
  <c r="R370" i="2"/>
  <c r="R369" i="2" s="1"/>
  <c r="P415" i="2"/>
  <c r="T415" i="2"/>
  <c r="T421" i="2"/>
  <c r="R447" i="2"/>
  <c r="T481" i="2"/>
  <c r="BK88" i="2"/>
  <c r="J88" i="2"/>
  <c r="J57" i="2" s="1"/>
  <c r="BK365" i="2"/>
  <c r="J365" i="2"/>
  <c r="J61" i="2" s="1"/>
  <c r="J48" i="2"/>
  <c r="BF115" i="2"/>
  <c r="BF183" i="2"/>
  <c r="BF104" i="2"/>
  <c r="BF126" i="2"/>
  <c r="BF167" i="2"/>
  <c r="BF315" i="2"/>
  <c r="BF318" i="2"/>
  <c r="BF352" i="2"/>
  <c r="BF405" i="2"/>
  <c r="BF417" i="2"/>
  <c r="BF448" i="2"/>
  <c r="F83" i="2"/>
  <c r="BF161" i="2"/>
  <c r="BF163" i="2"/>
  <c r="BF223" i="2"/>
  <c r="BF268" i="2"/>
  <c r="BF296" i="2"/>
  <c r="BF324" i="2"/>
  <c r="BF418" i="2"/>
  <c r="BF442" i="2"/>
  <c r="BF460" i="2"/>
  <c r="BF467" i="2"/>
  <c r="BF473" i="2"/>
  <c r="BF89" i="2"/>
  <c r="BF139" i="2"/>
  <c r="BF180" i="2"/>
  <c r="BF248" i="2"/>
  <c r="BF255" i="2"/>
  <c r="BF262" i="2"/>
  <c r="BF264" i="2"/>
  <c r="BF305" i="2"/>
  <c r="BF306" i="2"/>
  <c r="BF337" i="2"/>
  <c r="BF355" i="2"/>
  <c r="BF358" i="2"/>
  <c r="BF362" i="2"/>
  <c r="BF371" i="2"/>
  <c r="BF391" i="2"/>
  <c r="BF394" i="2"/>
  <c r="BF438" i="2"/>
  <c r="BF444" i="2"/>
  <c r="BF454" i="2"/>
  <c r="BF479" i="2"/>
  <c r="BF482" i="2"/>
  <c r="BF492" i="2"/>
  <c r="BF146" i="2"/>
  <c r="BF166" i="2"/>
  <c r="BF187" i="2"/>
  <c r="BF189" i="2"/>
  <c r="BF206" i="2"/>
  <c r="BF208" i="2"/>
  <c r="BF244" i="2"/>
  <c r="BF246" i="2"/>
  <c r="BF252" i="2"/>
  <c r="BF254" i="2"/>
  <c r="BF279" i="2"/>
  <c r="BF282" i="2"/>
  <c r="BF321" i="2"/>
  <c r="BF366" i="2"/>
  <c r="BF381" i="2"/>
  <c r="BF383" i="2"/>
  <c r="BF403" i="2"/>
  <c r="BF412" i="2"/>
  <c r="BF430" i="2"/>
  <c r="BF91" i="2"/>
  <c r="BF137" i="2"/>
  <c r="BF142" i="2"/>
  <c r="BF225" i="2"/>
  <c r="BF272" i="2"/>
  <c r="BF276" i="2"/>
  <c r="BF297" i="2"/>
  <c r="BF307" i="2"/>
  <c r="BF308" i="2"/>
  <c r="BF311" i="2"/>
  <c r="BF326" i="2"/>
  <c r="BF349" i="2"/>
  <c r="BF401" i="2"/>
  <c r="BF410" i="2"/>
  <c r="BF416" i="2"/>
  <c r="BF422" i="2"/>
  <c r="BF451" i="2"/>
  <c r="BF462" i="2"/>
  <c r="BF469" i="2"/>
  <c r="J31" i="2"/>
  <c r="F34" i="2"/>
  <c r="F31" i="2"/>
  <c r="F35" i="2"/>
  <c r="F33" i="2"/>
  <c r="BK126" i="6" l="1"/>
  <c r="J126" i="6" s="1"/>
  <c r="J99" i="6" s="1"/>
  <c r="J123" i="7"/>
  <c r="J97" i="7" s="1"/>
  <c r="BK122" i="7"/>
  <c r="J122" i="7" s="1"/>
  <c r="J122" i="6"/>
  <c r="J97" i="6" s="1"/>
  <c r="BK126" i="5"/>
  <c r="J126" i="5" s="1"/>
  <c r="J127" i="5"/>
  <c r="J97" i="5" s="1"/>
  <c r="R126" i="5"/>
  <c r="R87" i="2"/>
  <c r="R86" i="2" s="1"/>
  <c r="P87" i="2"/>
  <c r="P86" i="2" s="1"/>
  <c r="T87" i="2"/>
  <c r="T369" i="2"/>
  <c r="T86" i="2"/>
  <c r="P369" i="2"/>
  <c r="BK87" i="2"/>
  <c r="J87" i="2"/>
  <c r="J56" i="2"/>
  <c r="BK369" i="2"/>
  <c r="J369" i="2" s="1"/>
  <c r="J62" i="2" s="1"/>
  <c r="F32" i="2"/>
  <c r="J32" i="2"/>
  <c r="BK121" i="6" l="1"/>
  <c r="J121" i="6" s="1"/>
  <c r="J30" i="7"/>
  <c r="J39" i="7" s="1"/>
  <c r="J96" i="7"/>
  <c r="J96" i="6"/>
  <c r="J30" i="6"/>
  <c r="J39" i="6" s="1"/>
  <c r="J30" i="5"/>
  <c r="J39" i="5" s="1"/>
  <c r="J96" i="5"/>
  <c r="BK86" i="2"/>
  <c r="J86" i="2"/>
  <c r="J28" i="2"/>
  <c r="J37" i="2" l="1"/>
  <c r="J55" i="2"/>
</calcChain>
</file>

<file path=xl/sharedStrings.xml><?xml version="1.0" encoding="utf-8"?>
<sst xmlns="http://schemas.openxmlformats.org/spreadsheetml/2006/main" count="6830" uniqueCount="1253">
  <si>
    <t>False</t>
  </si>
  <si>
    <t>{726ce73b-8139-4f52-9fe0-4914c91965e0}</t>
  </si>
  <si>
    <t>21</t>
  </si>
  <si>
    <t>12</t>
  </si>
  <si>
    <t>v ---  níže se nacházejí doplnkové a pomocné údaje k sestavám  --- v</t>
  </si>
  <si>
    <t>Stavba:</t>
  </si>
  <si>
    <t>Regenerace bytového domu č.p. 133 Nové Sedlo - KZS</t>
  </si>
  <si>
    <t>KSO:</t>
  </si>
  <si>
    <t/>
  </si>
  <si>
    <t>CC-CZ:</t>
  </si>
  <si>
    <t>Místo:</t>
  </si>
  <si>
    <t>Nové Sedlo, č.p. 133</t>
  </si>
  <si>
    <t>Datum:</t>
  </si>
  <si>
    <t>Zadavatel:</t>
  </si>
  <si>
    <t>IČ:</t>
  </si>
  <si>
    <t>Město Nové Sedlo</t>
  </si>
  <si>
    <t>DIČ:</t>
  </si>
  <si>
    <t>Účastník:</t>
  </si>
  <si>
    <t>Projektant:</t>
  </si>
  <si>
    <t>CENTRA STAV s.r.o.</t>
  </si>
  <si>
    <t>True</t>
  </si>
  <si>
    <t>Zpracovatel:</t>
  </si>
  <si>
    <t>Michal Kubelka</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</si>
  <si>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</si>
  <si>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webu podminky.urs.cz.</t>
  </si>
  <si>
    <t>Cena bez DPH</t>
  </si>
  <si>
    <t>Sazba daně</t>
  </si>
  <si>
    <t>Základ daně</t>
  </si>
  <si>
    <t>Výše daně</t>
  </si>
  <si>
    <t>DPH</t>
  </si>
  <si>
    <t>základní</t>
  </si>
  <si>
    <t>snížená</t>
  </si>
  <si>
    <t>zákl. přenesená</t>
  </si>
  <si>
    <t>sníž. přenesená</t>
  </si>
  <si>
    <t>nulová</t>
  </si>
  <si>
    <t>Cena s DPH</t>
  </si>
  <si>
    <t>v</t>
  </si>
  <si>
    <t>CZK</t>
  </si>
  <si>
    <t>Kód</t>
  </si>
  <si>
    <t>Popis</t>
  </si>
  <si>
    <t>Typ</t>
  </si>
  <si>
    <t>Náklady stavby celkem</t>
  </si>
  <si>
    <t>D</t>
  </si>
  <si>
    <t>0</t>
  </si>
  <si>
    <t>STA</t>
  </si>
  <si>
    <t>1</t>
  </si>
  <si>
    <t>KRYCÍ LIST SOUPISU PRACÍ</t>
  </si>
  <si>
    <t>REKAPITULACE ČLENĚNÍ SOUPISU PRACÍ</t>
  </si>
  <si>
    <t>Kód dílu - Popis</t>
  </si>
  <si>
    <t>Cena celkem [CZK]</t>
  </si>
  <si>
    <t>-1</t>
  </si>
  <si>
    <t>HSV - Práce a dodávky HSV</t>
  </si>
  <si>
    <t xml:space="preserve">    1 - Zemní práce</t>
  </si>
  <si>
    <t xml:space="preserve">    6 - Úpravy povrchů, podlahy a osazování výplní</t>
  </si>
  <si>
    <t xml:space="preserve">    9 - Ostatní konstrukce a práce, bourání</t>
  </si>
  <si>
    <t xml:space="preserve">    997 - Přesun sutě</t>
  </si>
  <si>
    <t xml:space="preserve">    998 - Přesun hmot</t>
  </si>
  <si>
    <t>PSV - Práce a dodávky PSV</t>
  </si>
  <si>
    <t xml:space="preserve">    713 - Izolace tepelné</t>
  </si>
  <si>
    <t xml:space="preserve">    741 - Elektroinstalace - silnoproud</t>
  </si>
  <si>
    <t xml:space="preserve">    763 - Konstrukce suché výstavby</t>
  </si>
  <si>
    <t xml:space="preserve">    764 - Konstrukce klempířské</t>
  </si>
  <si>
    <t xml:space="preserve">    783 - Dokončovací práce - nátěry</t>
  </si>
  <si>
    <t xml:space="preserve">    784 - Dokončovací práce - malby a tapety</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</si>
  <si>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</si>
  <si>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</si>
  <si>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</si>
  <si>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</si>
  <si>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</si>
  <si>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</si>
  <si>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</si>
  <si>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</si>
  <si>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</si>
  <si>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</si>
  <si>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</si>
  <si>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</si>
  <si>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</si>
  <si>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</si>
  <si>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</si>
  <si>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</si>
  <si>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Zemní práce</t>
  </si>
  <si>
    <t>K</t>
  </si>
  <si>
    <t>001-x1</t>
  </si>
  <si>
    <t>Obnovení travnaté plochy kolem domu po provedení stavby - rozprostření ornice, zatravnění</t>
  </si>
  <si>
    <t>soubor</t>
  </si>
  <si>
    <t>4</t>
  </si>
  <si>
    <t>2</t>
  </si>
  <si>
    <t>797725772</t>
  </si>
  <si>
    <t>6</t>
  </si>
  <si>
    <t>Úpravy povrchů, podlahy a osazování výplní</t>
  </si>
  <si>
    <t>629991011</t>
  </si>
  <si>
    <t>Zakrytí vnějších ploch před znečištěním včetně pozdějšího odkrytí výplní otvorů a svislých ploch fólií přilepenou lepící páskou</t>
  </si>
  <si>
    <t>m2</t>
  </si>
  <si>
    <t>CS ÚRS 2022 02</t>
  </si>
  <si>
    <t>-774639238</t>
  </si>
  <si>
    <t>Online PSC</t>
  </si>
  <si>
    <t>https://podminky.urs.cz/item/CS_URS_2022_02/629991011</t>
  </si>
  <si>
    <t>PSC</t>
  </si>
  <si>
    <t xml:space="preserve">Poznámka k souboru cen:_x000D_
1. V ceně -1012 nejsou započteny náklady na dodávku a montáž začišťovací lišty; tyto se oceňují cenou 622 14-3004 této části katalogu a materiálem ve specifikaci._x000D_
</t>
  </si>
  <si>
    <t>VV</t>
  </si>
  <si>
    <t>(1,25*0,9)*2</t>
  </si>
  <si>
    <t>(1,25*2,1)*2</t>
  </si>
  <si>
    <t>(1*1,95)*28</t>
  </si>
  <si>
    <t>(0,9*1,95)*4</t>
  </si>
  <si>
    <t>(0,9*1,7)*4</t>
  </si>
  <si>
    <t>(1*1,5)*8</t>
  </si>
  <si>
    <t>(0,7*1,5)*2</t>
  </si>
  <si>
    <t>(0,5*1,5)*4</t>
  </si>
  <si>
    <t>(1,5*1,5)*3</t>
  </si>
  <si>
    <t>Součet</t>
  </si>
  <si>
    <t>3</t>
  </si>
  <si>
    <t>619991001</t>
  </si>
  <si>
    <t>Zakrytí vnitřních ploch před znečištěním včetně pozdějšího odkrytí podlah fólií přilepenou lepící páskou</t>
  </si>
  <si>
    <t>-865072834</t>
  </si>
  <si>
    <t>https://podminky.urs.cz/item/CS_URS_2022_02/619991001</t>
  </si>
  <si>
    <t xml:space="preserve">Poznámka k souboru cen:_x000D_
1. U ceny -1011 se množství měrných jednotek určuje v m2 rozvinuté plochy jednotlivých konstrukcí a prvků._x000D_
2. Zakrytí výplní otvorů se oceňuje příslušnými cenami souboru cen 629 99-10.. Zakrytí vnějších ploch před znečištěním._x000D_
</t>
  </si>
  <si>
    <t>3.NP - m.č. 304, 305, 306, 311, 315, 317</t>
  </si>
  <si>
    <t>2,855*1</t>
  </si>
  <si>
    <t>4,3*4,4</t>
  </si>
  <si>
    <t>(5,45*4,4)*3</t>
  </si>
  <si>
    <t>1*1,395</t>
  </si>
  <si>
    <t>0,3*0,8</t>
  </si>
  <si>
    <t>1,075*1,9</t>
  </si>
  <si>
    <t>611131121</t>
  </si>
  <si>
    <t>Podkladní a spojovací vrstva vnitřních omítaných ploch penetrace akrylát-silikonová nanášená ručně stropů</t>
  </si>
  <si>
    <t>1054445914</t>
  </si>
  <si>
    <t>https://podminky.urs.cz/item/CS_URS_2022_02/611131121</t>
  </si>
  <si>
    <t>SDK stropy ve 3.NP - 1x pod perlinku a 1x pod štuk</t>
  </si>
  <si>
    <t>m.č. 304, 305, 306, 311, 315, 317</t>
  </si>
  <si>
    <t>(2,855*1)*2</t>
  </si>
  <si>
    <t>(4,3*4,4)*2</t>
  </si>
  <si>
    <t>((5,45*4,4)*3)*2</t>
  </si>
  <si>
    <t>(1*1,395)*2</t>
  </si>
  <si>
    <t>(0,3*0,8)*2</t>
  </si>
  <si>
    <t>(1,075*1,9)*2</t>
  </si>
  <si>
    <t>5</t>
  </si>
  <si>
    <t>611142001</t>
  </si>
  <si>
    <t>Potažení vnitřních ploch pletivem v ploše nebo pruzích, na plném podkladu sklovláknitým vtlačením do tmelu stropů</t>
  </si>
  <si>
    <t>1164427161</t>
  </si>
  <si>
    <t>https://podminky.urs.cz/item/CS_URS_2022_02/611142001</t>
  </si>
  <si>
    <t xml:space="preserve">Poznámka k souboru cen:_x000D_
1. V cenách -2001 jsou započteny i náklady na tmel._x000D_
</t>
  </si>
  <si>
    <t>611311131</t>
  </si>
  <si>
    <t>Potažení vnitřních ploch štukem tloušťky do 3 mm vodorovných konstrukcí stropů rovných</t>
  </si>
  <si>
    <t>1940265270</t>
  </si>
  <si>
    <t>https://podminky.urs.cz/item/CS_URS_2022_02/611311131</t>
  </si>
  <si>
    <t>7</t>
  </si>
  <si>
    <t>629995101</t>
  </si>
  <si>
    <t>Očištění vnějších ploch tlakovou vodou omytím</t>
  </si>
  <si>
    <t>235524421</t>
  </si>
  <si>
    <t>https://podminky.urs.cz/item/CS_URS_2022_02/629995101</t>
  </si>
  <si>
    <t>974,068</t>
  </si>
  <si>
    <t>8</t>
  </si>
  <si>
    <t>622131121</t>
  </si>
  <si>
    <t>Podkladní a spojovací vrstva vnějších omítaných ploch penetrace akrylát-silikonová nanášená ručně stěn</t>
  </si>
  <si>
    <t>1732972573</t>
  </si>
  <si>
    <t>https://podminky.urs.cz/item/CS_URS_2022_02/622131121</t>
  </si>
  <si>
    <t>Pod KZS</t>
  </si>
  <si>
    <t>799,52+44,256</t>
  </si>
  <si>
    <t>9</t>
  </si>
  <si>
    <t>622211031</t>
  </si>
  <si>
    <t>Montáž kontaktního zateplení lepením a mechanickým kotvením z polystyrenových desek nebo z kombinovaných desek na vnější stěny, tloušťky desek přes 120 do 160 mm</t>
  </si>
  <si>
    <t>1468414186</t>
  </si>
  <si>
    <t>https://podminky.urs.cz/item/CS_URS_2022_02/622211031</t>
  </si>
  <si>
    <t xml:space="preserve">Poznámka k souboru cen:_x000D_
1. V cenách jsou započteny náklady na:_x000D_
a) upevnění desek lepením a talířovými hmoždinkami,_x000D_
b) přestěrkování izolačních desek,_x000D_
c) vložení sklovláknité výztužné tkaniny,_x000D_
d) uzavření otvorů po kotvách lešení._x000D_
2. V cenách nejsou započteny náklady na:_x000D_
a) dodávku desek tepelné izolace; tyto se ocení ve specifikaci, ztratné lze stanovit ve výši 5%,_x000D_
b) provedení konečné povrchové úpravy:_x000D_
- vrchní tenkovrstvou omítkou, tyto se ocení příslušnými cenami této části katalogu_x000D_
- nátěrem; tyto se ocení příslušnými cenami části A07 katalogu 800-783_x000D_
- keramickým obkladem; tyto se ocení příslušnými cenami souboru cen části A01 katalogu 800-781 Obklady keramické,_x000D_
c) osazení profilů, tyto se ocení příslušnými cenami této části katalogu._x000D_
3. V cenách 621 25-1101 až -1107 jsou započteny náklady na osazení a dodávku tepelněizolačních zátek v počtu 10 ks/m2 pro podhledy._x000D_
4. V cenách 622 25-1101 až -1107 jsou započteny náklady na osazení a dodávku tepelněizolačních zátek v počtu 8 ks/m2 pro stěny._x000D_
5. Kombinovaná deska je např. sendvičově uspořádaná deska tvořena izolačním jádrem z grafitového polystyrenu a krycí deskou z minerální vlny._x000D_
</t>
  </si>
  <si>
    <t>257,3*2+181,08*2+1,25*4+1,13*4</t>
  </si>
  <si>
    <t>-(1*1,95)*14</t>
  </si>
  <si>
    <t>-(0,9*1,95)*2</t>
  </si>
  <si>
    <t>-(0,9*1,7)*2</t>
  </si>
  <si>
    <t>-(1*1,5)*8</t>
  </si>
  <si>
    <t>-(0,7*1,5)*2</t>
  </si>
  <si>
    <t>-(0,5*1,5)*4</t>
  </si>
  <si>
    <t>-(1,5*1,5)*3</t>
  </si>
  <si>
    <t>-1,2*0,58</t>
  </si>
  <si>
    <t>-1,2*0,87</t>
  </si>
  <si>
    <t>10</t>
  </si>
  <si>
    <t>M</t>
  </si>
  <si>
    <t>28376042</t>
  </si>
  <si>
    <t>deska EPS grafitová fasádní λ=0,033 tl 140mm</t>
  </si>
  <si>
    <t>-866373094</t>
  </si>
  <si>
    <t>799,52*1,05 'Přepočtené koeficientem množství</t>
  </si>
  <si>
    <t>11</t>
  </si>
  <si>
    <t>622251101</t>
  </si>
  <si>
    <t>Montáž kontaktního zateplení lepením a mechanickým kotvením Příplatek k cenám za zápustnou montáž kotev s použitím tepelněizolačních zátek na vnější stěny z polystyrenu</t>
  </si>
  <si>
    <t>-308644886</t>
  </si>
  <si>
    <t>https://podminky.urs.cz/item/CS_URS_2022_02/622251101</t>
  </si>
  <si>
    <t>006-X6</t>
  </si>
  <si>
    <t>Příplatek za různorou tloušťku KZS (nákup větší tloušťky EPS, apod.)</t>
  </si>
  <si>
    <t>519653744</t>
  </si>
  <si>
    <t>13</t>
  </si>
  <si>
    <t>622212001</t>
  </si>
  <si>
    <t>Montáž kontaktního zateplení vnějšího ostění, nadpraží nebo parapetu lepením z polystyrenových desek nebo z kombinovaných desek hloubky špalet do 200 mm, tloušťky desek do 40 mm</t>
  </si>
  <si>
    <t>m</t>
  </si>
  <si>
    <t>-996199637</t>
  </si>
  <si>
    <t>https://podminky.urs.cz/item/CS_URS_2022_02/622212001</t>
  </si>
  <si>
    <t xml:space="preserve">Poznámka k souboru cen:_x000D_
1. V cenách jsou započteny náklady na:_x000D_
a) upevnění desek celoplošným lepením,_x000D_
b) přestěrkování izolačních desek,_x000D_
c) vložení sklovláknité výztužné tkaniny,_x000D_
d) osazení a dodávku rohovníků._x000D_
2. V cenách nejsou započteny náklady na:_x000D_
a) dodávku desek tepelné izolace; tyto se ocení ve specifikaci; ztratné lze stanovit ve výši 10%,_x000D_
b) provedení konečné povrchové úpravy:_x000D_
- vrchní tenkovrstvou omítkou; tyto se ocení příslušnými cenami této části katalogu_x000D_
- nátěrem; tyto se ocení příslušnými cenami části A07 katalogu 800-783 Nátěry_x000D_
3. Pro ocenění montáže kontaktního zateplení ostění nebo nadpraží hloubky přes 400 mm se použijí ceny souboru cen 62. 2.- 1… Montáž kontaktního zateplení lepením a mechanickým kotvením._x000D_
</t>
  </si>
  <si>
    <t>(1+1,95+1,95)*24</t>
  </si>
  <si>
    <t>(0,9+1,95+1,95)*2</t>
  </si>
  <si>
    <t>(0,9+1,7+1,7)*2</t>
  </si>
  <si>
    <t>(1+1,5+1,5)*8</t>
  </si>
  <si>
    <t>(0,7+1,5+1,5)*2</t>
  </si>
  <si>
    <t>(0,5+1,5+1,5)*4</t>
  </si>
  <si>
    <t>(1,5+1,5+1,5)*3</t>
  </si>
  <si>
    <t>(1+1,95+1,95)*14</t>
  </si>
  <si>
    <t>1,2+0,58+0,58+1,2+0,87+0,87</t>
  </si>
  <si>
    <t>14</t>
  </si>
  <si>
    <t>28376031</t>
  </si>
  <si>
    <t>deska EPS grafitová fasádní λ=0,033 tl 30mm</t>
  </si>
  <si>
    <t>780863793</t>
  </si>
  <si>
    <t>276,6*0,16</t>
  </si>
  <si>
    <t>44,256*1,15 'Přepočtené koeficientem množství</t>
  </si>
  <si>
    <t>15</t>
  </si>
  <si>
    <t>622252001</t>
  </si>
  <si>
    <t>Montáž profilů kontaktního zateplení zakládacích soklových připevněných hmoždinkami</t>
  </si>
  <si>
    <t>-1036238968</t>
  </si>
  <si>
    <t>https://podminky.urs.cz/item/CS_URS_2022_02/622252001</t>
  </si>
  <si>
    <t xml:space="preserve">Poznámka k souboru cen:_x000D_
1. V cenách jsou započteny náklady na osazení lišt._x000D_
2. V cenách nejsou započteny náklady dodávku lišt; tyto se ocení ve specifikaci. Ztratné lze stanovit ve výši 5%._x000D_
</t>
  </si>
  <si>
    <t>23,38+23,38+16,83+16,83-1,2</t>
  </si>
  <si>
    <t>16</t>
  </si>
  <si>
    <t>59051651</t>
  </si>
  <si>
    <t>profil zakládací Al tl 0,7mm pro ETICS pro izolant tl 140mm</t>
  </si>
  <si>
    <t>712074407</t>
  </si>
  <si>
    <t>79,22*1,05 'Přepočtené koeficientem množství</t>
  </si>
  <si>
    <t>17</t>
  </si>
  <si>
    <t>622143003</t>
  </si>
  <si>
    <t>Montáž omítkových profilů plastových, pozinkovaných nebo dřevěných upevněných vtlačením do podkladní vrstvy nebo přibitím rohových s tkaninou</t>
  </si>
  <si>
    <t>-826095755</t>
  </si>
  <si>
    <t>https://podminky.urs.cz/item/CS_URS_2022_02/622143003</t>
  </si>
  <si>
    <t xml:space="preserve">Poznámka k souboru cen:_x000D_
1. V cenách jsou započteny náklady na montáž profilů včetně úchytného materiálu._x000D_
2. V cenách nejsou započteny náklady na dodávku profilů, tyto se oceňují ve specifikaci, ztratné lze stanovit ve výši 5%._x000D_
3. V ceně -3004 nejsou započteny náklady na ochrannou fólii pro okna a dveře; tyto se oceňují cenou 629 99-1012 podle příslušné plochy otvoru._x000D_
</t>
  </si>
  <si>
    <t>0,9+0,9</t>
  </si>
  <si>
    <t>2,1+2,1</t>
  </si>
  <si>
    <t>(1,95+1,95)*28</t>
  </si>
  <si>
    <t>(1,95+1,95)*2</t>
  </si>
  <si>
    <t>(1,7+1,7)*2</t>
  </si>
  <si>
    <t>(1,5+1,5)*8</t>
  </si>
  <si>
    <t>(1,5+1,5)*2</t>
  </si>
  <si>
    <t>(1,5+1,5)*4</t>
  </si>
  <si>
    <t>(1,5+1,5)*3</t>
  </si>
  <si>
    <t>(1,95+1,95)*14</t>
  </si>
  <si>
    <t>0,58+0,58+0,87+0,87</t>
  </si>
  <si>
    <t>0,87*2</t>
  </si>
  <si>
    <t>11,25*42</t>
  </si>
  <si>
    <t>18</t>
  </si>
  <si>
    <t>59051486</t>
  </si>
  <si>
    <t>profil rohový PVC 15x15mm s výztužnou tkaninou š 100mm pro ETICS</t>
  </si>
  <si>
    <t>1793708940</t>
  </si>
  <si>
    <t>712,54*1,15 'Přepočtené koeficientem množství</t>
  </si>
  <si>
    <t>19</t>
  </si>
  <si>
    <t>622143004</t>
  </si>
  <si>
    <t>Montáž omítkových profilů plastových, pozinkovaných nebo dřevěných upevněných vtlačením do podkladní vrstvy nebo přibitím začišťovacích samolepících pro vytvoření dilatujícího spoje s okenním rámem</t>
  </si>
  <si>
    <t>-1564352427</t>
  </si>
  <si>
    <t>https://podminky.urs.cz/item/CS_URS_2022_02/622143004</t>
  </si>
  <si>
    <t>1,25+0,9+0,9</t>
  </si>
  <si>
    <t>1,25+2,1+2,1</t>
  </si>
  <si>
    <t>(1+1,95+1,95)*28</t>
  </si>
  <si>
    <t>20</t>
  </si>
  <si>
    <t>28342205</t>
  </si>
  <si>
    <t>profil začišťovací PVC 6mm s výztužnou tkaninou pro ostění ETICS</t>
  </si>
  <si>
    <t>800732210</t>
  </si>
  <si>
    <t>304,7*1,15 'Přepočtené koeficientem množství</t>
  </si>
  <si>
    <t>622252002</t>
  </si>
  <si>
    <t>Montáž profilů kontaktního zateplení ostatních stěnových, dilatačních apod. lepených do tmelu</t>
  </si>
  <si>
    <t>1326583813</t>
  </si>
  <si>
    <t>https://podminky.urs.cz/item/CS_URS_2022_02/622252002</t>
  </si>
  <si>
    <t>nadpražní</t>
  </si>
  <si>
    <t>1,25</t>
  </si>
  <si>
    <t>1*28</t>
  </si>
  <si>
    <t>0,9*2</t>
  </si>
  <si>
    <t>1*8</t>
  </si>
  <si>
    <t>0,7*2</t>
  </si>
  <si>
    <t>0,5*4</t>
  </si>
  <si>
    <t>1,5*3</t>
  </si>
  <si>
    <t>1*1,4</t>
  </si>
  <si>
    <t>1,2*2</t>
  </si>
  <si>
    <t>Mezisoučet</t>
  </si>
  <si>
    <t>parapetní</t>
  </si>
  <si>
    <t>50-1,25</t>
  </si>
  <si>
    <t>22</t>
  </si>
  <si>
    <t>59051510</t>
  </si>
  <si>
    <t>profil začišťovací s okapnicí PVC s výztužnou tkaninou pro nadpraží ETICS</t>
  </si>
  <si>
    <t>788406390</t>
  </si>
  <si>
    <t>53,8*1,15 'Přepočtené koeficientem množství</t>
  </si>
  <si>
    <t>23</t>
  </si>
  <si>
    <t>59051512</t>
  </si>
  <si>
    <t>profil začišťovací s okapnicí PVC s výztužnou tkaninou pro parapet ETICS</t>
  </si>
  <si>
    <t>-2018746378</t>
  </si>
  <si>
    <t>48,75*1,15 'Přepočtené koeficientem množství</t>
  </si>
  <si>
    <t>24</t>
  </si>
  <si>
    <t>622381011</t>
  </si>
  <si>
    <t>Omítka tenkovrstvá minerální vnějších ploch probarvená, včetně penetrace podkladu zrnitá, tloušťky 1,5 mm stěn - barevnost dle pohledů</t>
  </si>
  <si>
    <t>CS ÚRS 2020 02</t>
  </si>
  <si>
    <t>296811444</t>
  </si>
  <si>
    <t>799,52*1,1</t>
  </si>
  <si>
    <t>276,6*0,31</t>
  </si>
  <si>
    <t>25</t>
  </si>
  <si>
    <t>006-x4</t>
  </si>
  <si>
    <t>D+M+PH EPS fasádní římsa vč. ukotvení a povrchové úpravy - viz. legenda v pohledech - vzhled dle investora</t>
  </si>
  <si>
    <t>-507897008</t>
  </si>
  <si>
    <t>23+16,45+23+16,45+23+16,45+23+16,45+2</t>
  </si>
  <si>
    <t>26</t>
  </si>
  <si>
    <t>006-x5</t>
  </si>
  <si>
    <t>D+M+PH EPS fasádní ornament vč. ukotvení a povrchové úpravy - viz. legenda v pohledech - vzhled dle investora</t>
  </si>
  <si>
    <t>1134739938</t>
  </si>
  <si>
    <t>27</t>
  </si>
  <si>
    <t>622261324</t>
  </si>
  <si>
    <t>Provětrávané zateplení vnějších ploch – systém suchého zdění stěn z obkladových cihel z vibrolisovaného betonu tl. do 65 mm včetně startovací lišty na vymezovací kovové lišty s vložením tepelné izolace tl. (dodávka ve specifikaci ) přes 120 do 160 mm</t>
  </si>
  <si>
    <t>118155053</t>
  </si>
  <si>
    <t>https://podminky.urs.cz/item/CS_URS_2022_02/622261324</t>
  </si>
  <si>
    <t xml:space="preserve">Poznámka k souboru cen:_x000D_
1. V cenách jsou započteny náklady na příslušný kotvicí a spojovací materiál a nutné přiřezání kamenů._x000D_
2. V cenách nejsou započteny náklady na dodávku tepelné izolace, tyto se oceňují ve specifikaci._x000D_
</t>
  </si>
  <si>
    <t>odměřeno v .DWG</t>
  </si>
  <si>
    <t>37,43+33,59+41,65+23,07</t>
  </si>
  <si>
    <t>-1,2*1,59</t>
  </si>
  <si>
    <t>28</t>
  </si>
  <si>
    <t>63153705</t>
  </si>
  <si>
    <t>deska tepelně izolační minerální univerzální tl 80mm</t>
  </si>
  <si>
    <t>-123508489</t>
  </si>
  <si>
    <t>267,664*1,1 'Přepočtené koeficientem množství</t>
  </si>
  <si>
    <t>29</t>
  </si>
  <si>
    <t>622261191</t>
  </si>
  <si>
    <t>Provětrávané zateplení vnějších ploch – systém suchého zdění obklad ostění z obkladových cihel z vibrolisovaného betonu</t>
  </si>
  <si>
    <t>-635473206</t>
  </si>
  <si>
    <t>https://podminky.urs.cz/item/CS_URS_2022_02/622261191</t>
  </si>
  <si>
    <t>1,59*2*0,29</t>
  </si>
  <si>
    <t>30</t>
  </si>
  <si>
    <t>622261201</t>
  </si>
  <si>
    <t>Provětrávané zateplení vnějších ploch – systém suchého zdění obklad rohu včetně rohové lišty vnějšího z obkladových cihel 90°</t>
  </si>
  <si>
    <t>-299965253</t>
  </si>
  <si>
    <t>https://podminky.urs.cz/item/CS_URS_2022_02/622261201</t>
  </si>
  <si>
    <t>1,59*2+0,9*34+1,4+1,4+1,55+1,65+1,95+1,95+2,15+2,15+1,95+1,7+1,4+1,4+1,4+1,4+2,15+2,15</t>
  </si>
  <si>
    <t>31</t>
  </si>
  <si>
    <t>622261211</t>
  </si>
  <si>
    <t>Provětrávané zateplení vnějších ploch – systém suchého zdění obklad rohu včetně rohové lišty vnitřního z obkladových cihel 90°</t>
  </si>
  <si>
    <t>-994707510</t>
  </si>
  <si>
    <t>https://podminky.urs.cz/item/CS_URS_2022_02/622261211</t>
  </si>
  <si>
    <t>0,9*32+1,4+1,6+1,65+1,95+2,15+1,95+1,7+1,4+2,15+2,15+1,4+1,4</t>
  </si>
  <si>
    <t>32</t>
  </si>
  <si>
    <t>006-x2</t>
  </si>
  <si>
    <t>D+M Konstrukce pod parapety v provětrávané fasádě</t>
  </si>
  <si>
    <t>1934059937</t>
  </si>
  <si>
    <t>1*14</t>
  </si>
  <si>
    <t>Ostatní konstrukce a práce, bourání</t>
  </si>
  <si>
    <t>33</t>
  </si>
  <si>
    <t>966031313</t>
  </si>
  <si>
    <t>Vybourání částí říms z cihel vyložených do 250 mm tl. do 300 mm</t>
  </si>
  <si>
    <t>737574254</t>
  </si>
  <si>
    <t>https://podminky.urs.cz/item/CS_URS_2022_02/966031313</t>
  </si>
  <si>
    <t>23+16,45+23+16,45+23+16,45+23+16,45+2+2</t>
  </si>
  <si>
    <t>34</t>
  </si>
  <si>
    <t>978015391</t>
  </si>
  <si>
    <t>Otlučení vápenných nebo vápenocementových omítek vnějších ploch s vyškrabáním spar a s očištěním zdiva stupně členitosti 1 a 2, v rozsahu přes 80 do 100 %</t>
  </si>
  <si>
    <t>1712962441</t>
  </si>
  <si>
    <t>https://podminky.urs.cz/item/CS_URS_2022_02/978015391</t>
  </si>
  <si>
    <t>fasáda nad terénem - odměřeno v .DWG</t>
  </si>
  <si>
    <t>299,09+215,44+303,37+208,01-88,77</t>
  </si>
  <si>
    <t>(1,25+0,9+0,9)*0,16</t>
  </si>
  <si>
    <t>(1,25+2,1+2,1)*0,16</t>
  </si>
  <si>
    <t>((1+1,95+1,95)*28)*0,16</t>
  </si>
  <si>
    <t>((0,9+1,95+1,95)*2)*0,16</t>
  </si>
  <si>
    <t>((0,9+1,7+1,7)*2)*0,16</t>
  </si>
  <si>
    <t>((1+1,5+1,5)*8)*0,16</t>
  </si>
  <si>
    <t>((0,7+1,5+1,5)*2)*0,16</t>
  </si>
  <si>
    <t>((0,5+1,5+1,5)*4)*0,16</t>
  </si>
  <si>
    <t>((1,5+1,5+1,5)*3)*0,16</t>
  </si>
  <si>
    <t>35</t>
  </si>
  <si>
    <t>009-x1</t>
  </si>
  <si>
    <t>Kompletní vyklizení půdního prostoru vč. odvozu a likvidace odpadu na skládce</t>
  </si>
  <si>
    <t>-759404991</t>
  </si>
  <si>
    <t>36</t>
  </si>
  <si>
    <t>952902021</t>
  </si>
  <si>
    <t>Čištění budov při provádění oprav a udržovacích prací podlah hladkých zametením</t>
  </si>
  <si>
    <t>1258007524</t>
  </si>
  <si>
    <t>https://podminky.urs.cz/item/CS_URS_2022_02/952902021</t>
  </si>
  <si>
    <t xml:space="preserve">Poznámka k souboru cen:_x000D_
1. Ceny jsou určeny pro oceňování konečného čištění po ukončení oprav a udržovacích prací před předáním do užívání. Do výměry ploch se započítávají i plochy místností, schodišť a chodeb, kterými se přepravuje materiál pro stavební práce._x000D_
2. Čištění vnějších ploch tlakovou vodou a tryskáním:pískem se oceňuje cenami souboru cen 629 99 -51 tohoto katalogu._x000D_
3. Množství jednotek čištěných ploch:_x000D_
a) se určuje v m2 ploch místností a chodeb nebo jejich částí, kterými se dopravuje materiál nebo jsou používány pro stavební práce_x000D_
b) schodiště se určuje v m2 rozvinuté plochy schodišťových stupňů,_x000D_
c) podest se určuje v m2 půdorysné plochy,_x000D_
d) oken, dveří a vrat v m2 plochy,_x000D_
e) konstrukcí a prvků se určuje v m2 pohledové plochy._x000D_
4. Povrch hladký je rovný, nezdrsněný, nezvrásněný (např. linoleum, teraco, hladké dlažby, parkety apod. ). Povrch drsný je nerovný, zdrsněný, zvrásněný (např. betonový potěr, mozaiková dlažba, palubky apod.)._x000D_
5. V cenách očištění schodišť jsou započteny náklady na očištění schodišťových stupňů a schodišťového zábradlí. Plocha podest se započítává do plochy podlah._x000D_
6. V cenách čištění oken a balkonových dveří jsou započteny náklady na očištění rámu, parapetu, prahu a kování a očištění a vyleštění skleněné výplně._x000D_
7. V cenách čištění dveří a vrat jsou započteny náklady na očištění rámu, výplně, prahu a kování._x000D_
8. Čištění říms (odstraňování smetí, prachu, náletů apod.) se oceňuje individuálně._x000D_
9. Odvoz odpadu se ocení položkami odvozu suti ceníku 801-3, hmotnost se stanoví individuálně._x000D_
</t>
  </si>
  <si>
    <t>podlaha půdy</t>
  </si>
  <si>
    <t>(6,85*3,95)*2</t>
  </si>
  <si>
    <t>15,55*8,4</t>
  </si>
  <si>
    <t>-1,75*1,3</t>
  </si>
  <si>
    <t>37</t>
  </si>
  <si>
    <t>009-x2</t>
  </si>
  <si>
    <t>D+M Dvířka pro elektro rozavděč vč. rámu - osazení v úrovni nového VKZS</t>
  </si>
  <si>
    <t>kus</t>
  </si>
  <si>
    <t>485000056</t>
  </si>
  <si>
    <t>38</t>
  </si>
  <si>
    <t>009-x3</t>
  </si>
  <si>
    <t>D+M Budka pro rorýse obecného vel. 280x460x220mm - spec. dle TZ str. 13</t>
  </si>
  <si>
    <t>465117611</t>
  </si>
  <si>
    <t>39</t>
  </si>
  <si>
    <t>009-x5</t>
  </si>
  <si>
    <t>Ostatní prvky fasády (cedule, světla apod...) - demontáž, uschování a zpětná montáž s novým ukotvením po provedení KZS - kompletní provedení</t>
  </si>
  <si>
    <t>290768197</t>
  </si>
  <si>
    <t>40</t>
  </si>
  <si>
    <t>941211112</t>
  </si>
  <si>
    <t>Montáž lešení řadového rámového lehkého pracovního s podlahami s provozním zatížením tř. 3 do 200 kg/m2 šířky tř. SW06 přes 0,6 do 0,9 m, výšky přes 10 do 25 m</t>
  </si>
  <si>
    <t>-2121818023</t>
  </si>
  <si>
    <t>https://podminky.urs.cz/item/CS_URS_2022_02/941211112</t>
  </si>
  <si>
    <t xml:space="preserve">Poznámka k souboru cen:_x000D_
1. V ceně jsou započteny i náklady na kotvení lešení._x000D_
2. Montáž lešení řadového rámového lehkého výšky přes 40 m se oceňuje individuálně._x000D_
3. Šířkou se rozumí půdorysná vzdálenost, měřená od vnitřního líce sloupků zábradlí k protilehlému volnému okraji podlahy nebo mezi vnitřními líci._x000D_
</t>
  </si>
  <si>
    <t>41</t>
  </si>
  <si>
    <t>941211211</t>
  </si>
  <si>
    <t>Montáž lešení řadového rámového lehkého pracovního s podlahami s provozním zatížením tř. 3 do 200 kg/m2 Příplatek za první a každý další den použití lešení k ceně -1111 nebo -1112</t>
  </si>
  <si>
    <t>-2052410257</t>
  </si>
  <si>
    <t>https://podminky.urs.cz/item/CS_URS_2022_02/941211211</t>
  </si>
  <si>
    <t>1344*120</t>
  </si>
  <si>
    <t>42</t>
  </si>
  <si>
    <t>941211812</t>
  </si>
  <si>
    <t>Demontáž lešení řadového rámového lehkého pracovního s provozním zatížením tř. 3 do 200 kg/m2 šířky tř. SW06 přes 0,6 do 0,9 m, výšky přes 10 do 25 m</t>
  </si>
  <si>
    <t>395684089</t>
  </si>
  <si>
    <t>https://podminky.urs.cz/item/CS_URS_2022_02/941211812</t>
  </si>
  <si>
    <t xml:space="preserve">Poznámka k souboru cen:_x000D_
1. Demontáž lešení řadového rámového lehkého výšky přes 40 m se oceňuje individuálně._x000D_
</t>
  </si>
  <si>
    <t>43</t>
  </si>
  <si>
    <t>944511111</t>
  </si>
  <si>
    <t>Montáž ochranné sítě zavěšené na konstrukci lešení z textilie z umělých vláken</t>
  </si>
  <si>
    <t>1502387912</t>
  </si>
  <si>
    <t>https://podminky.urs.cz/item/CS_URS_2022_02/944511111</t>
  </si>
  <si>
    <t xml:space="preserve">Poznámka k souboru cen:_x000D_
1. V cenách nejsou započteny náklady na lešení potřebné pro zavěšení sítí; toto lešení se oceňuje příslušnými cenami lešení._x000D_
</t>
  </si>
  <si>
    <t>44</t>
  </si>
  <si>
    <t>944511211</t>
  </si>
  <si>
    <t>Montáž ochranné sítě Příplatek za první a každý další den použití sítě k ceně -1111</t>
  </si>
  <si>
    <t>56138168</t>
  </si>
  <si>
    <t>https://podminky.urs.cz/item/CS_URS_2022_02/944511211</t>
  </si>
  <si>
    <t>45</t>
  </si>
  <si>
    <t>944511811</t>
  </si>
  <si>
    <t>Demontáž ochranné sítě zavěšené na konstrukci lešení z textilie z umělých vláken</t>
  </si>
  <si>
    <t>-1962983865</t>
  </si>
  <si>
    <t>https://podminky.urs.cz/item/CS_URS_2022_02/944511811</t>
  </si>
  <si>
    <t>46</t>
  </si>
  <si>
    <t>949101111</t>
  </si>
  <si>
    <t>Lešení pomocné pracovní pro objekty pozemních staveb pro zatížení do 150 kg/m2, o výšce lešeňové podlahy do 1,9 m</t>
  </si>
  <si>
    <t>1784043141</t>
  </si>
  <si>
    <t>https://podminky.urs.cz/item/CS_URS_2022_02/949101111</t>
  </si>
  <si>
    <t xml:space="preserve">Poznámka k souboru cen:_x000D_
1. V ceně jsou započteny i náklady na montáž, opotřebení a demontáž lešení._x000D_
2. V ceně nejsou započteny náklady na manipulaci s lešením; tyto jsou již zahrnuty v cenách příslušných stavebních prací._x000D_
3. Množství měrných jednotek se určuje m2 podlahové plochy, na které se práce provádí._x000D_
</t>
  </si>
  <si>
    <t>47</t>
  </si>
  <si>
    <t>952901111</t>
  </si>
  <si>
    <t>Vyčištění budov nebo objektů před předáním do užívání budov bytové nebo občanské výstavby, světlé výšky podlaží do 4 m</t>
  </si>
  <si>
    <t>-1128583481</t>
  </si>
  <si>
    <t>https://podminky.urs.cz/item/CS_URS_2022_02/952901111</t>
  </si>
  <si>
    <t xml:space="preserve">Poznámka k souboru cen:_x000D_
1. Cenu -1111 lze použít i pro vyčištění půdy a rovné střechy budov, pokud definitivní úprava umožňuje, aby se ploché střechy používalo jako terasy, nebo tehdy, když je nutno čistit konstrukce na těchto střechách (světlíky, dveře apod.). Do výměry se započítávají jednou třetinou plochy._x000D_
2. Střešní plochy hal se světlíky nebo okny se oceňují jako podlaží cenou -1221._x000D_
3. Množství měrných jednotek se určuje v m2 půdorysné plochy každého podlaží, dané vnějším obrysem podlaží budovy. Plochy balkonů se přičítají._x000D_
4. v ceně -1111 a -1114 jsou započteny náklady na zametení a umytí podlah, dlažeb, obkladů, schodů v místnostech, chodbách a schodištích, vyčištění a umytí oken, dveří s rámy, zárubněmi, umytí a vyčištění jiných zasklených a natíraných ploch a zařizovacích předmětů._x000D_
5. V ceně -1221 jsou započteny náklady na zametení podlahy, umytí dlažeb nebo keramických podlah v přilehlých místnostech, chodbách a schodištích, umytí obkladů, schodů, vyčištění a umytí oken a dveří s rámy a zárubněmi, umytí a vyčištění jiných zasklených a natíraných ploch a zařizovacích předmětů._x000D_
6. V ceně -1311 jsou započteny náklady na zametení a čištění dlažeb, umytí, vyčištění okenních a dveřních rámů a zařizovacích předmětů._x000D_
7. V ceně -1411 jsou započteny náklady na vynesení zbytků stavebního rumu, kropení a 2x zametení podlah, oprášení stěn a výplní otvorů._x000D_
</t>
  </si>
  <si>
    <t>997</t>
  </si>
  <si>
    <t>Přesun sutě</t>
  </si>
  <si>
    <t>48</t>
  </si>
  <si>
    <t>997013214</t>
  </si>
  <si>
    <t>Vnitrostaveništní doprava suti a vybouraných hmot vodorovně do 50 m svisle ručně pro budovy a haly výšky přes 12 do 15 m</t>
  </si>
  <si>
    <t>t</t>
  </si>
  <si>
    <t>-1449107265</t>
  </si>
  <si>
    <t>https://podminky.urs.cz/item/CS_URS_2022_02/997013214</t>
  </si>
  <si>
    <t xml:space="preserve">Poznámka k souboru cen:_x000D_
1. V cenách -3111 až -3217 jsou započteny i náklady na:_x000D_
a) vodorovnou dopravu na uvedenou vzdálenost,_x000D_
b) svislou dopravu pro uvedenou výšku budovy,_x000D_
c) naložení na vodorovný dopravní prostředek pro odvoz na skládku nebo meziskládku,_x000D_
d) náklady na rozhrnutí a urovnání suti na dopravním prostředku._x000D_
2. Jestliže se pro svislý přesun použije shoz nebo zařízení investora (např. výtah v budově), užijí se pro ocenění vodorovné dopravy suti ceny -3111, 3151 a -3211 pro budovy a haly výšky do 6 m._x000D_
3. Montáž, demontáž a pronájem shozu se ocení cenami souboru cen 997 01-33 Shoz suti._x000D_
4. Ceny -3151 až -3162 lze použít v případě, kdy dochází ke ztížení dopravy suti např. tím, že není možné instalovat jeřáb._x000D_
</t>
  </si>
  <si>
    <t>49</t>
  </si>
  <si>
    <t>997002611</t>
  </si>
  <si>
    <t>Nakládání suti a vybouraných hmot na dopravní prostředek pro vodorovné přemístění</t>
  </si>
  <si>
    <t>-894504061</t>
  </si>
  <si>
    <t>https://podminky.urs.cz/item/CS_URS_2022_02/997002611</t>
  </si>
  <si>
    <t xml:space="preserve">Poznámka k souboru cen:_x000D_
1. Cena platí i pro překládání při lomené dopravě._x000D_
2. Cenu nelze použít při dopravě po železnici, po vodě nebo ručně._x000D_
</t>
  </si>
  <si>
    <t>50</t>
  </si>
  <si>
    <t>997013501</t>
  </si>
  <si>
    <t>Odvoz suti a vybouraných hmot na skládku nebo meziskládku se složením, na vzdálenost do 1 km</t>
  </si>
  <si>
    <t>637926251</t>
  </si>
  <si>
    <t>https://podminky.urs.cz/item/CS_URS_2022_02/997013501</t>
  </si>
  <si>
    <t xml:space="preserve">Poznámka k souboru cen:_x000D_
1. Délka odvozu suti je vzdálenost od místa naložení suti na dopravní prostředek až po místo složení na určené skládce nebo meziskládce._x000D_
2. V ceně -3501 jsou započteny i náklady na složení suti na skládku nebo meziskládku._x000D_
3. Ceny jsou určeny pro odvoz suti na skládku nebo meziskládku jakýmkoliv způsobem silniční dopravy (i prostřednictvím kontejnerů)._x000D_
4. Odvoz suti z meziskládky se oceňuje cenou 997 01-3511._x000D_
</t>
  </si>
  <si>
    <t>51</t>
  </si>
  <si>
    <t>997013509</t>
  </si>
  <si>
    <t>Odvoz suti a vybouraných hmot na skládku nebo meziskládku se složením, na vzdálenost Příplatek k ceně za každý další i započatý 1 km přes 1 km</t>
  </si>
  <si>
    <t>913449099</t>
  </si>
  <si>
    <t>https://podminky.urs.cz/item/CS_URS_2022_02/997013509</t>
  </si>
  <si>
    <t>71,499*10</t>
  </si>
  <si>
    <t>52</t>
  </si>
  <si>
    <t>997013603</t>
  </si>
  <si>
    <t>Poplatek za uložení stavebního odpadu na skládce (skládkovné) cihelného zatříděného do Katalogu odpadů pod kódem 17 01 02</t>
  </si>
  <si>
    <t>1358824396</t>
  </si>
  <si>
    <t>https://podminky.urs.cz/item/CS_URS_2022_02/997013603</t>
  </si>
  <si>
    <t xml:space="preserve">Poznámka k souboru cen:_x000D_
1. Ceny uvedené v souboru cen je doporučeno upravit podle aktuálních cen místně příslušné skládky odpadů._x000D_
2. Uložení odpadů neuvedených v souboru cen se oceňuje individuálně._x000D_
3. V cenách je započítán poplatek za ukládaní odpadu dle zákona 185/2001 Sb._x000D_
4. Případné drcení stavebního odpadu lze ocenit souborem cen 997 00-60 Drcení stavebního odpadu z katalogu 800-6 Demolice objektů._x000D_
</t>
  </si>
  <si>
    <t>998</t>
  </si>
  <si>
    <t>Přesun hmot</t>
  </si>
  <si>
    <t>53</t>
  </si>
  <si>
    <t>998018003</t>
  </si>
  <si>
    <t>Přesun hmot pro budovy občanské výstavby, bydlení, výrobu a služby ruční - bez užití mechanizace vodorovná dopravní vzdálenost do 100 m pro budovy s jakoukoliv nosnou konstrukcí výšky přes 12 do 24 m</t>
  </si>
  <si>
    <t>303598013</t>
  </si>
  <si>
    <t>https://podminky.urs.cz/item/CS_URS_2022_02/998018003</t>
  </si>
  <si>
    <t xml:space="preserve">Poznámka k souboru cen:_x000D_
1. Ceny -7001 až -7006 lze použít v případě, kdy dochází ke ztížení přesunu např. tím, že není možné instalovat jeřáb._x000D_
2. K cenám -7001 až -7006 lze použít příplatky za zvětšený přesun -1014 až -1019, -2034 až -2039 nebo -2114 až 2119._x000D_
3. Jestliže pro svislý přesun používá zařízení investora (např. výtah v budově), užijí se pro ocenění přesunu hmot ceny stanovené pro nejmenší výšku, tj. 6 m._x000D_
</t>
  </si>
  <si>
    <t>PSV</t>
  </si>
  <si>
    <t>Práce a dodávky PSV</t>
  </si>
  <si>
    <t>713</t>
  </si>
  <si>
    <t>Izolace tepelné</t>
  </si>
  <si>
    <t>54</t>
  </si>
  <si>
    <t>713111111</t>
  </si>
  <si>
    <t>Montáž tepelné izolace stropů rohožemi, pásy, dílci, deskami, bloky (izolační materiál ve specifikaci) vrchem bez překrytí lepenkou kladenými volně</t>
  </si>
  <si>
    <t>-1417051084</t>
  </si>
  <si>
    <t>https://podminky.urs.cz/item/CS_URS_2022_02/713111111</t>
  </si>
  <si>
    <t>3.NP - m.č. 304, 305, 306, 311, 315, 317 - 2 vrstvy</t>
  </si>
  <si>
    <t>55</t>
  </si>
  <si>
    <t>63152136/R</t>
  </si>
  <si>
    <t>pás tepelně izolační univerzální λ=0,036 tl 160mm</t>
  </si>
  <si>
    <t>-148866077</t>
  </si>
  <si>
    <t>194,785*1,05 'Přepočtené koeficientem množství</t>
  </si>
  <si>
    <t>56</t>
  </si>
  <si>
    <t>713121121</t>
  </si>
  <si>
    <t>Montáž tepelné izolace podlah rohožemi, pásy, deskami, dílci, bloky (izolační materiál ve specifikaci) kladenými volně dvouvrstvá</t>
  </si>
  <si>
    <t>-2080044721</t>
  </si>
  <si>
    <t>https://podminky.urs.cz/item/CS_URS_2022_02/713121121</t>
  </si>
  <si>
    <t xml:space="preserve">Poznámka k souboru cen:_x000D_
1. Množství tepelné izolace podlah okrajovými pásky k ceně -1211 se určuje v m projektované délky obložení (bez přesahů) na obvodu podlahy._x000D_
</t>
  </si>
  <si>
    <t>57</t>
  </si>
  <si>
    <t>-1616866578</t>
  </si>
  <si>
    <t>182,46*2</t>
  </si>
  <si>
    <t>364,92*1,05 'Přepočtené koeficientem množství</t>
  </si>
  <si>
    <t>58</t>
  </si>
  <si>
    <t>713191133</t>
  </si>
  <si>
    <t>Montáž tepelné izolace stavebních konstrukcí - doplňky a konstrukční součásti podlah, stropů vrchem nebo střech překrytím fólií položenou volně s přelepením spojů</t>
  </si>
  <si>
    <t>-1290062423</t>
  </si>
  <si>
    <t>https://podminky.urs.cz/item/CS_URS_2022_02/713191133</t>
  </si>
  <si>
    <t>podlaha půdy - parotěsná folie</t>
  </si>
  <si>
    <t>182,46</t>
  </si>
  <si>
    <t>podlaha půdy - difuzní folie</t>
  </si>
  <si>
    <t>59</t>
  </si>
  <si>
    <t>28329012</t>
  </si>
  <si>
    <t>fólie PE vyztužená pro parotěsnou vrstvu (reakce na oheň - třída F) 140g/m2</t>
  </si>
  <si>
    <t>155649804</t>
  </si>
  <si>
    <t>182,46*1,15 'Přepočtené koeficientem množství</t>
  </si>
  <si>
    <t>60</t>
  </si>
  <si>
    <t>28329324</t>
  </si>
  <si>
    <t>fólie kontaktní difuzně propustná pro doplňkovou hydroizolační vrstvu, třívrstvá mikroporézní PP 130-135g/m2</t>
  </si>
  <si>
    <t>1344449026</t>
  </si>
  <si>
    <t>61</t>
  </si>
  <si>
    <t>713131143</t>
  </si>
  <si>
    <t>Montáž tepelné izolace stěn rohožemi, pásy, deskami, dílci, bloky (izolační materiál ve specifikaci) lepením celoplošně s mechanickým kotvením</t>
  </si>
  <si>
    <t>-1672512359</t>
  </si>
  <si>
    <t>https://podminky.urs.cz/item/CS_URS_2022_02/713131143</t>
  </si>
  <si>
    <t xml:space="preserve">Poznámka k souboru cen:_x000D_
1. Položky Montáž tepelných izolací stěn lze použít i pro ocenění montáže svislých tepelných izolací základových konstrukcí (základové pásy, desky apod.)._x000D_
2. V cenách -1161 až -1167 nejsou započteny náklady na podkladní rošt a olištování zdí; tyto se oceňují pro kovový rošt cenami souboru 763 12-16 katalogu 763 - Konstrukce suché výstavby nebo pro dřevěný rošt cenami souboru 766 41-72 katalogu 766 – Konstrukce truhlářské._x000D_
</t>
  </si>
  <si>
    <t>podlaha půdy - vytažení izolantu na stěny - 2 vrstvy</t>
  </si>
  <si>
    <t>((22,1+22,1+15,55+15,55)*0,5)*2</t>
  </si>
  <si>
    <t>62</t>
  </si>
  <si>
    <t>63151538</t>
  </si>
  <si>
    <t>deska tepelně izolační minerální kontaktních fasád podélné vlákno λ=0,036 tl 160mm</t>
  </si>
  <si>
    <t>-1480151179</t>
  </si>
  <si>
    <t>75,3*1,05 'Přepočtené koeficientem množství</t>
  </si>
  <si>
    <t>63</t>
  </si>
  <si>
    <t>998713203</t>
  </si>
  <si>
    <t>Přesun hmot pro izolace tepelné stanovený procentní sazbou (%) z ceny vodorovná dopravní vzdálenost do 50 m v objektech výšky přes 12 do 24 m</t>
  </si>
  <si>
    <t>%</t>
  </si>
  <si>
    <t>-1890048145</t>
  </si>
  <si>
    <t>https://podminky.urs.cz/item/CS_URS_2022_02/998713203</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</si>
  <si>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-3181 pro přesun prováděný bez použití mechanizace, tj. za ztížených podmínek, lze použít pouze pro hmotnost materiálu, která se tímto způsobem skutečně přemísťuje._x000D_
</t>
  </si>
  <si>
    <t>741</t>
  </si>
  <si>
    <t>Elektroinstalace - silnoproud</t>
  </si>
  <si>
    <t>64</t>
  </si>
  <si>
    <t>741-x1</t>
  </si>
  <si>
    <t>Demontáž svítidel, uschování, prodloužení vodičů, zpětná montáž svítidel do nového SDK stropu, revize - všechna svítidla v místech nového SDK stropu ve 3.NP</t>
  </si>
  <si>
    <t>783591320</t>
  </si>
  <si>
    <t>65</t>
  </si>
  <si>
    <t>741-x2</t>
  </si>
  <si>
    <t>Svislé svody hromosvodů - demontáž, likvidace, dodávka a montáž nových vč. revize - nutno odtažení od fasády min. 100mm - viz. PBŘS</t>
  </si>
  <si>
    <t>1529835852</t>
  </si>
  <si>
    <t>66</t>
  </si>
  <si>
    <t>998741203</t>
  </si>
  <si>
    <t>Přesun hmot pro silnoproud stanovený procentní sazbou (%) z ceny vodorovná dopravní vzdálenost do 50 m v objektech výšky přes 12 do 24 m</t>
  </si>
  <si>
    <t>-293228000</t>
  </si>
  <si>
    <t>https://podminky.urs.cz/item/CS_URS_2022_02/998741203</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</si>
  <si>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-1181 pro přesun prováděný bez použití mechanizace, tj. za ztížených podmínek, lze použít pouze pro hmotnost materiálu, která se tímto způsobem skutečně přemísťuje._x000D_
</t>
  </si>
  <si>
    <t>763</t>
  </si>
  <si>
    <t>Konstrukce suché výstavby</t>
  </si>
  <si>
    <t>67</t>
  </si>
  <si>
    <t>763131411</t>
  </si>
  <si>
    <t>Podhled ze sádrokartonových desek dvouvrstvá zavěšená spodní konstrukce z ocelových profilů CD, UD jednoduše opláštěná deskou standardní A, tl. 12,5 mm, bez izolace</t>
  </si>
  <si>
    <t>257900862</t>
  </si>
  <si>
    <t>https://podminky.urs.cz/item/CS_URS_2022_02/763131411</t>
  </si>
  <si>
    <t xml:space="preserve">Poznámka k souboru cen:_x000D_
1. V cenách jsou započteny i náklady na tmelení a výztužnou pásku._x000D_
2. V cenách nejsou započteny náklady na základní penetrační nátěr; tyto se oceňují cenou -1714._x000D_
3. Ceny -1612 až -1613 Montáž nosné konstrukce je stanoveny pro m2 plochy podhledu._x000D_
4. Vcenách -2612 a -2613 nejsou započteny náklady na profily; tyto se oceňují ve specifikaci._x000D_
5. V cenách -1621 až -1624 Montáž desek nejsou započteny náklady na desky; tato dodávka se oceňuje ve specifikaci._x000D_
6. V ceně -1763 Příplatek za průhyb nosného stropu přes 20 mm je započtena pouze montáž, atypický profil se oceňuje individuálně ve specifikaci._x000D_
</t>
  </si>
  <si>
    <t>3.NP - m.č. 304, 306, 311, 315, 317</t>
  </si>
  <si>
    <t>68</t>
  </si>
  <si>
    <t>763131451</t>
  </si>
  <si>
    <t>Podhled ze sádrokartonových desek dvouvrstvá zavěšená spodní konstrukce z ocelových profilů CD, UD jednoduše opláštěná deskou impregnovanou H2, tl. 12,5 mm, bez izolace</t>
  </si>
  <si>
    <t>-1100085468</t>
  </si>
  <si>
    <t>https://podminky.urs.cz/item/CS_URS_2022_02/763131451</t>
  </si>
  <si>
    <t>3.NP - m.č. 305</t>
  </si>
  <si>
    <t>69</t>
  </si>
  <si>
    <t>763131751</t>
  </si>
  <si>
    <t>Podhled ze sádrokartonových desek ostatní práce a konstrukce na podhledech ze sádrokartonových desek montáž parotěsné zábrany</t>
  </si>
  <si>
    <t>1486113762</t>
  </si>
  <si>
    <t>https://podminky.urs.cz/item/CS_URS_2022_02/763131751</t>
  </si>
  <si>
    <t>93,715+3,678</t>
  </si>
  <si>
    <t>70</t>
  </si>
  <si>
    <t>28329276</t>
  </si>
  <si>
    <t>fólie PE vyztužená pro parotěsnou vrstvu (reakce na oheň - třída E) 140g/m2</t>
  </si>
  <si>
    <t>-13857097</t>
  </si>
  <si>
    <t>97,393*1,15 'Přepočtené koeficientem množství</t>
  </si>
  <si>
    <t>71</t>
  </si>
  <si>
    <t>998763403</t>
  </si>
  <si>
    <t>Přesun hmot pro konstrukce montované z desek stanovený procentní sazbou (%) z ceny vodorovná dopravní vzdálenost do 50 m v objektech výšky přes 12 do 24 m</t>
  </si>
  <si>
    <t>61330205</t>
  </si>
  <si>
    <t>https://podminky.urs.cz/item/CS_URS_2022_02/998763403</t>
  </si>
  <si>
    <t xml:space="preserve">Poznámka k souboru cen:_x000D_
1. Ceny pro přesun hmot stanovený z hmotnosti přesunovaného materiálu se použijí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-3381 pro přesun prováděný bez použití mechanizace, tj. za ztížených podmínek, lze použít pouze pro hmotnost materiálu, která se tímto způsobem skutečně přemísťuje. U přesunu stanoveného procentní sazbou se ztížení přesunu ocení individuálně._x000D_
</t>
  </si>
  <si>
    <t>764</t>
  </si>
  <si>
    <t>Konstrukce klempířské</t>
  </si>
  <si>
    <t>72</t>
  </si>
  <si>
    <t>764002861</t>
  </si>
  <si>
    <t>Demontáž klempířských konstrukcí oplechování říms do suti</t>
  </si>
  <si>
    <t>-1142420879</t>
  </si>
  <si>
    <t>https://podminky.urs.cz/item/CS_URS_2022_02/764002861</t>
  </si>
  <si>
    <t>73</t>
  </si>
  <si>
    <t>764004861</t>
  </si>
  <si>
    <t>Demontáž klempířských konstrukcí svodu do suti</t>
  </si>
  <si>
    <t>-41769482</t>
  </si>
  <si>
    <t>https://podminky.urs.cz/item/CS_URS_2022_02/764004861</t>
  </si>
  <si>
    <t>0,19+1,33+11,175+11,725+1,33+0,19+12,8+12,8+11,925+1,33+0,19+11,11+1,33+0,19+12,05+12,05</t>
  </si>
  <si>
    <t>74</t>
  </si>
  <si>
    <t>764248304/R</t>
  </si>
  <si>
    <t>Oplechování říms a ozdobných prvků z titanzinkového lesklého válcovaného plechu rovných, bez rohů mechanicky kotvené rš 300 mm</t>
  </si>
  <si>
    <t>470182534</t>
  </si>
  <si>
    <t>Římsy</t>
  </si>
  <si>
    <t>Ornament</t>
  </si>
  <si>
    <t>75</t>
  </si>
  <si>
    <t>764248345</t>
  </si>
  <si>
    <t>Oplechování říms a ozdobných prvků z titanzinkového lesklého válcovaného plechu rovných, bez rohů Příplatek k cenám za zvýšenou pracnost při provedení rohu nebo koutu rovné římsy do rš 400 mm</t>
  </si>
  <si>
    <t>-403437600</t>
  </si>
  <si>
    <t>https://podminky.urs.cz/item/CS_URS_2022_02/764248345</t>
  </si>
  <si>
    <t>76</t>
  </si>
  <si>
    <t>764242331</t>
  </si>
  <si>
    <t>Oplechování střešních prvků z titanzinkového lesklého válcovaného plechu okapu okapovým plechem střechy rovné rš 150 mm</t>
  </si>
  <si>
    <t>-1010686223</t>
  </si>
  <si>
    <t>https://podminky.urs.cz/item/CS_URS_2022_02/764242331</t>
  </si>
  <si>
    <t xml:space="preserve">Poznámka k souboru cen:_x000D_
1. V cenách 764 24-1305 až - 2357 nejsou započteny náklady na podkladní plech. Ten se oceňuje souborem cen 764 01-14..Podkladní plech z pozinkovaného plechu v tl. 1,0 mm a rozvinuté šířce dle rš střešního prvku._x000D_
</t>
  </si>
  <si>
    <t>Přechod mezi zateplovacími systémy v úrovni mezi 1. a 2.NP</t>
  </si>
  <si>
    <t>23,28+23,28+16,73+16,73</t>
  </si>
  <si>
    <t>77</t>
  </si>
  <si>
    <t>764548323</t>
  </si>
  <si>
    <t>Svod z titanzinkového lesklého válcovaného plechu včetně objímek, kolen a odskoků kruhový, průměru 100 mm</t>
  </si>
  <si>
    <t>-256656664</t>
  </si>
  <si>
    <t>https://podminky.urs.cz/item/CS_URS_2022_02/764548323</t>
  </si>
  <si>
    <t>78</t>
  </si>
  <si>
    <t>998764203</t>
  </si>
  <si>
    <t>Přesun hmot pro konstrukce klempířské stanovený procentní sazbou (%) z ceny vodorovná dopravní vzdálenost do 50 m v objektech výšky přes 12 do 24 m</t>
  </si>
  <si>
    <t>-531701342</t>
  </si>
  <si>
    <t>https://podminky.urs.cz/item/CS_URS_2022_02/998764203</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</si>
  <si>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-4181 pro přesun prováděný bez použití mechanizace, tj. za ztížených podmínek, lze použít pouze pro hmotnost materiálu, která se tímto způsobem skutečně přemísťuje._x000D_
</t>
  </si>
  <si>
    <t>783</t>
  </si>
  <si>
    <t>Dokončovací práce - nátěry</t>
  </si>
  <si>
    <t>79</t>
  </si>
  <si>
    <t>783206801</t>
  </si>
  <si>
    <t>Odstranění nátěrů z tesařských konstrukcí obroušením</t>
  </si>
  <si>
    <t>-1954126358</t>
  </si>
  <si>
    <t>https://podminky.urs.cz/item/CS_URS_2022_02/783206801</t>
  </si>
  <si>
    <t>Podhled střechy</t>
  </si>
  <si>
    <t>(5,66+5,75+5,66+5,75+5,65+5,75+5,65+5,75)*1,2</t>
  </si>
  <si>
    <t>(5,85+5,85+10,3+10,3)*0,6</t>
  </si>
  <si>
    <t>80</t>
  </si>
  <si>
    <t>783218111</t>
  </si>
  <si>
    <t>Lazurovací nátěr tesařských konstrukcí dvojnásobný syntetický</t>
  </si>
  <si>
    <t>1246853464</t>
  </si>
  <si>
    <t>https://podminky.urs.cz/item/CS_URS_2022_02/783218111</t>
  </si>
  <si>
    <t>784</t>
  </si>
  <si>
    <t>Dokončovací práce - malby a tapety</t>
  </si>
  <si>
    <t>81</t>
  </si>
  <si>
    <t>784181121</t>
  </si>
  <si>
    <t>Penetrace podkladu jednonásobná hloubková v místnostech výšky do 3,80 m</t>
  </si>
  <si>
    <t>-639472628</t>
  </si>
  <si>
    <t>https://podminky.urs.cz/item/CS_URS_2022_02/784181121</t>
  </si>
  <si>
    <t>82</t>
  </si>
  <si>
    <t>784211101</t>
  </si>
  <si>
    <t>Malby z malířských směsí otěruvzdorných za mokra dvojnásobné, bílé za mokra otěruvzdorné výborně v místnostech výšky do 3,80 m</t>
  </si>
  <si>
    <t>-1461665964</t>
  </si>
  <si>
    <t>https://podminky.urs.cz/item/CS_URS_2022_02/784211101</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</si>
  <si>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</si>
  <si>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</si>
  <si>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</si>
  <si>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</si>
  <si>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i/>
        <sz val="8"/>
        <rFont val="Arial CE"/>
        <charset val="238"/>
      </rPr>
      <t xml:space="preserve">Rekapitulace stavby </t>
    </r>
    <r>
      <rPr>
        <sz val="8"/>
        <rFont val="Arial CE"/>
        <charset val="238"/>
      </rPr>
      <t>obsahuje sestavu Rekapitulace stavby a Rekapitulace objektů stavby a soupisů prací.</t>
    </r>
  </si>
  <si>
    <r>
      <t xml:space="preserve">V sestavě </t>
    </r>
    <r>
      <rPr>
        <b/>
        <sz val="8"/>
        <rFont val="Arial CE"/>
        <charset val="238"/>
      </rPr>
      <t>Rekapitulace stavby</t>
    </r>
    <r>
      <rPr>
        <sz val="8"/>
        <rFont val="Arial CE"/>
        <charset val="238"/>
      </rPr>
      <t xml:space="preserve"> jsou uvedeny informace identifikující předmět veřejné zakázky na stavební práce, KSO, CC-CZ, CZ-CPV, CZ-CPA a rekapitulaci </t>
    </r>
  </si>
  <si>
    <t>celkové nabídkové ceny účastníka.</t>
  </si>
  <si>
    <t xml:space="preserve">Termínem "učastník" (resp. zhotovitel) se myslí "účastník zadávacího řízení" ve smyslu zákona o zadávání veřejných zakázek. </t>
  </si>
  <si>
    <r>
      <t xml:space="preserve">V sestavě </t>
    </r>
    <r>
      <rPr>
        <b/>
        <sz val="8"/>
        <rFont val="Arial CE"/>
        <charset val="238"/>
      </rPr>
      <t>Rekapitulace objektů stavby a soupisů prací</t>
    </r>
    <r>
      <rPr>
        <sz val="8"/>
        <rFont val="Arial CE"/>
        <charset val="238"/>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</si>
  <si>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</si>
  <si>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</si>
  <si>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</si>
  <si>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</si>
  <si>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</si>
  <si>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</si>
  <si>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</si>
  <si>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</si>
  <si>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Vedlejší a ostatní náklady</t>
  </si>
  <si>
    <t>OST</t>
  </si>
  <si>
    <t>Ostatní</t>
  </si>
  <si>
    <t>Soupis</t>
  </si>
  <si>
    <t>Soupis prací pro daný typ objektu</t>
  </si>
  <si>
    <r>
      <rPr>
        <i/>
        <sz val="8"/>
        <rFont val="Arial CE"/>
        <charset val="238"/>
      </rPr>
      <t xml:space="preserve">Soupis prací </t>
    </r>
    <r>
      <rPr>
        <sz val="8"/>
        <rFont val="Arial CE"/>
        <charset val="238"/>
      </rPr>
      <t>pro jednotlivé objekty obsahuje sestavy Krycí list soupisu prací, Rekapitulace členění soupisu prací, Soupis prací. Za soupis prací může být považován</t>
    </r>
  </si>
  <si>
    <t>i objekt stavby v případě, že neobsahuje podřízenou zakázku.</t>
  </si>
  <si>
    <r>
      <rPr>
        <b/>
        <sz val="8"/>
        <rFont val="Arial CE"/>
        <charset val="238"/>
      </rPr>
      <t>Krycí list soupisu</t>
    </r>
    <r>
      <rPr>
        <sz val="8"/>
        <rFont val="Arial CE"/>
        <charset val="238"/>
      </rPr>
      <t xml:space="preserve"> obsahuje rekapitulaci informací o předmětu veřejné zakázky ze sestavy Rekapitulace stavby, informaci o zařazení objektu do KSO, </t>
    </r>
  </si>
  <si>
    <t>CC-CZ, CZ-CPV, CZ-CPA a rekapitulaci celkové nabídkové ceny účastníka za aktuální soupis prací.</t>
  </si>
  <si>
    <r>
      <rPr>
        <b/>
        <sz val="8"/>
        <rFont val="Arial CE"/>
        <charset val="238"/>
      </rPr>
      <t>Rekapitulace členění soupisu prací</t>
    </r>
    <r>
      <rPr>
        <sz val="8"/>
        <rFont val="Arial CE"/>
        <charset val="238"/>
      </rPr>
      <t xml:space="preserve"> obsahuje rekapitulaci soupisu prací ve všech úrovních členění soupisu tak, jak byla tato členění použita (např. </t>
    </r>
  </si>
  <si>
    <t>stavební díly, funkční díly, případně jiné členění) s rekapitulací nabídkové ceny.</t>
  </si>
  <si>
    <r>
      <rPr>
        <b/>
        <sz val="8"/>
        <rFont val="Arial CE"/>
        <charset val="238"/>
      </rPr>
      <t xml:space="preserve">Soupis prací </t>
    </r>
    <r>
      <rPr>
        <sz val="8"/>
        <rFont val="Arial CE"/>
        <charset val="238"/>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</si>
  <si>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</si>
  <si>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</si>
  <si>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</si>
  <si>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</si>
  <si>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Typ položky: K - konstrukce, M - materiál, PP - plný popis, PSC - poznámka k souboru cen,  P - poznámka k položce, VV - výkaz výměr, FIG - rozpad figur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</si>
  <si>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</si>
  <si>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</si>
  <si>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</si>
  <si>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</si>
  <si>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</si>
  <si>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</si>
  <si>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</si>
  <si>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</si>
  <si>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</si>
  <si>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</si>
  <si>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</si>
  <si>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</si>
  <si>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</si>
  <si>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</si>
  <si>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</si>
  <si>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</si>
  <si>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</si>
  <si>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</si>
  <si>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Účastník je pro podání nabídky povinen vyplnit žlutě podbarvená pole: </t>
  </si>
  <si>
    <t xml:space="preserve">Pole Účastník v sestavě Rekapitulace stavby - zde účastník vyplní svůj název (název subjektu) </t>
  </si>
  <si>
    <t>Pole IČ a DIČ v sestavě Rekapitulace stavby - zde účastník vyplní svoje IČ a DIČ</t>
  </si>
  <si>
    <t>Datum v sestavě Rekapitulace stavby - zde účastník vyplní datum vytvoření nabídky</t>
  </si>
  <si>
    <t>J.cena = jednotková cena v sestavě Soupis prací o maximálním počtu desetinných míst uvedených v poli</t>
  </si>
  <si>
    <t>- pokud sestavy soupisů prací obsahují pole J.cena, měla by být všechna tato pole vyplněna nenulovými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</si>
  <si>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</si>
  <si>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</si>
  <si>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</si>
  <si>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</si>
  <si>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Účastník v tomto případě by měl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</si>
  <si>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</si>
  <si>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Obě pole - J.materiál, J.Montáž u jedné položky by však neměly být vyplněny nulou.</t>
  </si>
  <si>
    <t>Rekapitulace stavby</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</si>
  <si>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</si>
  <si>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</si>
  <si>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</si>
  <si>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</si>
  <si>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</si>
  <si>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</si>
  <si>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</si>
  <si>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</si>
  <si>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</si>
  <si>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</si>
  <si>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</si>
  <si>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</si>
  <si>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</si>
  <si>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</si>
  <si>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</si>
  <si>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</si>
  <si>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</si>
  <si>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</si>
  <si>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</si>
  <si>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</si>
  <si>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</si>
  <si>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</si>
  <si>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</si>
  <si>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</si>
  <si>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</si>
  <si>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</si>
  <si>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</si>
  <si>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</si>
  <si>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</si>
  <si>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</si>
  <si>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</si>
  <si>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Účastník</t>
  </si>
  <si>
    <t>Účastník veřejné zakázky</t>
  </si>
  <si>
    <t>Projektant</t>
  </si>
  <si>
    <t>Poznámka</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</si>
  <si>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</si>
  <si>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</si>
  <si>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</si>
  <si>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</si>
  <si>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</si>
  <si>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</si>
  <si>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</si>
  <si>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</si>
  <si>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</si>
  <si>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</si>
  <si>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</si>
  <si>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</si>
  <si>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</si>
  <si>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</si>
  <si>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</si>
  <si>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</si>
  <si>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</si>
  <si>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</si>
  <si>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</si>
  <si>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</si>
  <si>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</si>
  <si>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</si>
  <si>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</si>
  <si>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</si>
  <si>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</si>
  <si>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</si>
  <si>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</si>
  <si>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</si>
  <si>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</si>
  <si>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</si>
  <si>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</si>
  <si>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</si>
  <si>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</si>
  <si>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</si>
  <si>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</si>
  <si>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</si>
  <si>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</si>
  <si>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</si>
  <si>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</si>
  <si>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</si>
  <si>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</si>
  <si>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</si>
  <si>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</si>
  <si>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</si>
  <si>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</si>
  <si>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</si>
  <si>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</si>
  <si>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</si>
  <si>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</si>
  <si>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</si>
  <si>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</si>
  <si>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</si>
  <si>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</si>
  <si>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</si>
  <si>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</si>
  <si>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</si>
  <si>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</si>
  <si>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</si>
  <si>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</si>
  <si>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</si>
  <si>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</si>
  <si>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fig</t>
  </si>
  <si>
    <t>Rozpad figur</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</si>
  <si>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</si>
  <si>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</si>
  <si>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</si>
  <si>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</si>
  <si>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</si>
  <si>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</si>
  <si>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</si>
  <si>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</si>
  <si>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</si>
  <si>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</si>
  <si>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</si>
  <si>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</si>
  <si>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</si>
  <si>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</si>
  <si>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</si>
  <si>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</si>
  <si>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</si>
  <si>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</si>
  <si>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</si>
  <si>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Ostatní náklady</t>
  </si>
  <si>
    <t>Položka typu HSV</t>
  </si>
  <si>
    <t>Položka typu PSV</t>
  </si>
  <si>
    <t>Položka typu M</t>
  </si>
  <si>
    <t>Položka typu OST</t>
  </si>
  <si>
    <t>{0b815264-6144-4ee9-98de-d2802b77c281}</t>
  </si>
  <si>
    <t>Objekt:</t>
  </si>
  <si>
    <t>02 - Vodovod</t>
  </si>
  <si>
    <t>Uchazeč:</t>
  </si>
  <si>
    <t>Zpracovatel</t>
  </si>
  <si>
    <t>Datum a podpis:</t>
  </si>
  <si>
    <t>Razítko</t>
  </si>
  <si>
    <t>Objednavatel</t>
  </si>
  <si>
    <t>Uchazeč</t>
  </si>
  <si>
    <t>Náklady ze soupisu prací</t>
  </si>
  <si>
    <t xml:space="preserve">    722 - Zdravotechnika - vnitřní vodovod</t>
  </si>
  <si>
    <t xml:space="preserve">    725 - Zdravotechnika - zařizovací předměty</t>
  </si>
  <si>
    <t xml:space="preserve">    781 - Dokončovací práce - obklady</t>
  </si>
  <si>
    <t>Lešení pomocné pro objekty pozemních staveb s lešeňovou podlahou v do 1,9 m zatížení do 150 kg/m2</t>
  </si>
  <si>
    <t>CS ÚRS 2024 01</t>
  </si>
  <si>
    <t>-341902314</t>
  </si>
  <si>
    <t>PP</t>
  </si>
  <si>
    <t>Lešení pomocné pracovní pro objekty pozemních staveb  pro zatížení do 150 kg/m2, o výšce lešeňové podlahy do 1,9 m</t>
  </si>
  <si>
    <t>https://podminky.urs.cz/item/CS_URS_2024_01/949101111</t>
  </si>
  <si>
    <t xml:space="preserve">Poznámka k souboru cen:_x000D_
1. V ceně jsou započteny i náklady na montáž, opotřebení a demontáž lešení. 2. V ceně nejsou započteny náklady na manipulaci s lešením; tyto jsou již zahrnuty v cenách příslušných stavebních prací. 3. Množství měrných jednotek se určuje m2 podlahové plochy, na které se práce provádí. </t>
  </si>
  <si>
    <t>"SDK předstěna" 3*2</t>
  </si>
  <si>
    <t>Vyčištění budov bytové a občanské výstavby při výšce podlaží do 4 m</t>
  </si>
  <si>
    <t>-791110749</t>
  </si>
  <si>
    <t>Vyčištění budov nebo objektů před předáním do užívání  budov bytové nebo občanské výstavby, světlé výšky podlaží do 4 m</t>
  </si>
  <si>
    <t>https://podminky.urs.cz/item/CS_URS_2024_01/952901111</t>
  </si>
  <si>
    <t xml:space="preserve">Poznámka k souboru cen:_x000D_
1. Cenu -1111 lze použít i pro vyčištění půdy a rovné střechy budov, pokud definitivní úprava umožňuje, aby se ploché střechy používalo jako terasy, nebo tehdy, když je nutno čistit konstrukce na těchto střechách (světlíky, dveře apod.). Do výměry se započítávají jednou třetinou plochy. 2. Střešní plochy hal se světlíky nebo okny se oceňují jako podlaží cenou -1221. 3. Množství měrných jednotek se určuje v m2 půdorysné plochy každého podlaží, dané vnějším obrysem podlaží budovy. Plochy balkonů se přičítají. 4. v ceně -1111 a -1114 jsou započteny náklady na zametení a umytí podlah, dlažeb, obkladů, schodů v místnostech, chodbách a schodištích, vyčištění a umytí oken, dveří s rámy, zárubněmi, umytí a vyčištění jiných zasklených a natíraných ploch a zařizovacích předmětů. 5. V ceně -1221 jsou započteny náklady na zametení podlahy, umytí dlažeb nebo keramických podlah v přilehlých místnostech, chodbách a schodištích, umytí obkladů, schodů, vyčištění a umytí oken a dveří s rámy a zárubněmi, umytí a vyčištění jiných zasklených a natíraných ploch a zařizovacích předmětů. 6. V ceně -1311 jsou započteny náklady na zametení a čištění dlažeb, umytí, vyčištění okenních a dveřních rámů a zařizovacích předmětů. 7. V ceně -1411 jsou započteny náklady na vynesení zbytků stavebního rumu, kropení a 2x zametení podlah, oprášení stěn a výplní otvorů. </t>
  </si>
  <si>
    <t>"SDK předstěna" 4*3</t>
  </si>
  <si>
    <t>997013213</t>
  </si>
  <si>
    <t>Vnitrostaveništní doprava suti a vybouraných hmot pro budovy v do 12 m ručně</t>
  </si>
  <si>
    <t>443072435</t>
  </si>
  <si>
    <t>Vnitrostaveništní doprava suti a vybouraných hmot  vodorovně do 50 m svisle ručně pro budovy a haly výšky přes 9 do 12 m</t>
  </si>
  <si>
    <t>https://podminky.urs.cz/item/CS_URS_2024_01/997013213</t>
  </si>
  <si>
    <t xml:space="preserve">Poznámka k souboru cen:_x000D_
1. V cenách -3111 až -3217 jsou započteny i náklady na: a) vodorovnou dopravu na uvedenou vzdálenost, b) svislou dopravu pro uvedenou výšku budovy, c) naložení na vodorovný dopravní prostředek pro odvoz na skládku nebo meziskládku, d) náklady na rozhrnutí a urovnání suti na dopravním prostředku. 2. Jestliže se pro svislý přesun použije shoz nebo zařízení investora (např. výtah v budově), užijí se pro ocenění vodorovné dopravy suti ceny -3111, 3151 a -3211 pro budovy a haly výšky do 6 m. 3. Montáž, demontáž a pronájem shozu se ocení cenami souboru cen 997 01-33 Shoz suti. 4. Ceny -3151 až -3162 lze použít v případě, kdy dochází ke ztížení dopravy suti např. tím, že není možné instalovat jeřáb. </t>
  </si>
  <si>
    <t>Nakládání suti a vybouraných hmot</t>
  </si>
  <si>
    <t>-814720270</t>
  </si>
  <si>
    <t>Nakládání suti a vybouraných hmot na dopravní prostředek  pro vodorovné přemístění</t>
  </si>
  <si>
    <t>https://podminky.urs.cz/item/CS_URS_2024_01/997002611</t>
  </si>
  <si>
    <t xml:space="preserve">Poznámka k souboru cen:_x000D_
1. Cena platí i pro překládání při lomené dopravě. 2. Cenu nelze použít při dopravě po železnici, po vodě nebo ručně. </t>
  </si>
  <si>
    <t>Odvoz suti a vybouraných hmot na skládku nebo meziskládku do 1 km se složením</t>
  </si>
  <si>
    <t>-1146090354</t>
  </si>
  <si>
    <t>Odvoz suti a vybouraných hmot na skládku nebo meziskládku  se složením, na vzdálenost do 1 km</t>
  </si>
  <si>
    <t>https://podminky.urs.cz/item/CS_URS_2024_01/997013501</t>
  </si>
  <si>
    <t xml:space="preserve">Poznámka k souboru cen:_x000D_
1. Délka odvozu suti je vzdálenost od místa naložení suti na dopravní prostředek až po místo složení na určené skládce nebo meziskládce. 2. V ceně -3501 jsou započteny i náklady na složení suti na skládku nebo meziskládku. 3. Ceny jsou určeny pro odvoz suti na skládku nebo meziskládku jakýmkoliv způsobem silniční dopravy (i prostřednictvím kontejnerů). 4. Odvoz suti z meziskládky se oceňuje cenou 997 01-3511. </t>
  </si>
  <si>
    <t>Příplatek k odvozu suti a vybouraných hmot na skládku ZKD 1 km přes 1 km</t>
  </si>
  <si>
    <t>-406821575</t>
  </si>
  <si>
    <t>Odvoz suti a vybouraných hmot na skládku nebo meziskládku  se složením, na vzdálenost Příplatek k ceně za každý další i započatý 1 km přes 1 km</t>
  </si>
  <si>
    <t>https://podminky.urs.cz/item/CS_URS_2024_01/997013509</t>
  </si>
  <si>
    <t>6,241*10</t>
  </si>
  <si>
    <t>997013631</t>
  </si>
  <si>
    <t>Poplatek za uložení na skládce (skládkovné) stavebního odpadu směsného kód odpadu 17 09 04</t>
  </si>
  <si>
    <t>1764090212</t>
  </si>
  <si>
    <t>Poplatek za uložení stavebního odpadu na skládce (skládkovné) směsného stavebního a demoličního zatříděného do Katalogu odpadů pod kódem 17 09 04</t>
  </si>
  <si>
    <t>https://podminky.urs.cz/item/CS_URS_2024_01/997013631</t>
  </si>
  <si>
    <t xml:space="preserve">Poznámka k souboru cen:_x000D_
1. Ceny uvedené v souboru cen je doporučeno upravit podle aktuálních cen místně příslušné skládky odpadů. 2. Uložení odpadů neuvedených v souboru cen se oceňuje individuálně. 3. V cenách je započítán poplatek za ukládaní odpadu dle zákona 185/2001 Sb. 4. Případné drcení stavebního odpadu lze ocenit souborem cen 997 00-60 Drcení stavebního odpadu z katalogu 800-6 Demolice objektů. </t>
  </si>
  <si>
    <t>998018002</t>
  </si>
  <si>
    <t>Přesun hmot ruční pro budovy v do 12 m</t>
  </si>
  <si>
    <t>89561931</t>
  </si>
  <si>
    <t>Přesun hmot pro budovy občanské výstavby, bydlení, výrobu a služby  ruční - bez užití mechanizace vodorovná dopravní vzdálenost do 100 m pro budovy s jakoukoliv nosnou konstrukcí výšky přes 6 do 12 m</t>
  </si>
  <si>
    <t>https://podminky.urs.cz/item/CS_URS_2024_01/998018002</t>
  </si>
  <si>
    <t xml:space="preserve">Poznámka k souboru cen:_x000D_
1. Ceny -7001 až -7006 lze použít v případě, kdy dochází ke ztížení přesunu např. tím, že není možné instalovat jeřáb. 2. K cenám -7001 až -7006 lze použít příplatky za zvětšený přesun -1014 až -1019, -2034 až -2039 nebo -2114 až 2119. 3. Jestliže pro svislý přesun používá zařízení investora (např. výtah v budově), užijí se pro ocenění přesunu hmot ceny stanovené pro nejmenší výšku, tj. 6 m. </t>
  </si>
  <si>
    <t>722</t>
  </si>
  <si>
    <t>Zdravotechnika - vnitřní vodovod</t>
  </si>
  <si>
    <t>722-x1</t>
  </si>
  <si>
    <t>Demontáž připojení ohřívačů TV k vodovodu - cena vč. likvidace odpadu</t>
  </si>
  <si>
    <t>-1734331396</t>
  </si>
  <si>
    <t>722-x2</t>
  </si>
  <si>
    <t>Napojení nových rozvodů TV na stávající</t>
  </si>
  <si>
    <t>437262012</t>
  </si>
  <si>
    <t>722174022</t>
  </si>
  <si>
    <t>Potrubí vodovodní plastové PPR svar polyfuze PN 20 D 20x3,4 mm</t>
  </si>
  <si>
    <t>1295314253</t>
  </si>
  <si>
    <t>Potrubí z plastových trubek z polypropylenu PPR svařovaných polyfuzně PN 20 (SDR 6) D 20 x 3,4</t>
  </si>
  <si>
    <t>https://podminky.urs.cz/item/CS_URS_2024_01/722174022</t>
  </si>
  <si>
    <t>722174023</t>
  </si>
  <si>
    <t>Potrubí vodovodní plastové PPR svar polyfuze PN 20 D 25x4,2 mm</t>
  </si>
  <si>
    <t>-611108828</t>
  </si>
  <si>
    <t>Potrubí z plastových trubek z polypropylenu PPR svařovaných polyfuzně PN 20 (SDR 6) D 25 x 4,2</t>
  </si>
  <si>
    <t>https://podminky.urs.cz/item/CS_URS_2024_01/722174023</t>
  </si>
  <si>
    <t>722174024</t>
  </si>
  <si>
    <t>Potrubí vodovodní plastové PPR svar polyfuze PN 20 D 32x5,4 mm</t>
  </si>
  <si>
    <t>290408490</t>
  </si>
  <si>
    <t>Potrubí z plastových trubek z polypropylenu PPR svařovaných polyfuzně PN 20 (SDR 6) D 32 x 5,4</t>
  </si>
  <si>
    <t>https://podminky.urs.cz/item/CS_URS_2024_01/722174024</t>
  </si>
  <si>
    <t>722174025</t>
  </si>
  <si>
    <t>Potrubí vodovodní plastové PPR svar polyfuze PN 20 D 40x6,7 mm</t>
  </si>
  <si>
    <t>-1412150325</t>
  </si>
  <si>
    <t>Potrubí z plastových trubek z polypropylenu PPR svařovaných polyfuzně PN 20 (SDR 6) D 40 x 6,7</t>
  </si>
  <si>
    <t>https://podminky.urs.cz/item/CS_URS_2024_01/722174025</t>
  </si>
  <si>
    <t>722181241</t>
  </si>
  <si>
    <t>Ochrana vodovodního potrubí přilepenými termoizolačními trubicemi z PE tl do 20 mm DN do 22 mm</t>
  </si>
  <si>
    <t>-1234666293</t>
  </si>
  <si>
    <t>Ochrana potrubí  termoizolačními trubicemi z pěnového polyetylenu PE přilepenými v příčných a podélných spojích, tloušťky izolace přes 13 do 20 mm, vnitřního průměru izolace DN do 22 mm</t>
  </si>
  <si>
    <t>https://podminky.urs.cz/item/CS_URS_2024_01/722181241</t>
  </si>
  <si>
    <t xml:space="preserve">Poznámka k souboru cen:_x000D_
1. V cenách -1211 až -1256 jsou započteny i náklady na dodání tepelně izolačních trubic. </t>
  </si>
  <si>
    <t>722181242</t>
  </si>
  <si>
    <t>Ochrana vodovodního potrubí přilepenými termoizolačními trubicemi z PE tl do 20 mm DN do 45 mm</t>
  </si>
  <si>
    <t>43157907</t>
  </si>
  <si>
    <t>Ochrana potrubí  termoizolačními trubicemi z pěnového polyetylenu PE přilepenými v příčných a podélných spojích, tloušťky izolace přes 13 do 20 mm, vnitřního průměru izolace DN přes 22 do 45 mm</t>
  </si>
  <si>
    <t>https://podminky.urs.cz/item/CS_URS_2024_01/722181242</t>
  </si>
  <si>
    <t>56+61+20</t>
  </si>
  <si>
    <t>722232061</t>
  </si>
  <si>
    <t>Kohout kulový přímý G 1/2" PN 42 do 185°C vnitřní závit s vypouštěním</t>
  </si>
  <si>
    <t>-1872002223</t>
  </si>
  <si>
    <t>Armatury se dvěma závity kulové kohouty PN 42 do 185 °C přímé vnitřní závit s vypouštěním G 1/2"</t>
  </si>
  <si>
    <t>https://podminky.urs.cz/item/CS_URS_2024_01/722232061</t>
  </si>
  <si>
    <t>722240122</t>
  </si>
  <si>
    <t>Kohout kulový plastový PPR DN 20</t>
  </si>
  <si>
    <t>469079034</t>
  </si>
  <si>
    <t>Armatury z plastických hmot  kohouty (PPR) kulové DN 20</t>
  </si>
  <si>
    <t>https://podminky.urs.cz/item/CS_URS_2024_01/722240122</t>
  </si>
  <si>
    <t>722240123</t>
  </si>
  <si>
    <t>Kohout kulový plastový PPR DN 25</t>
  </si>
  <si>
    <t>-1319308916</t>
  </si>
  <si>
    <t>Armatury z plastických hmot  kohouty (PPR) kulové DN 25</t>
  </si>
  <si>
    <t>https://podminky.urs.cz/item/CS_URS_2024_01/722240123</t>
  </si>
  <si>
    <t>722240124</t>
  </si>
  <si>
    <t>Kohout kulový plastový PPR DN 32</t>
  </si>
  <si>
    <t>1990249201</t>
  </si>
  <si>
    <t>Armatury z plastických hmot  kohouty (PPR) kulové DN 32</t>
  </si>
  <si>
    <t>https://podminky.urs.cz/item/CS_URS_2024_01/722240124</t>
  </si>
  <si>
    <t>722263206</t>
  </si>
  <si>
    <t>Vodoměr závitový jednovtokový suchoběžný do 100°C G 1/2" Qn 1,6 m3/h</t>
  </si>
  <si>
    <t>-358421297</t>
  </si>
  <si>
    <t>https://podminky.urs.cz/item/CS_URS_2024_01/722263206</t>
  </si>
  <si>
    <t xml:space="preserve">Poznámka k souboru cen:_x000D_
1. Cenami nelze oceňovat montáže vodoměrů při zřizování vodovodních přípojek; tyto práce se oceňují cenami souboru cen 722 26- . 9 Oprava vodoměrů, části C 02. </t>
  </si>
  <si>
    <t>722-x6</t>
  </si>
  <si>
    <t>D+M Příslušenství k vodoměru pro napojení k PPR - plombovací šroubení, přechod PPR/mosaz apod...</t>
  </si>
  <si>
    <t>-2037411217</t>
  </si>
  <si>
    <t>722290226</t>
  </si>
  <si>
    <t>Zkouška těsnosti vodovodního potrubí závitového do DN 50</t>
  </si>
  <si>
    <t>-1904658423</t>
  </si>
  <si>
    <t>Zkoušky, proplach a desinfekce vodovodního potrubí  zkoušky těsnosti vodovodního potrubí závitového do DN 50</t>
  </si>
  <si>
    <t>https://podminky.urs.cz/item/CS_URS_2024_01/722290226</t>
  </si>
  <si>
    <t xml:space="preserve">Poznámka k souboru cen:_x000D_
1. Cenami se oceňují dílčí zkoušky těsnosti vodovodního potrubí, které bude v dalším pracovním postupu zakryto nebo se stane nepřístupným. 2. Cenami nelze oceňovat celkové zkoušky těsnosti rozvodů vodovodního potrubí. 3. V cenách je započteno i dodání vody, uzavření a zabezpečení konců potrubí. 4. V cenách -0234 a -0237 je započteno i dodání desinfekčního prostředku. </t>
  </si>
  <si>
    <t>79+56+61+20</t>
  </si>
  <si>
    <t>722290234</t>
  </si>
  <si>
    <t>Proplach a dezinfekce vodovodního potrubí do DN 80</t>
  </si>
  <si>
    <t>-941840302</t>
  </si>
  <si>
    <t>Zkoušky, proplach a desinfekce vodovodního potrubí  proplach a desinfekce vodovodního potrubí do DN 80</t>
  </si>
  <si>
    <t>https://podminky.urs.cz/item/CS_URS_2024_01/722290234</t>
  </si>
  <si>
    <t>722-x5</t>
  </si>
  <si>
    <t>Požární ucpávky - kompletní provedení</t>
  </si>
  <si>
    <t>308833862</t>
  </si>
  <si>
    <t>Požární ucpávky - kompletní provedení vč. revizí</t>
  </si>
  <si>
    <t>722-x3</t>
  </si>
  <si>
    <t>Ostatní nespecifikované materiály a práce</t>
  </si>
  <si>
    <t>-1565120535</t>
  </si>
  <si>
    <t>722-x4</t>
  </si>
  <si>
    <t>Zednická přípomoc - vysekání rýh, prostupů, nik pro vodoměry apod...vč. následného začíštění s výmalbou - vč. oprav koupelen</t>
  </si>
  <si>
    <t>1857552996</t>
  </si>
  <si>
    <t>998722202</t>
  </si>
  <si>
    <t>Přesun hmot procentní pro vnitřní vodovod v objektech v do 12 m</t>
  </si>
  <si>
    <t>-417263393</t>
  </si>
  <si>
    <t>Přesun hmot pro vnitřní vodovod  stanovený procentní sazbou (%) z ceny vodorovná dopravní vzdálenost do 50 m v objektech výšky přes 6 do 12 m</t>
  </si>
  <si>
    <t>https://podminky.urs.cz/item/CS_URS_2024_01/998722202</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</si>
  <si>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-2181 pro přesun prováděný bez použití mechanizace, tj. za ztížených podmínek, lze použít pouze pro hmotnost materiálu, která se tímto způsobem skutečně přemísťuje. </t>
  </si>
  <si>
    <t>725</t>
  </si>
  <si>
    <t>Zdravotechnika - zařizovací předměty</t>
  </si>
  <si>
    <t>725530826</t>
  </si>
  <si>
    <t>Demontáž ohřívač elektrický akumulační do 800 litrů</t>
  </si>
  <si>
    <t>-958577827</t>
  </si>
  <si>
    <t>Demontáž elektrických zásobníkových ohřívačů vody  akumulačních do 800 l</t>
  </si>
  <si>
    <t>https://podminky.urs.cz/item/CS_URS_2024_01/725530826</t>
  </si>
  <si>
    <t>725980123/R</t>
  </si>
  <si>
    <t>Dvířka kovová s rámem 30/30</t>
  </si>
  <si>
    <t>-1739143132</t>
  </si>
  <si>
    <t>998725202</t>
  </si>
  <si>
    <t>Přesun hmot procentní pro zařizovací předměty v objektech v do 12 m</t>
  </si>
  <si>
    <t>1848454416</t>
  </si>
  <si>
    <t>Přesun hmot pro zařizovací předměty  stanovený procentní sazbou (%) z ceny vodorovná dopravní vzdálenost do 50 m v objektech výšky přes 6 do 12 m</t>
  </si>
  <si>
    <t>https://podminky.urs.cz/item/CS_URS_2024_01/998725202</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</si>
  <si>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-5181 pro přesun prováděný bez použití mechanizace, tj. za ztížených podmínek, lze použít pouze pro hmotnost materiálu, která se tímto způsobem skutečně přemísťuje. </t>
  </si>
  <si>
    <t>763121422</t>
  </si>
  <si>
    <t>SDK stěna předsazená tl 62,5 mm profil CW+UW 50 deska 1xH2 12,5  bez izolace EI 15</t>
  </si>
  <si>
    <t>285382490</t>
  </si>
  <si>
    <t>Stěna předsazená ze sádrokartonových desek s nosnou konstrukcí z ocelových profilů CW, UW jednoduše opláštěná deskou impregnovanou H2 tl. 12,5 mm bez izolace, EI 15, stěna tl. 62,5 mm, profil 50</t>
  </si>
  <si>
    <t>https://podminky.urs.cz/item/CS_URS_2024_01/763121422</t>
  </si>
  <si>
    <t xml:space="preserve">Poznámka k souboru cen:_x000D_
1. V cenách jsou započteny i náklady na tmelení a výztužnou pásku. 2. V cenách nejsou započteny náklady na základní penetrační nátěr; tyto se oceňují cenou 763 12-1714. 3. Ceny pro předsazené stěny lepené celoplošně jsou určeny pro lepení na rovný podklad, lepené na bochánky jsou určeny pro podklad o nerovnosti do 20 mm. 4. Ceny -1611 a -1612 Montáž nosné konstrukce je stanoveny pro m2 plochy předsazené stěny. 5. V ceně -1611 a -1612 nejsou započteny náklady na profily; tyto se oceňují ve specifikaci. 6. V cenách -1621 až -1641 Montáž desek nejsou započteny náklady na desky; tato dodávka se oceňuje ve specifikaci. 7. Cena -1590 je určena pro typ nosiče WC na nožičkách na zem pro standardní výšku do 1,3 m. Konstrukce nosiče WC není v ceně - oceňuje se souborem cen 726 13 1- části A 06 katalogu 800 - 721 Zdravotně technické instalace budov. Při výšce stěny na celou výšku místnosti se přidá UA profil =2xKV příčky a patka UA profilu= 4ks - oceňují se cenami 763 18-1421 - 1424. 8. Ostatní konstrukce a práce a příplatky, neuvedené v tomto souboru cen, se oceňují cenami 763 11-17.. pro příčky ze sádrokartonových desek. </t>
  </si>
  <si>
    <t>Opláštění stoupačky na chodbě</t>
  </si>
  <si>
    <t>(1,3+0,5)*(3,55+3,55+2,95)</t>
  </si>
  <si>
    <t>998763402</t>
  </si>
  <si>
    <t>Přesun hmot procentní pro sádrokartonové konstrukce v objektech v do 12 m</t>
  </si>
  <si>
    <t>-1271713092</t>
  </si>
  <si>
    <t>Přesun hmot pro konstrukce montované z desek  stanovený procentní sazbou (%) z ceny vodorovná dopravní vzdálenost do 50 m v objektech výšky přes 6 do 12 m</t>
  </si>
  <si>
    <t>https://podminky.urs.cz/item/CS_URS_2024_01/998763402</t>
  </si>
  <si>
    <t xml:space="preserve">Poznámka k souboru cen:_x000D_
1. Ceny pro přesun hmot stanovený z hmotnosti přesunovaného materiálu se použijí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-3381 pro přesun prováděný bez použití mechanizace, tj. za ztížených podmínek, lze použít pouze pro hmotnost materiálu, která se tímto způsobem skutečně přemísťuje. U přesunu stanoveného procentní sazbou se ztížení přesunu ocení individuálně. </t>
  </si>
  <si>
    <t>781</t>
  </si>
  <si>
    <t>Dokončovací práce - obklady</t>
  </si>
  <si>
    <t>781-x1</t>
  </si>
  <si>
    <t>Vybourání keremických obkladů, likvidace odpadu, oprava omítek, oprava keramických obkladů vč. silikonů, lišt, apod. - místa poškozená po provedení vodovodu</t>
  </si>
  <si>
    <t>-777578846</t>
  </si>
  <si>
    <t>6*9</t>
  </si>
  <si>
    <t>998781202</t>
  </si>
  <si>
    <t>Přesun hmot procentní pro obklady keramické v objektech v přes 6 do 12 m</t>
  </si>
  <si>
    <t>-599575820</t>
  </si>
  <si>
    <t>Přesun hmot pro obklady keramické stanovený procentní sazbou (%) z ceny vodorovná dopravní vzdálenost do 50 m základní v objektech výšky přes 6 do 12 m</t>
  </si>
  <si>
    <t>https://podminky.urs.cz/item/CS_URS_2024_01/998781202</t>
  </si>
  <si>
    <t>Hloubková jednonásobná penetrace podkladu v místnostech výšky do 3,80 m</t>
  </si>
  <si>
    <t>-1380899269</t>
  </si>
  <si>
    <t>https://podminky.urs.cz/item/CS_URS_2024_01/784181121</t>
  </si>
  <si>
    <t>"SDK předstěna" 18,09</t>
  </si>
  <si>
    <t>Dvojnásobné bílé malby ze směsí za mokra výborně otěruvzdorných v místnostech výšky do 3,80 m</t>
  </si>
  <si>
    <t>-781331474</t>
  </si>
  <si>
    <t>https://podminky.urs.cz/item/CS_URS_2024_01/784211101</t>
  </si>
  <si>
    <t>{e931fc34-8919-46a9-a8f9-2894d55042c2}</t>
  </si>
  <si>
    <t>03 - STA</t>
  </si>
  <si>
    <t xml:space="preserve">    742 - Elektroinstalace - slaboproud</t>
  </si>
  <si>
    <t>Kompletní provedení prostupu střechou pro anténu - cena vč. dodávky typové průchodky</t>
  </si>
  <si>
    <t>-1738870253</t>
  </si>
  <si>
    <t>741110511</t>
  </si>
  <si>
    <t>Montáž lišta a kanálek vkládací šířky do 60 mm s víčkem</t>
  </si>
  <si>
    <t>1147186777</t>
  </si>
  <si>
    <t>Montáž lišt a kanálků elektroinstalačních se spojkami, ohyby a rohy a s nasunutím do krabic vkládacích s víčkem, šířky do 60 mm</t>
  </si>
  <si>
    <t>https://podminky.urs.cz/item/CS_URS_2024_01/741110511</t>
  </si>
  <si>
    <t>"na půdě" 11</t>
  </si>
  <si>
    <t>34571008</t>
  </si>
  <si>
    <t>lišta elektroinstalační hranatá bílá 40x40</t>
  </si>
  <si>
    <t>1545488095</t>
  </si>
  <si>
    <t>11*1,1 'Přepočtené koeficientem množství</t>
  </si>
  <si>
    <t>741112061</t>
  </si>
  <si>
    <t>Montáž krabice přístrojová zapuštěná plastová kruhová</t>
  </si>
  <si>
    <t>1688770735</t>
  </si>
  <si>
    <t>Montáž krabic elektroinstalačních bez napojení na trubky a lišty, demontáže a montáže víčka a přístroje přístrojových zapuštěných plastových kruhových</t>
  </si>
  <si>
    <t>https://podminky.urs.cz/item/CS_URS_2024_01/741112061</t>
  </si>
  <si>
    <t>34571511/R</t>
  </si>
  <si>
    <t>krabice přístrojová do zdi</t>
  </si>
  <si>
    <t>141791662</t>
  </si>
  <si>
    <t>741122016</t>
  </si>
  <si>
    <t>Montáž kabel Cu bez ukončení uložený pod omítku plný kulatý 3x2,5 až 6 mm2 (např. CYKY)</t>
  </si>
  <si>
    <t>-2128500315</t>
  </si>
  <si>
    <t>Montáž kabelů měděných bez ukončení uložených pod omítku plných kulatých (např. CYKY), počtu a průřezu žil 3x2,5 až 6 mm2</t>
  </si>
  <si>
    <t>https://podminky.urs.cz/item/CS_URS_2024_01/741122016</t>
  </si>
  <si>
    <t>"z 1.NP na půdu" 12</t>
  </si>
  <si>
    <t>34111036</t>
  </si>
  <si>
    <t>kabel silový s Cu jádrem 1kV 3x2,5mm2 (CYKY)</t>
  </si>
  <si>
    <t>2045818117</t>
  </si>
  <si>
    <t>12*1,2 'Přepočtené koeficientem množství</t>
  </si>
  <si>
    <t>741122211</t>
  </si>
  <si>
    <t>Montáž kabel Cu plný kulatý žíla 3x1,5 až 6 mm2 uložený volně (např. CYKY)</t>
  </si>
  <si>
    <t>-649494418</t>
  </si>
  <si>
    <t>Montáž kabelů měděných bez ukončení uložených volně nebo v liště plných kulatých (např. CYKY) počtu a průřezu žil 3x1,5 až 6 mm2</t>
  </si>
  <si>
    <t>https://podminky.urs.cz/item/CS_URS_2024_01/741122211</t>
  </si>
  <si>
    <t>"na půdě" 13</t>
  </si>
  <si>
    <t>1106841411</t>
  </si>
  <si>
    <t>13*1,2 'Přepočtené koeficientem množství</t>
  </si>
  <si>
    <t>741320101</t>
  </si>
  <si>
    <t>Montáž jistič jednopólový nn do 25 A bez krytu</t>
  </si>
  <si>
    <t>293194218</t>
  </si>
  <si>
    <t>Montáž jističů se zapojením vodičů jednopólových nn do 25 A bez krytu</t>
  </si>
  <si>
    <t>https://podminky.urs.cz/item/CS_URS_2024_01/741320101</t>
  </si>
  <si>
    <t>"rozvaděč 1.NP - doplnění" 1</t>
  </si>
  <si>
    <t>35822109</t>
  </si>
  <si>
    <t>jistič 1pólový-charakteristika B 10A</t>
  </si>
  <si>
    <t>539688758</t>
  </si>
  <si>
    <t>741810001</t>
  </si>
  <si>
    <t>Celková prohlídka elektrického rozvodu a zařízení do 100 000,- Kč</t>
  </si>
  <si>
    <t>1415213539</t>
  </si>
  <si>
    <t>Zkoušky a prohlídky elektrických rozvodů a zařízení celková prohlídka a vyhotovení revizní zprávy pro objem montážních prací do 100 tis. Kč</t>
  </si>
  <si>
    <t>https://podminky.urs.cz/item/CS_URS_2024_01/741810001</t>
  </si>
  <si>
    <t xml:space="preserve">Poznámka k souboru cen:_x000D_
1. Ceny -0001 až -0011 jsou určeny pro objem montážních prací včetně všech nákladů. </t>
  </si>
  <si>
    <t>1843929864</t>
  </si>
  <si>
    <t>Zednická přípomoc</t>
  </si>
  <si>
    <t>1680805957</t>
  </si>
  <si>
    <t>Přesun hmot procentní pro silnoproud v objektech v do 24 m</t>
  </si>
  <si>
    <t>1323556863</t>
  </si>
  <si>
    <t>https://podminky.urs.cz/item/CS_URS_2024_01/998741203</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</si>
  <si>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-1181 pro přesun prováděný bez použití mechanizace, tj. za ztížených podmínek, lze použít pouze pro hmotnost materiálu, která se tímto způsobem skutečně přemísťuje. </t>
  </si>
  <si>
    <t>742</t>
  </si>
  <si>
    <t>Elektroinstalace - slaboproud</t>
  </si>
  <si>
    <t>742420021</t>
  </si>
  <si>
    <t>Montáž antenního stožáru včetně upevňovacího materiálu</t>
  </si>
  <si>
    <t>-1940078187</t>
  </si>
  <si>
    <t>Montáž společné televizní antény antenního stožáru včetně upevňovacího materiálu</t>
  </si>
  <si>
    <t>https://podminky.urs.cz/item/CS_URS_2024_01/742420021</t>
  </si>
  <si>
    <t>742-x3</t>
  </si>
  <si>
    <t>dodávka teleskopický stožár, žárový pozink, v. 3,8m - prům. 48/42mm</t>
  </si>
  <si>
    <t>1914255489</t>
  </si>
  <si>
    <t>742420041</t>
  </si>
  <si>
    <t>Montáž anténního domovního zesilovače</t>
  </si>
  <si>
    <t>584194567</t>
  </si>
  <si>
    <t>Montáž společné televizní antény antenního domovního zesilovače</t>
  </si>
  <si>
    <t>https://podminky.urs.cz/item/CS_URS_2024_01/742420041</t>
  </si>
  <si>
    <t>742-x2</t>
  </si>
  <si>
    <t>dodávka programovatelný anténní zesilovač</t>
  </si>
  <si>
    <t>-1605240256</t>
  </si>
  <si>
    <t>742420051</t>
  </si>
  <si>
    <t>Montáž anténního rozbočovače</t>
  </si>
  <si>
    <t>133409813</t>
  </si>
  <si>
    <t>Montáž společné televizní antény antenního rozbočovače</t>
  </si>
  <si>
    <t>https://podminky.urs.cz/item/CS_URS_2024_01/742420051</t>
  </si>
  <si>
    <t>742-x5</t>
  </si>
  <si>
    <t>dodávka rozbočovač anténní</t>
  </si>
  <si>
    <t>647354033</t>
  </si>
  <si>
    <t>742420061</t>
  </si>
  <si>
    <t>Montáž rozvodnice STA</t>
  </si>
  <si>
    <t>-1499873203</t>
  </si>
  <si>
    <t>Montáž společné televizní antény rozvodnice STA</t>
  </si>
  <si>
    <t>https://podminky.urs.cz/item/CS_URS_2024_01/742420061</t>
  </si>
  <si>
    <t>742-x1</t>
  </si>
  <si>
    <t>dodávka rozvaděč STA</t>
  </si>
  <si>
    <t>996987743</t>
  </si>
  <si>
    <t>742420001</t>
  </si>
  <si>
    <t>Montáž venkovní televizní antény</t>
  </si>
  <si>
    <t>-366820110</t>
  </si>
  <si>
    <t>Montáž společné televizní antény venkovní televizní antény</t>
  </si>
  <si>
    <t>https://podminky.urs.cz/item/CS_URS_2024_01/742420001</t>
  </si>
  <si>
    <t>742-x4</t>
  </si>
  <si>
    <t>dodávka logaritmicko periodická anténa</t>
  </si>
  <si>
    <t>562619119</t>
  </si>
  <si>
    <t>742110003</t>
  </si>
  <si>
    <t>Montáž trubek pro slaboproud plastových ohebných uložených volně na příchytky</t>
  </si>
  <si>
    <t>1987978189</t>
  </si>
  <si>
    <t>Montáž trubek elektroinstalačních plastových ohebných uložených volně na příchytky</t>
  </si>
  <si>
    <t>https://podminky.urs.cz/item/CS_URS_2024_01/742110003</t>
  </si>
  <si>
    <t>"rozvod po fasádě" 80</t>
  </si>
  <si>
    <t>"prostupy stěnou" 4,5</t>
  </si>
  <si>
    <t>34571072</t>
  </si>
  <si>
    <t>trubka elektroinstalační ohebná z PVC (EN) 2320</t>
  </si>
  <si>
    <t>-409118492</t>
  </si>
  <si>
    <t>80*1,05 'Přepočtené koeficientem množství</t>
  </si>
  <si>
    <t>34571073</t>
  </si>
  <si>
    <t>trubka elektroinstalační ohebná z PVC (EN) 2325</t>
  </si>
  <si>
    <t>1676349833</t>
  </si>
  <si>
    <t>4,5*1,05 'Přepočtené koeficientem množství</t>
  </si>
  <si>
    <t>742110041</t>
  </si>
  <si>
    <t>Montáž lišt vkládacích pro slaboproud</t>
  </si>
  <si>
    <t>1257309502</t>
  </si>
  <si>
    <t>Montáž  lišt elektroinstalačních vkládacích</t>
  </si>
  <si>
    <t>https://podminky.urs.cz/item/CS_URS_2024_01/742110041</t>
  </si>
  <si>
    <t>"na půdě" 46</t>
  </si>
  <si>
    <t>-923196873</t>
  </si>
  <si>
    <t>46*1,05 'Přepočtené koeficientem množství</t>
  </si>
  <si>
    <t>742-x6</t>
  </si>
  <si>
    <t>D+M Kabel koaxiální</t>
  </si>
  <si>
    <t>-888299472</t>
  </si>
  <si>
    <t>742-x7</t>
  </si>
  <si>
    <t>D+M Kabel datový</t>
  </si>
  <si>
    <t>1200857078</t>
  </si>
  <si>
    <t>742330041</t>
  </si>
  <si>
    <t>Montáž datové jednozásuvky</t>
  </si>
  <si>
    <t>-1476071251</t>
  </si>
  <si>
    <t>Montáž strukturované kabeláže zásuvek datových pod omítku, do nábytku, do parapetního žlabu nebo podlahové krabice jednozásuvky</t>
  </si>
  <si>
    <t>https://podminky.urs.cz/item/CS_URS_2024_01/742330041</t>
  </si>
  <si>
    <t>37451241</t>
  </si>
  <si>
    <t>zásuvka data bílá</t>
  </si>
  <si>
    <t>-1365392179</t>
  </si>
  <si>
    <t>742420121</t>
  </si>
  <si>
    <t>Montáž televizní zásuvky koncové nebo průběžné</t>
  </si>
  <si>
    <t>2140397997</t>
  </si>
  <si>
    <t>Montáž společné televizní antény televizní zásuvky koncové nebo průběžné</t>
  </si>
  <si>
    <t>https://podminky.urs.cz/item/CS_URS_2024_01/742420121</t>
  </si>
  <si>
    <t>3745124/R</t>
  </si>
  <si>
    <t>zásuvka koax bílá</t>
  </si>
  <si>
    <t>-858643041</t>
  </si>
  <si>
    <t>742-x8</t>
  </si>
  <si>
    <t>-868719896</t>
  </si>
  <si>
    <t>742-x9</t>
  </si>
  <si>
    <t>1049580685</t>
  </si>
  <si>
    <t>998742203</t>
  </si>
  <si>
    <t>Přesun hmot procentní pro slaboproud v objektech v do 24 m</t>
  </si>
  <si>
    <t>-1778998753</t>
  </si>
  <si>
    <t>Přesun hmot pro slaboproud stanovený procentní sazbou (%) z ceny vodorovná dopravní vzdálenost do 50 m v objektech výšky přes 12 do 24 m</t>
  </si>
  <si>
    <t>https://podminky.urs.cz/item/CS_URS_2024_01/998742203</t>
  </si>
  <si>
    <t>{498712e8-1764-4cc1-a8a7-839b31b3a68b}</t>
  </si>
  <si>
    <t>00 - VRN</t>
  </si>
  <si>
    <t>VRN - Vedlejší rozpočtové náklady</t>
  </si>
  <si>
    <t xml:space="preserve">    VRN1 - Průzkumné, geodetické a projektové práce</t>
  </si>
  <si>
    <t xml:space="preserve">    VRN3 - Zařízení staveniště</t>
  </si>
  <si>
    <t xml:space="preserve">    VRN4 - Inženýrská činnost</t>
  </si>
  <si>
    <t xml:space="preserve">    VRN6 - Územní vlivy</t>
  </si>
  <si>
    <t xml:space="preserve">    VRN9 - Ostatní náklady</t>
  </si>
  <si>
    <t>VRN</t>
  </si>
  <si>
    <t>Vedlejší rozpočtové náklady</t>
  </si>
  <si>
    <t>VRN1</t>
  </si>
  <si>
    <t>Průzkumné, geodetické a projektové práce</t>
  </si>
  <si>
    <t>012002000</t>
  </si>
  <si>
    <t>Geodetické práce</t>
  </si>
  <si>
    <t>1024</t>
  </si>
  <si>
    <t>1960661814</t>
  </si>
  <si>
    <t>013254000</t>
  </si>
  <si>
    <t>Dokumentace skutečného provedení stavby</t>
  </si>
  <si>
    <t>1690642975</t>
  </si>
  <si>
    <t>VRN3</t>
  </si>
  <si>
    <t>Zařízení staveniště</t>
  </si>
  <si>
    <t>030001000</t>
  </si>
  <si>
    <t>-1048211966</t>
  </si>
  <si>
    <t>033002000</t>
  </si>
  <si>
    <t>Připojení staveniště na inženýrské sítě</t>
  </si>
  <si>
    <t>-1959733442</t>
  </si>
  <si>
    <t>VRN4</t>
  </si>
  <si>
    <t>Inženýrská činnost</t>
  </si>
  <si>
    <t>045203000</t>
  </si>
  <si>
    <t>Kompletační činnost</t>
  </si>
  <si>
    <t>487337862</t>
  </si>
  <si>
    <t>045303000</t>
  </si>
  <si>
    <t>Koordinační činnost - vstupy do bytů apod...</t>
  </si>
  <si>
    <t>-1298383169</t>
  </si>
  <si>
    <t>VRN6</t>
  </si>
  <si>
    <t>Územní vlivy</t>
  </si>
  <si>
    <t>065002000</t>
  </si>
  <si>
    <t>Mimostaveništní doprava materiálů</t>
  </si>
  <si>
    <t>-1020425613</t>
  </si>
  <si>
    <t>VRN9</t>
  </si>
  <si>
    <t>094002000</t>
  </si>
  <si>
    <t>Ostatní náklady související s výstavbou - náklady dle zhotovitele</t>
  </si>
  <si>
    <t>1373861033</t>
  </si>
  <si>
    <t>Regenerace bytového domu č.p. 133 Nové Sedlo</t>
  </si>
  <si>
    <t>10. 9. 2020</t>
  </si>
  <si>
    <t>Vyplň údaj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</si>
</sst>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dd\.mm\.yyyy"/>
    <numFmt numFmtId="166" formatCode="#,##0.00000"/>
    <numFmt numFmtId="167" formatCode="#,##0.000"/>
  </numFmts>
  <fonts count="44" x14ac:knownFonts="1">
    <font>
      <sz val="8"/>
      <name val="Arial CE"/>
      <family val="2"/>
    </font>
    <font>
      <sz val="10"/>
      <color rgb="FF969696"/>
      <name val="Arial CE"/>
    </font>
    <font>
      <sz val="10"/>
      <name val="Arial CE"/>
    </font>
    <font>
      <b/>
      <sz val="11"/>
      <name val="Arial CE"/>
    </font>
    <font>
      <b/>
      <sz val="12"/>
      <name val="Arial CE"/>
    </font>
    <font>
      <sz val="12"/>
      <color rgb="FF003366"/>
      <name val="Arial CE"/>
    </font>
    <font>
      <sz val="10"/>
      <color rgb="FF003366"/>
      <name val="Arial CE"/>
    </font>
    <font>
      <sz val="8"/>
      <color rgb="FF003366"/>
      <name val="Arial CE"/>
    </font>
    <font>
      <sz val="8"/>
      <color rgb="FF505050"/>
      <name val="Arial CE"/>
    </font>
    <font>
      <sz val="8"/>
      <color rgb="FFFF0000"/>
      <name val="Arial CE"/>
    </font>
    <font>
      <sz val="8"/>
      <color rgb="FF800080"/>
      <name val="Arial CE"/>
    </font>
    <font>
      <sz val="8"/>
      <color rgb="FF0000A8"/>
      <name val="Arial CE"/>
    </font>
    <font>
      <b/>
      <sz val="14"/>
      <name val="Arial CE"/>
    </font>
    <font>
      <b/>
      <sz val="10"/>
      <name val="Arial CE"/>
    </font>
    <font>
      <sz val="8"/>
      <color rgb="FF969696"/>
      <name val="Arial CE"/>
    </font>
    <font>
      <sz val="9"/>
      <name val="Arial CE"/>
    </font>
    <font>
      <sz val="9"/>
      <color rgb="FF969696"/>
      <name val="Arial CE"/>
    </font>
    <font>
      <b/>
      <sz val="12"/>
      <color rgb="FF960000"/>
      <name val="Arial CE"/>
    </font>
    <font>
      <sz val="10"/>
      <color rgb="FF3366FF"/>
      <name val="Arial CE"/>
    </font>
    <font>
      <b/>
      <sz val="12"/>
      <color rgb="FF800000"/>
      <name val="Arial CE"/>
    </font>
    <font>
      <sz val="8"/>
      <color rgb="FF960000"/>
      <name val="Arial CE"/>
    </font>
    <font>
      <b/>
      <sz val="8"/>
      <name val="Arial CE"/>
    </font>
    <font>
      <sz val="7"/>
      <color rgb="FF979797"/>
      <name val="Arial CE"/>
    </font>
    <font>
      <i/>
      <u/>
      <sz val="7"/>
      <color rgb="FF979797"/>
      <name val="Calibri"/>
      <scheme val="minor"/>
    </font>
    <font>
      <sz val="7"/>
      <color rgb="FF969696"/>
      <name val="Arial CE"/>
    </font>
    <font>
      <i/>
      <sz val="7"/>
      <color rgb="FF969696"/>
      <name val="Arial CE"/>
    </font>
    <font>
      <i/>
      <sz val="9"/>
      <color rgb="FF0000FF"/>
      <name val="Arial CE"/>
    </font>
    <font>
      <i/>
      <sz val="8"/>
      <color rgb="FF0000FF"/>
      <name val="Arial CE"/>
    </font>
    <font>
      <sz val="8"/>
      <name val="Trebuchet MS"/>
      <charset val="238"/>
    </font>
    <font>
      <b/>
      <sz val="16"/>
      <name val="Trebuchet MS"/>
      <charset val="238"/>
    </font>
    <font>
      <b/>
      <sz val="11"/>
      <name val="Trebuchet MS"/>
      <charset val="238"/>
    </font>
    <font>
      <sz val="8"/>
      <name val="Arial CE"/>
      <charset val="238"/>
    </font>
    <font>
      <sz val="9"/>
      <name val="Trebuchet MS"/>
      <charset val="238"/>
    </font>
    <font>
      <sz val="10"/>
      <name val="Trebuchet MS"/>
      <charset val="238"/>
    </font>
    <font>
      <sz val="11"/>
      <name val="Trebuchet MS"/>
      <charset val="238"/>
    </font>
    <font>
      <b/>
      <sz val="9"/>
      <name val="Trebuchet MS"/>
      <charset val="238"/>
    </font>
    <font>
      <b/>
      <sz val="8"/>
      <name val="Arial CE"/>
      <charset val="238"/>
    </font>
    <font>
      <sz val="9"/>
      <name val="Trebuchet MS"/>
      <charset val="238"/>
    </font>
    <font>
      <sz val="8"/>
      <name val="Arial CE"/>
      <charset val="238"/>
    </font>
    <font>
      <u/>
      <sz val="11"/>
      <color theme="10"/>
      <name val="Calibri"/>
      <scheme val="minor"/>
    </font>
    <font>
      <i/>
      <sz val="8"/>
      <name val="Arial CE"/>
      <charset val="238"/>
    </font>
    <font>
      <sz val="8"/>
      <name val="Arial CE"/>
      <family val="2"/>
    </font>
    <font>
      <b/>
      <sz val="10"/>
      <color rgb="FF464646"/>
      <name val="Arial CE"/>
    </font>
    <font>
      <sz val="7"/>
      <name val="Arial CE"/>
    </font>
  </fonts>
  <fills count="4">
    <fill>
      <patternFill patternType="none"/>
    </fill>
    <fill>
      <patternFill patternType="gray125"/>
    </fill>
    <fill>
      <patternFill patternType="solid">
        <fgColor rgb="FFFFFFCC"/>
      </patternFill>
    </fill>
    <fill>
      <patternFill patternType="solid">
        <fgColor rgb="FFD2D2D2"/>
      </patternFill>
    </fill>
  </fills>
  <borders count="32">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39" fillId="0" borderId="0" applyNumberFormat="0" applyFill="0" applyBorder="0" applyAlignment="0" applyProtection="0"/>
    <xf numFmtId="0" fontId="41" fillId="0" borderId="1"/>
    <xf numFmtId="0" fontId="39" fillId="0" borderId="1" applyNumberFormat="0" applyFill="0" applyBorder="0" applyAlignment="0" applyProtection="0"/>
  </cellStyleXfs>
  <cellXfs count="385">
    <xf numFmtId="0" fontId="0" fillId="0" borderId="0" xfId="0"/>
    <xf numFmtId="0" fontId="0" fillId="0" borderId="0" xfId="0" applyAlignment="1">
      <alignment vertical="center"/>
    </xf>
    <xf numFmtId="0" fontId="0" fillId="0" borderId="0" xfId="0" applyAlignment="1">
      <alignment vertical="center" wrapText="1"/>
    </xf>
    <xf numFmtId="0" fontId="5" fillId="0" borderId="0" xfId="0" applyFont="1" applyAlignment="1">
      <alignment vertical="center"/>
    </xf>
    <xf numFmtId="0" fontId="6" fillId="0" borderId="0" xfId="0" applyFont="1" applyAlignment="1">
      <alignment vertical="center"/>
    </xf>
    <xf numFmtId="0" fontId="0" fillId="0" borderId="0" xfId="0" applyAlignment="1">
      <alignment horizontal="center" vertical="center" wrapText="1"/>
    </xf>
    <xf numFmtId="0" fontId="7" fillId="0" borderId="0" xfId="0" applyFont="1"/>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0" fillId="0" borderId="0" xfId="0" applyAlignment="1">
      <alignment horizontal="center" vertical="center"/>
    </xf>
    <xf numFmtId="0" fontId="0" fillId="0" borderId="0" xfId="0" applyAlignment="1">
      <alignment horizontal="left" vertical="center"/>
    </xf>
    <xf numFmtId="0" fontId="0" fillId="0" borderId="2" xfId="0" applyBorder="1"/>
    <xf numFmtId="0" fontId="0" fillId="0" borderId="3" xfId="0" applyBorder="1"/>
    <xf numFmtId="0" fontId="0" fillId="0" borderId="4" xfId="0" applyBorder="1"/>
    <xf numFmtId="0" fontId="12" fillId="0" borderId="0" xfId="0" applyFont="1" applyAlignment="1">
      <alignment horizontal="left" vertical="center"/>
    </xf>
    <xf numFmtId="0" fontId="2" fillId="0" borderId="0" xfId="0" applyFont="1" applyAlignment="1">
      <alignment horizontal="left" vertical="center"/>
    </xf>
    <xf numFmtId="0" fontId="1" fillId="0" borderId="0" xfId="0" applyFont="1" applyAlignment="1">
      <alignment horizontal="left" vertical="center"/>
    </xf>
    <xf numFmtId="0" fontId="2" fillId="2" borderId="0" xfId="0" applyFont="1" applyFill="1" applyAlignment="1" applyProtection="1">
      <alignment horizontal="left" vertical="center"/>
      <protection locked="0"/>
    </xf>
    <xf numFmtId="0" fontId="2" fillId="0" borderId="0" xfId="0" applyFont="1" applyAlignment="1">
      <alignment horizontal="left" vertical="center" wrapText="1"/>
    </xf>
    <xf numFmtId="0" fontId="0" fillId="0" borderId="4" xfId="0" applyBorder="1" applyAlignment="1">
      <alignment vertical="center"/>
    </xf>
    <xf numFmtId="0" fontId="1" fillId="0" borderId="0" xfId="0" applyFont="1" applyAlignment="1">
      <alignment horizontal="right" vertical="center"/>
    </xf>
    <xf numFmtId="0" fontId="0" fillId="0" borderId="10" xfId="0" applyBorder="1" applyAlignment="1">
      <alignment vertical="center"/>
    </xf>
    <xf numFmtId="0" fontId="0" fillId="0" borderId="1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165" fontId="2" fillId="0" borderId="0" xfId="0" applyNumberFormat="1" applyFont="1" applyAlignment="1">
      <alignment horizontal="left" vertical="center"/>
    </xf>
    <xf numFmtId="0" fontId="0" fillId="0" borderId="13" xfId="0" applyBorder="1" applyAlignment="1">
      <alignment vertical="center"/>
    </xf>
    <xf numFmtId="0" fontId="14" fillId="0" borderId="0" xfId="0" applyFont="1" applyAlignment="1">
      <alignment horizontal="left" vertical="center"/>
    </xf>
    <xf numFmtId="0" fontId="0" fillId="0" borderId="16" xfId="0" applyBorder="1" applyAlignment="1">
      <alignment vertical="center"/>
    </xf>
    <xf numFmtId="0" fontId="0" fillId="3" borderId="8" xfId="0" applyFill="1" applyBorder="1" applyAlignment="1">
      <alignment vertical="center"/>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0" fillId="0" borderId="12" xfId="0" applyBorder="1" applyAlignment="1">
      <alignment vertical="center"/>
    </xf>
    <xf numFmtId="0" fontId="17" fillId="0" borderId="0" xfId="0" applyFont="1" applyAlignment="1">
      <alignment horizontal="left" vertical="center"/>
    </xf>
    <xf numFmtId="4" fontId="17" fillId="0" borderId="0" xfId="0" applyNumberFormat="1" applyFont="1" applyAlignment="1">
      <alignment vertical="center"/>
    </xf>
    <xf numFmtId="0" fontId="18" fillId="0" borderId="0" xfId="0" applyFont="1" applyAlignment="1">
      <alignment horizontal="left" vertical="center"/>
    </xf>
    <xf numFmtId="0" fontId="0" fillId="0" borderId="4" xfId="0" applyBorder="1" applyAlignment="1">
      <alignment vertical="center" wrapText="1"/>
    </xf>
    <xf numFmtId="0" fontId="13"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3" borderId="0" xfId="0" applyFill="1" applyAlignment="1">
      <alignment vertical="center"/>
    </xf>
    <xf numFmtId="0" fontId="4" fillId="3" borderId="7" xfId="0" applyFont="1" applyFill="1" applyBorder="1" applyAlignment="1">
      <alignment horizontal="left" vertical="center"/>
    </xf>
    <xf numFmtId="0" fontId="4" fillId="3" borderId="8" xfId="0" applyFont="1" applyFill="1" applyBorder="1" applyAlignment="1">
      <alignment horizontal="right" vertical="center"/>
    </xf>
    <xf numFmtId="0" fontId="4" fillId="3" borderId="8" xfId="0" applyFont="1" applyFill="1" applyBorder="1" applyAlignment="1">
      <alignment horizontal="center" vertical="center"/>
    </xf>
    <xf numFmtId="4" fontId="4" fillId="3" borderId="8" xfId="0" applyNumberFormat="1" applyFont="1" applyFill="1" applyBorder="1" applyAlignment="1">
      <alignment vertical="center"/>
    </xf>
    <xf numFmtId="0" fontId="0" fillId="3" borderId="9" xfId="0" applyFill="1" applyBorder="1" applyAlignment="1">
      <alignment vertical="center"/>
    </xf>
    <xf numFmtId="0" fontId="15" fillId="3" borderId="0" xfId="0" applyFont="1" applyFill="1" applyAlignment="1">
      <alignment horizontal="left" vertical="center"/>
    </xf>
    <xf numFmtId="0" fontId="15" fillId="3" borderId="0" xfId="0" applyFont="1" applyFill="1" applyAlignment="1">
      <alignment horizontal="right" vertical="center"/>
    </xf>
    <xf numFmtId="0" fontId="19" fillId="0" borderId="0" xfId="0" applyFont="1" applyAlignment="1">
      <alignment horizontal="left" vertical="center"/>
    </xf>
    <xf numFmtId="0" fontId="5" fillId="0" borderId="4" xfId="0" applyFont="1" applyBorder="1" applyAlignment="1">
      <alignment vertical="center"/>
    </xf>
    <xf numFmtId="0" fontId="5" fillId="0" borderId="21" xfId="0" applyFont="1" applyBorder="1" applyAlignment="1">
      <alignment horizontal="left" vertical="center"/>
    </xf>
    <xf numFmtId="0" fontId="5" fillId="0" borderId="21" xfId="0" applyFont="1" applyBorder="1" applyAlignment="1">
      <alignment vertical="center"/>
    </xf>
    <xf numFmtId="4" fontId="5" fillId="0" borderId="21" xfId="0" applyNumberFormat="1" applyFont="1" applyBorder="1" applyAlignment="1">
      <alignment vertical="center"/>
    </xf>
    <xf numFmtId="0" fontId="6" fillId="0" borderId="4" xfId="0" applyFont="1" applyBorder="1" applyAlignment="1">
      <alignment vertical="center"/>
    </xf>
    <xf numFmtId="0" fontId="6" fillId="0" borderId="21" xfId="0" applyFont="1" applyBorder="1" applyAlignment="1">
      <alignment horizontal="left" vertical="center"/>
    </xf>
    <xf numFmtId="0" fontId="6" fillId="0" borderId="21" xfId="0" applyFont="1" applyBorder="1" applyAlignment="1">
      <alignment vertical="center"/>
    </xf>
    <xf numFmtId="4" fontId="6" fillId="0" borderId="21" xfId="0" applyNumberFormat="1" applyFont="1" applyBorder="1" applyAlignment="1">
      <alignment vertical="center"/>
    </xf>
    <xf numFmtId="0" fontId="0" fillId="0" borderId="4" xfId="0"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19" xfId="0" applyFont="1" applyFill="1" applyBorder="1" applyAlignment="1">
      <alignment horizontal="center" vertical="center" wrapText="1"/>
    </xf>
    <xf numFmtId="4" fontId="17" fillId="0" borderId="0" xfId="0" applyNumberFormat="1" applyFont="1"/>
    <xf numFmtId="166" fontId="20" fillId="0" borderId="13" xfId="0" applyNumberFormat="1" applyFont="1" applyBorder="1"/>
    <xf numFmtId="166" fontId="20" fillId="0" borderId="14" xfId="0" applyNumberFormat="1" applyFont="1" applyBorder="1"/>
    <xf numFmtId="4" fontId="21" fillId="0" borderId="0" xfId="0" applyNumberFormat="1" applyFont="1" applyAlignment="1">
      <alignment vertical="center"/>
    </xf>
    <xf numFmtId="0" fontId="7" fillId="0" borderId="4" xfId="0" applyFont="1" applyBorder="1"/>
    <xf numFmtId="0" fontId="7" fillId="0" borderId="0" xfId="0" applyFont="1" applyAlignment="1">
      <alignment horizontal="left"/>
    </xf>
    <xf numFmtId="0" fontId="5" fillId="0" borderId="0" xfId="0" applyFont="1" applyAlignment="1">
      <alignment horizontal="left"/>
    </xf>
    <xf numFmtId="0" fontId="7" fillId="0" borderId="0" xfId="0" applyFont="1" applyProtection="1">
      <protection locked="0"/>
    </xf>
    <xf numFmtId="4" fontId="5" fillId="0" borderId="0" xfId="0" applyNumberFormat="1" applyFont="1"/>
    <xf numFmtId="0" fontId="7" fillId="0" borderId="15" xfId="0" applyFont="1" applyBorder="1"/>
    <xf numFmtId="166" fontId="7" fillId="0" borderId="0" xfId="0" applyNumberFormat="1" applyFont="1"/>
    <xf numFmtId="166" fontId="7" fillId="0" borderId="16" xfId="0" applyNumberFormat="1" applyFont="1" applyBorder="1"/>
    <xf numFmtId="0" fontId="7" fillId="0" borderId="0" xfId="0" applyFont="1" applyAlignment="1">
      <alignment horizontal="center"/>
    </xf>
    <xf numFmtId="4" fontId="7" fillId="0" borderId="0" xfId="0" applyNumberFormat="1" applyFont="1" applyAlignment="1">
      <alignment vertical="center"/>
    </xf>
    <xf numFmtId="0" fontId="6" fillId="0" borderId="0" xfId="0" applyFont="1" applyAlignment="1">
      <alignment horizontal="left"/>
    </xf>
    <xf numFmtId="4" fontId="6" fillId="0" borderId="0" xfId="0" applyNumberFormat="1" applyFont="1"/>
    <xf numFmtId="0" fontId="15" fillId="0" borderId="23" xfId="0" applyFont="1" applyBorder="1" applyAlignment="1">
      <alignment horizontal="center" vertical="center"/>
    </xf>
    <xf numFmtId="49" fontId="15" fillId="0" borderId="23" xfId="0" applyNumberFormat="1" applyFont="1" applyBorder="1" applyAlignment="1">
      <alignment horizontal="left" vertical="center" wrapText="1"/>
    </xf>
    <xf numFmtId="0" fontId="15" fillId="0" borderId="23" xfId="0" applyFont="1" applyBorder="1" applyAlignment="1">
      <alignment horizontal="left" vertical="center" wrapText="1"/>
    </xf>
    <xf numFmtId="0" fontId="15" fillId="0" borderId="23" xfId="0" applyFont="1" applyBorder="1" applyAlignment="1">
      <alignment horizontal="center" vertical="center" wrapText="1"/>
    </xf>
    <xf numFmtId="167" fontId="15" fillId="0" borderId="23" xfId="0" applyNumberFormat="1" applyFont="1" applyBorder="1" applyAlignment="1">
      <alignment vertical="center"/>
    </xf>
    <xf numFmtId="4" fontId="15" fillId="2" borderId="23" xfId="0" applyNumberFormat="1" applyFont="1" applyFill="1" applyBorder="1" applyAlignment="1" applyProtection="1">
      <alignment vertical="center"/>
      <protection locked="0"/>
    </xf>
    <xf numFmtId="4" fontId="15" fillId="0" borderId="23" xfId="0" applyNumberFormat="1" applyFont="1" applyBorder="1" applyAlignment="1">
      <alignment vertical="center"/>
    </xf>
    <xf numFmtId="0" fontId="16" fillId="2" borderId="15" xfId="0" applyFont="1" applyFill="1" applyBorder="1" applyAlignment="1" applyProtection="1">
      <alignment horizontal="left" vertical="center"/>
      <protection locked="0"/>
    </xf>
    <xf numFmtId="0" fontId="16" fillId="0" borderId="0" xfId="0" applyFont="1" applyAlignment="1">
      <alignment horizontal="center" vertical="center"/>
    </xf>
    <xf numFmtId="166" fontId="16" fillId="0" borderId="0" xfId="0" applyNumberFormat="1" applyFont="1" applyAlignment="1">
      <alignment vertical="center"/>
    </xf>
    <xf numFmtId="166" fontId="16" fillId="0" borderId="16" xfId="0" applyNumberFormat="1" applyFont="1" applyBorder="1" applyAlignment="1">
      <alignment vertical="center"/>
    </xf>
    <xf numFmtId="0" fontId="15" fillId="0" borderId="0" xfId="0" applyFont="1" applyAlignment="1">
      <alignment horizontal="left" vertical="center"/>
    </xf>
    <xf numFmtId="4" fontId="0" fillId="0" borderId="0" xfId="0" applyNumberFormat="1" applyAlignment="1">
      <alignment vertical="center"/>
    </xf>
    <xf numFmtId="0" fontId="22" fillId="0" borderId="0" xfId="0" applyFont="1" applyAlignment="1">
      <alignment horizontal="left" vertical="center"/>
    </xf>
    <xf numFmtId="0" fontId="23" fillId="0" borderId="0" xfId="1" applyFont="1" applyAlignment="1" applyProtection="1">
      <alignment vertical="center" wrapText="1"/>
    </xf>
    <xf numFmtId="0" fontId="0" fillId="0" borderId="0" xfId="0" applyAlignment="1" applyProtection="1">
      <alignment vertical="center"/>
      <protection locked="0"/>
    </xf>
    <xf numFmtId="0" fontId="0" fillId="0" borderId="15" xfId="0" applyBorder="1" applyAlignment="1">
      <alignment vertical="center"/>
    </xf>
    <xf numFmtId="0" fontId="24" fillId="0" borderId="0" xfId="0" applyFont="1" applyAlignment="1">
      <alignment horizontal="left" vertical="center"/>
    </xf>
    <xf numFmtId="0" fontId="25" fillId="0" borderId="0" xfId="0" applyFont="1" applyAlignment="1">
      <alignment vertical="center" wrapText="1"/>
    </xf>
    <xf numFmtId="0" fontId="8" fillId="0" borderId="4" xfId="0" applyFont="1" applyBorder="1" applyAlignment="1">
      <alignment vertical="center"/>
    </xf>
    <xf numFmtId="0" fontId="8" fillId="0" borderId="0" xfId="0" applyFont="1" applyAlignment="1">
      <alignment horizontal="left" vertical="center"/>
    </xf>
    <xf numFmtId="0" fontId="8" fillId="0" borderId="0" xfId="0" applyFont="1" applyAlignment="1">
      <alignment horizontal="left" vertical="center" wrapText="1"/>
    </xf>
    <xf numFmtId="167" fontId="8" fillId="0" borderId="0" xfId="0" applyNumberFormat="1" applyFont="1" applyAlignment="1">
      <alignment vertical="center"/>
    </xf>
    <xf numFmtId="0" fontId="8" fillId="0" borderId="0" xfId="0" applyFont="1" applyAlignment="1" applyProtection="1">
      <alignment vertical="center"/>
      <protection locked="0"/>
    </xf>
    <xf numFmtId="0" fontId="8" fillId="0" borderId="15" xfId="0" applyFont="1" applyBorder="1" applyAlignment="1">
      <alignment vertical="center"/>
    </xf>
    <xf numFmtId="0" fontId="8" fillId="0" borderId="16" xfId="0" applyFont="1" applyBorder="1" applyAlignment="1">
      <alignment vertical="center"/>
    </xf>
    <xf numFmtId="0" fontId="9" fillId="0" borderId="4" xfId="0" applyFont="1" applyBorder="1" applyAlignment="1">
      <alignment vertical="center"/>
    </xf>
    <xf numFmtId="0" fontId="9" fillId="0" borderId="0" xfId="0" applyFont="1" applyAlignment="1">
      <alignment horizontal="left" vertical="center"/>
    </xf>
    <xf numFmtId="0" fontId="9" fillId="0" borderId="0" xfId="0" applyFont="1" applyAlignment="1">
      <alignment horizontal="left" vertical="center" wrapText="1"/>
    </xf>
    <xf numFmtId="167" fontId="9" fillId="0" borderId="0" xfId="0" applyNumberFormat="1" applyFont="1" applyAlignment="1">
      <alignment vertical="center"/>
    </xf>
    <xf numFmtId="0" fontId="9" fillId="0" borderId="0" xfId="0" applyFont="1" applyAlignment="1" applyProtection="1">
      <alignment vertical="center"/>
      <protection locked="0"/>
    </xf>
    <xf numFmtId="0" fontId="9" fillId="0" borderId="15" xfId="0" applyFont="1" applyBorder="1" applyAlignment="1">
      <alignment vertical="center"/>
    </xf>
    <xf numFmtId="0" fontId="9" fillId="0" borderId="16" xfId="0" applyFont="1" applyBorder="1" applyAlignment="1">
      <alignment vertical="center"/>
    </xf>
    <xf numFmtId="0" fontId="10" fillId="0" borderId="4" xfId="0" applyFont="1" applyBorder="1" applyAlignment="1">
      <alignment vertical="center"/>
    </xf>
    <xf numFmtId="0" fontId="10" fillId="0" borderId="0" xfId="0" applyFont="1" applyAlignment="1">
      <alignment horizontal="left" vertical="center"/>
    </xf>
    <xf numFmtId="0" fontId="10" fillId="0" borderId="0" xfId="0" applyFont="1" applyAlignment="1">
      <alignment horizontal="left" vertical="center" wrapText="1"/>
    </xf>
    <xf numFmtId="0" fontId="10" fillId="0" borderId="0" xfId="0" applyFont="1" applyAlignment="1" applyProtection="1">
      <alignment vertical="center"/>
      <protection locked="0"/>
    </xf>
    <xf numFmtId="0" fontId="10" fillId="0" borderId="15" xfId="0" applyFont="1" applyBorder="1" applyAlignment="1">
      <alignment vertical="center"/>
    </xf>
    <xf numFmtId="0" fontId="10" fillId="0" borderId="16" xfId="0" applyFont="1" applyBorder="1" applyAlignment="1">
      <alignment vertical="center"/>
    </xf>
    <xf numFmtId="0" fontId="26" fillId="0" borderId="23" xfId="0" applyFont="1" applyBorder="1" applyAlignment="1">
      <alignment horizontal="center" vertical="center"/>
    </xf>
    <xf numFmtId="49" fontId="26" fillId="0" borderId="23" xfId="0" applyNumberFormat="1" applyFont="1" applyBorder="1" applyAlignment="1">
      <alignment horizontal="left" vertical="center" wrapText="1"/>
    </xf>
    <xf numFmtId="0" fontId="26" fillId="0" borderId="23" xfId="0" applyFont="1" applyBorder="1" applyAlignment="1">
      <alignment horizontal="left" vertical="center" wrapText="1"/>
    </xf>
    <xf numFmtId="0" fontId="26" fillId="0" borderId="23" xfId="0" applyFont="1" applyBorder="1" applyAlignment="1">
      <alignment horizontal="center" vertical="center" wrapText="1"/>
    </xf>
    <xf numFmtId="167" fontId="26" fillId="0" borderId="23" xfId="0" applyNumberFormat="1" applyFont="1" applyBorder="1" applyAlignment="1">
      <alignment vertical="center"/>
    </xf>
    <xf numFmtId="4" fontId="26" fillId="2" borderId="23" xfId="0" applyNumberFormat="1" applyFont="1" applyFill="1" applyBorder="1" applyAlignment="1" applyProtection="1">
      <alignment vertical="center"/>
      <protection locked="0"/>
    </xf>
    <xf numFmtId="4" fontId="26" fillId="0" borderId="23" xfId="0" applyNumberFormat="1" applyFont="1" applyBorder="1" applyAlignment="1">
      <alignment vertical="center"/>
    </xf>
    <xf numFmtId="0" fontId="27" fillId="0" borderId="4" xfId="0" applyFont="1" applyBorder="1" applyAlignment="1">
      <alignment vertical="center"/>
    </xf>
    <xf numFmtId="0" fontId="26" fillId="2" borderId="15" xfId="0" applyFont="1" applyFill="1" applyBorder="1" applyAlignment="1" applyProtection="1">
      <alignment horizontal="left" vertical="center"/>
      <protection locked="0"/>
    </xf>
    <xf numFmtId="0" fontId="26" fillId="0" borderId="0" xfId="0" applyFont="1" applyAlignment="1">
      <alignment horizontal="center" vertical="center"/>
    </xf>
    <xf numFmtId="0" fontId="11" fillId="0" borderId="4" xfId="0" applyFont="1" applyBorder="1" applyAlignment="1">
      <alignment vertical="center"/>
    </xf>
    <xf numFmtId="0" fontId="11" fillId="0" borderId="0" xfId="0" applyFont="1" applyAlignment="1">
      <alignment horizontal="left" vertical="center"/>
    </xf>
    <xf numFmtId="0" fontId="11" fillId="0" borderId="0" xfId="0" applyFont="1" applyAlignment="1">
      <alignment horizontal="left" vertical="center" wrapText="1"/>
    </xf>
    <xf numFmtId="167" fontId="11" fillId="0" borderId="0" xfId="0" applyNumberFormat="1" applyFont="1" applyAlignment="1">
      <alignment vertical="center"/>
    </xf>
    <xf numFmtId="0" fontId="11" fillId="0" borderId="0" xfId="0" applyFont="1" applyAlignment="1" applyProtection="1">
      <alignment vertical="center"/>
      <protection locked="0"/>
    </xf>
    <xf numFmtId="0" fontId="11" fillId="0" borderId="15" xfId="0" applyFont="1" applyBorder="1" applyAlignment="1">
      <alignment vertical="center"/>
    </xf>
    <xf numFmtId="0" fontId="11" fillId="0" borderId="16" xfId="0" applyFont="1" applyBorder="1" applyAlignment="1">
      <alignment vertical="center"/>
    </xf>
    <xf numFmtId="167" fontId="15" fillId="2" borderId="23" xfId="0" applyNumberFormat="1" applyFont="1" applyFill="1" applyBorder="1" applyAlignment="1" applyProtection="1">
      <alignment vertical="center"/>
      <protection locked="0"/>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0" xfId="0" applyAlignment="1">
      <alignment vertical="top"/>
    </xf>
    <xf numFmtId="0" fontId="28" fillId="0" borderId="24" xfId="0" applyFont="1" applyBorder="1" applyAlignment="1">
      <alignment vertical="center" wrapText="1"/>
    </xf>
    <xf numFmtId="0" fontId="28" fillId="0" borderId="25" xfId="0" applyFont="1" applyBorder="1" applyAlignment="1">
      <alignment vertical="center" wrapText="1"/>
    </xf>
    <xf numFmtId="0" fontId="28" fillId="0" borderId="26" xfId="0" applyFont="1" applyBorder="1" applyAlignment="1">
      <alignment vertical="center" wrapText="1"/>
    </xf>
    <xf numFmtId="0" fontId="28" fillId="0" borderId="27" xfId="0" applyFont="1" applyBorder="1" applyAlignment="1">
      <alignment horizontal="center" vertical="center" wrapText="1"/>
    </xf>
    <xf numFmtId="0" fontId="28" fillId="0" borderId="28" xfId="0" applyFont="1" applyBorder="1" applyAlignment="1">
      <alignment horizontal="center" vertical="center" wrapText="1"/>
    </xf>
    <xf numFmtId="0" fontId="28" fillId="0" borderId="27" xfId="0" applyFont="1" applyBorder="1" applyAlignment="1">
      <alignment vertical="center" wrapText="1"/>
    </xf>
    <xf numFmtId="0" fontId="28" fillId="0" borderId="28" xfId="0" applyFont="1" applyBorder="1" applyAlignment="1">
      <alignment vertical="center" wrapText="1"/>
    </xf>
    <xf numFmtId="0" fontId="30" fillId="0" borderId="1" xfId="0" applyFont="1" applyBorder="1" applyAlignment="1">
      <alignment horizontal="left" vertical="center" wrapText="1"/>
    </xf>
    <xf numFmtId="0" fontId="31" fillId="0" borderId="1" xfId="0" applyFont="1" applyBorder="1" applyAlignment="1">
      <alignment horizontal="left" vertical="center" wrapText="1"/>
    </xf>
    <xf numFmtId="0" fontId="32" fillId="0" borderId="27" xfId="0" applyFont="1" applyBorder="1" applyAlignment="1">
      <alignment vertical="center" wrapText="1"/>
    </xf>
    <xf numFmtId="0" fontId="31" fillId="0" borderId="1" xfId="0" applyFont="1" applyBorder="1" applyAlignment="1">
      <alignment vertical="center" wrapText="1"/>
    </xf>
    <xf numFmtId="0" fontId="31" fillId="0" borderId="1" xfId="0" applyFont="1" applyBorder="1" applyAlignment="1">
      <alignment horizontal="left" vertical="center"/>
    </xf>
    <xf numFmtId="0" fontId="31" fillId="0" borderId="1" xfId="0" applyFont="1" applyBorder="1" applyAlignment="1">
      <alignment vertical="center"/>
    </xf>
    <xf numFmtId="49" fontId="31" fillId="0" borderId="1" xfId="0" applyNumberFormat="1" applyFont="1" applyBorder="1" applyAlignment="1">
      <alignment vertical="center" wrapText="1"/>
    </xf>
    <xf numFmtId="0" fontId="28" fillId="0" borderId="30" xfId="0" applyFont="1" applyBorder="1" applyAlignment="1">
      <alignment vertical="center" wrapText="1"/>
    </xf>
    <xf numFmtId="0" fontId="33" fillId="0" borderId="29" xfId="0" applyFont="1" applyBorder="1" applyAlignment="1">
      <alignment vertical="center" wrapText="1"/>
    </xf>
    <xf numFmtId="0" fontId="28" fillId="0" borderId="31" xfId="0" applyFont="1" applyBorder="1" applyAlignment="1">
      <alignment vertical="center" wrapText="1"/>
    </xf>
    <xf numFmtId="0" fontId="28" fillId="0" borderId="1" xfId="0" applyFont="1" applyBorder="1" applyAlignment="1">
      <alignment vertical="top"/>
    </xf>
    <xf numFmtId="0" fontId="28" fillId="0" borderId="0" xfId="0" applyFont="1" applyAlignment="1">
      <alignment vertical="top"/>
    </xf>
    <xf numFmtId="0" fontId="28" fillId="0" borderId="24" xfId="0" applyFont="1" applyBorder="1" applyAlignment="1">
      <alignment horizontal="left" vertical="center"/>
    </xf>
    <xf numFmtId="0" fontId="28" fillId="0" borderId="25" xfId="0" applyFont="1" applyBorder="1" applyAlignment="1">
      <alignment horizontal="left" vertical="center"/>
    </xf>
    <xf numFmtId="0" fontId="28" fillId="0" borderId="26" xfId="0" applyFont="1" applyBorder="1" applyAlignment="1">
      <alignment horizontal="left" vertical="center"/>
    </xf>
    <xf numFmtId="0" fontId="28" fillId="0" borderId="27" xfId="0" applyFont="1" applyBorder="1" applyAlignment="1">
      <alignment horizontal="left" vertical="center"/>
    </xf>
    <xf numFmtId="0" fontId="28" fillId="0" borderId="28" xfId="0" applyFont="1" applyBorder="1" applyAlignment="1">
      <alignment horizontal="left" vertical="center"/>
    </xf>
    <xf numFmtId="0" fontId="30" fillId="0" borderId="1" xfId="0" applyFont="1" applyBorder="1" applyAlignment="1">
      <alignment horizontal="left" vertical="center"/>
    </xf>
    <xf numFmtId="0" fontId="34" fillId="0" borderId="0" xfId="0" applyFont="1" applyAlignment="1">
      <alignment horizontal="left" vertical="center"/>
    </xf>
    <xf numFmtId="0" fontId="30" fillId="0" borderId="29" xfId="0" applyFont="1" applyBorder="1" applyAlignment="1">
      <alignment horizontal="left" vertical="center"/>
    </xf>
    <xf numFmtId="0" fontId="30" fillId="0" borderId="29" xfId="0" applyFont="1" applyBorder="1" applyAlignment="1">
      <alignment horizontal="center" vertical="center"/>
    </xf>
    <xf numFmtId="0" fontId="34" fillId="0" borderId="29" xfId="0" applyFont="1" applyBorder="1" applyAlignment="1">
      <alignment horizontal="left" vertical="center"/>
    </xf>
    <xf numFmtId="0" fontId="35" fillId="0" borderId="1" xfId="0" applyFont="1" applyBorder="1" applyAlignment="1">
      <alignment horizontal="left" vertical="center"/>
    </xf>
    <xf numFmtId="0" fontId="32" fillId="0" borderId="0" xfId="0" applyFont="1" applyAlignment="1">
      <alignment horizontal="left" vertical="center"/>
    </xf>
    <xf numFmtId="0" fontId="36" fillId="0" borderId="1" xfId="0" applyFont="1" applyBorder="1" applyAlignment="1">
      <alignment horizontal="left" vertical="center"/>
    </xf>
    <xf numFmtId="0" fontId="31" fillId="0" borderId="1" xfId="0" applyFont="1" applyBorder="1" applyAlignment="1">
      <alignment horizontal="center" vertical="center"/>
    </xf>
    <xf numFmtId="0" fontId="31" fillId="0" borderId="0" xfId="0" applyFont="1" applyAlignment="1">
      <alignment horizontal="left" vertical="center"/>
    </xf>
    <xf numFmtId="0" fontId="32" fillId="0" borderId="27" xfId="0" applyFont="1" applyBorder="1" applyAlignment="1">
      <alignment horizontal="left" vertical="center"/>
    </xf>
    <xf numFmtId="0" fontId="28" fillId="0" borderId="30" xfId="0" applyFont="1" applyBorder="1" applyAlignment="1">
      <alignment horizontal="left" vertical="center"/>
    </xf>
    <xf numFmtId="0" fontId="33" fillId="0" borderId="29" xfId="0" applyFont="1" applyBorder="1" applyAlignment="1">
      <alignment horizontal="left" vertical="center"/>
    </xf>
    <xf numFmtId="0" fontId="28" fillId="0" borderId="31" xfId="0" applyFont="1" applyBorder="1" applyAlignment="1">
      <alignment horizontal="left" vertical="center"/>
    </xf>
    <xf numFmtId="0" fontId="28" fillId="0" borderId="1" xfId="0" applyFont="1" applyBorder="1" applyAlignment="1">
      <alignment horizontal="left" vertical="center"/>
    </xf>
    <xf numFmtId="0" fontId="33" fillId="0" borderId="1" xfId="0" applyFont="1" applyBorder="1" applyAlignment="1">
      <alignment horizontal="left" vertical="center"/>
    </xf>
    <xf numFmtId="0" fontId="34" fillId="0" borderId="1" xfId="0" applyFont="1" applyBorder="1" applyAlignment="1">
      <alignment horizontal="left" vertical="center"/>
    </xf>
    <xf numFmtId="0" fontId="32" fillId="0" borderId="29" xfId="0" applyFont="1" applyBorder="1" applyAlignment="1">
      <alignment horizontal="left" vertical="center"/>
    </xf>
    <xf numFmtId="0" fontId="28" fillId="0" borderId="1" xfId="0" applyFont="1" applyBorder="1" applyAlignment="1">
      <alignment horizontal="left" vertical="center" wrapText="1"/>
    </xf>
    <xf numFmtId="0" fontId="32" fillId="0" borderId="1" xfId="0" applyFont="1" applyBorder="1" applyAlignment="1">
      <alignment horizontal="left" vertical="center" wrapText="1"/>
    </xf>
    <xf numFmtId="0" fontId="32" fillId="0" borderId="1" xfId="0" applyFont="1" applyBorder="1" applyAlignment="1">
      <alignment horizontal="center" vertical="center" wrapText="1"/>
    </xf>
    <xf numFmtId="0" fontId="28" fillId="0" borderId="24" xfId="0" applyFont="1" applyBorder="1" applyAlignment="1">
      <alignment horizontal="left" vertical="center" wrapText="1"/>
    </xf>
    <xf numFmtId="0" fontId="28" fillId="0" borderId="25" xfId="0" applyFont="1" applyBorder="1" applyAlignment="1">
      <alignment horizontal="left" vertical="center" wrapText="1"/>
    </xf>
    <xf numFmtId="0" fontId="28" fillId="0" borderId="26" xfId="0" applyFont="1" applyBorder="1" applyAlignment="1">
      <alignment horizontal="left" vertical="center" wrapText="1"/>
    </xf>
    <xf numFmtId="0" fontId="28" fillId="0" borderId="27" xfId="0" applyFont="1" applyBorder="1" applyAlignment="1">
      <alignment horizontal="left" vertical="center" wrapText="1"/>
    </xf>
    <xf numFmtId="0" fontId="28" fillId="0" borderId="28" xfId="0" applyFont="1" applyBorder="1" applyAlignment="1">
      <alignment horizontal="left" vertical="center" wrapText="1"/>
    </xf>
    <xf numFmtId="0" fontId="34" fillId="0" borderId="27" xfId="0" applyFont="1" applyBorder="1" applyAlignment="1">
      <alignment horizontal="left" vertical="center" wrapText="1"/>
    </xf>
    <xf numFmtId="0" fontId="34" fillId="0" borderId="28" xfId="0" applyFont="1" applyBorder="1" applyAlignment="1">
      <alignment horizontal="left" vertical="center" wrapText="1"/>
    </xf>
    <xf numFmtId="0" fontId="32" fillId="0" borderId="27" xfId="0" applyFont="1" applyBorder="1" applyAlignment="1">
      <alignment horizontal="left" vertical="center" wrapText="1"/>
    </xf>
    <xf numFmtId="0" fontId="32" fillId="0" borderId="1" xfId="0" applyFont="1" applyBorder="1" applyAlignment="1">
      <alignment horizontal="left" vertical="center"/>
    </xf>
    <xf numFmtId="0" fontId="32" fillId="0" borderId="28" xfId="0" applyFont="1" applyBorder="1" applyAlignment="1">
      <alignment horizontal="left" vertical="center" wrapText="1"/>
    </xf>
    <xf numFmtId="0" fontId="32" fillId="0" borderId="28" xfId="0" applyFont="1" applyBorder="1" applyAlignment="1">
      <alignment horizontal="left" vertical="center"/>
    </xf>
    <xf numFmtId="0" fontId="32" fillId="0" borderId="30" xfId="0" applyFont="1" applyBorder="1" applyAlignment="1">
      <alignment horizontal="left" vertical="center" wrapText="1"/>
    </xf>
    <xf numFmtId="0" fontId="32" fillId="0" borderId="29" xfId="0" applyFont="1" applyBorder="1" applyAlignment="1">
      <alignment horizontal="left" vertical="center" wrapText="1"/>
    </xf>
    <xf numFmtId="0" fontId="32" fillId="0" borderId="31" xfId="0" applyFont="1" applyBorder="1" applyAlignment="1">
      <alignment horizontal="left" vertical="center" wrapText="1"/>
    </xf>
    <xf numFmtId="0" fontId="31" fillId="0" borderId="1" xfId="0" applyFont="1" applyBorder="1" applyAlignment="1">
      <alignment horizontal="left" vertical="top"/>
    </xf>
    <xf numFmtId="0" fontId="31" fillId="0" borderId="1" xfId="0" applyFont="1" applyBorder="1" applyAlignment="1">
      <alignment horizontal="center" vertical="top"/>
    </xf>
    <xf numFmtId="0" fontId="32" fillId="0" borderId="30" xfId="0" applyFont="1" applyBorder="1" applyAlignment="1">
      <alignment horizontal="left" vertical="center"/>
    </xf>
    <xf numFmtId="0" fontId="32" fillId="0" borderId="31" xfId="0" applyFont="1" applyBorder="1" applyAlignment="1">
      <alignment horizontal="left" vertical="center"/>
    </xf>
    <xf numFmtId="0" fontId="32" fillId="0" borderId="1" xfId="0" applyFont="1" applyBorder="1" applyAlignment="1">
      <alignment horizontal="center" vertical="center"/>
    </xf>
    <xf numFmtId="0" fontId="34" fillId="0" borderId="0" xfId="0" applyFont="1" applyAlignment="1">
      <alignment vertical="center"/>
    </xf>
    <xf numFmtId="0" fontId="30" fillId="0" borderId="1" xfId="0" applyFont="1" applyBorder="1" applyAlignment="1">
      <alignment vertical="center"/>
    </xf>
    <xf numFmtId="0" fontId="34" fillId="0" borderId="29" xfId="0" applyFont="1" applyBorder="1" applyAlignment="1">
      <alignment vertical="center"/>
    </xf>
    <xf numFmtId="0" fontId="30" fillId="0" borderId="29" xfId="0" applyFont="1" applyBorder="1" applyAlignment="1">
      <alignment vertical="center"/>
    </xf>
    <xf numFmtId="0" fontId="31" fillId="0" borderId="1" xfId="0" applyFont="1" applyBorder="1" applyAlignment="1">
      <alignment vertical="top"/>
    </xf>
    <xf numFmtId="49" fontId="31" fillId="0" borderId="1" xfId="0" applyNumberFormat="1" applyFont="1" applyBorder="1" applyAlignment="1">
      <alignment horizontal="left" vertical="center"/>
    </xf>
    <xf numFmtId="0" fontId="37" fillId="0" borderId="27" xfId="0" applyFont="1" applyBorder="1" applyAlignment="1">
      <alignment horizontal="left" vertical="center"/>
    </xf>
    <xf numFmtId="0" fontId="38" fillId="0" borderId="1" xfId="0" applyFont="1" applyBorder="1" applyAlignment="1">
      <alignment vertical="top"/>
    </xf>
    <xf numFmtId="0" fontId="38" fillId="0" borderId="1" xfId="0" applyFont="1" applyBorder="1" applyAlignment="1">
      <alignment horizontal="left" vertical="center"/>
    </xf>
    <xf numFmtId="0" fontId="38" fillId="0" borderId="1" xfId="0" applyFont="1" applyBorder="1" applyAlignment="1">
      <alignment horizontal="center" vertical="center"/>
    </xf>
    <xf numFmtId="49" fontId="38" fillId="0" borderId="1" xfId="0" applyNumberFormat="1" applyFont="1" applyBorder="1" applyAlignment="1">
      <alignment horizontal="left" vertical="center"/>
    </xf>
    <xf numFmtId="0" fontId="37" fillId="0" borderId="28" xfId="0" applyFont="1" applyBorder="1" applyAlignment="1">
      <alignment horizontal="left" vertical="center"/>
    </xf>
    <xf numFmtId="0" fontId="0" fillId="0" borderId="29" xfId="0" applyBorder="1" applyAlignment="1">
      <alignment vertical="top"/>
    </xf>
    <xf numFmtId="0" fontId="30" fillId="0" borderId="29" xfId="0" applyFont="1" applyBorder="1" applyAlignment="1">
      <alignment horizontal="left"/>
    </xf>
    <xf numFmtId="0" fontId="34" fillId="0" borderId="29" xfId="0" applyFont="1" applyBorder="1"/>
    <xf numFmtId="0" fontId="28" fillId="0" borderId="27" xfId="0" applyFont="1" applyBorder="1" applyAlignment="1">
      <alignment vertical="top"/>
    </xf>
    <xf numFmtId="0" fontId="28" fillId="0" borderId="28" xfId="0" applyFont="1" applyBorder="1" applyAlignment="1">
      <alignment vertical="top"/>
    </xf>
    <xf numFmtId="0" fontId="28" fillId="0" borderId="30" xfId="0" applyFont="1" applyBorder="1" applyAlignment="1">
      <alignment vertical="top"/>
    </xf>
    <xf numFmtId="0" fontId="28" fillId="0" borderId="29" xfId="0" applyFont="1" applyBorder="1" applyAlignment="1">
      <alignment vertical="top"/>
    </xf>
    <xf numFmtId="0" fontId="28" fillId="0" borderId="31" xfId="0" applyFont="1" applyBorder="1" applyAlignment="1">
      <alignment vertical="top"/>
    </xf>
    <xf numFmtId="0" fontId="41" fillId="0" borderId="1" xfId="2"/>
    <xf numFmtId="0" fontId="41" fillId="0" borderId="1" xfId="2" applyAlignment="1">
      <alignment horizontal="left" vertical="center"/>
    </xf>
    <xf numFmtId="0" fontId="41" fillId="0" borderId="2" xfId="2" applyBorder="1"/>
    <xf numFmtId="0" fontId="41" fillId="0" borderId="3" xfId="2" applyBorder="1"/>
    <xf numFmtId="0" fontId="41" fillId="0" borderId="4" xfId="2" applyBorder="1"/>
    <xf numFmtId="0" fontId="12" fillId="0" borderId="1" xfId="2" applyFont="1" applyAlignment="1">
      <alignment horizontal="left" vertical="center"/>
    </xf>
    <xf numFmtId="0" fontId="18" fillId="0" borderId="1" xfId="2" applyFont="1" applyAlignment="1">
      <alignment horizontal="left" vertical="center"/>
    </xf>
    <xf numFmtId="0" fontId="1" fillId="0" borderId="1" xfId="2" applyFont="1" applyAlignment="1">
      <alignment horizontal="left" vertical="center"/>
    </xf>
    <xf numFmtId="0" fontId="41" fillId="0" borderId="1" xfId="2" applyAlignment="1">
      <alignment vertical="center"/>
    </xf>
    <xf numFmtId="0" fontId="41" fillId="0" borderId="4" xfId="2" applyBorder="1" applyAlignment="1">
      <alignment vertical="center"/>
    </xf>
    <xf numFmtId="0" fontId="2" fillId="0" borderId="1" xfId="2" applyFont="1" applyAlignment="1">
      <alignment horizontal="left" vertical="center"/>
    </xf>
    <xf numFmtId="165" fontId="2" fillId="0" borderId="1" xfId="2" applyNumberFormat="1" applyFont="1" applyAlignment="1">
      <alignment horizontal="left" vertical="center"/>
    </xf>
    <xf numFmtId="0" fontId="2" fillId="2" borderId="1" xfId="2" applyFont="1" applyFill="1" applyAlignment="1" applyProtection="1">
      <alignment horizontal="left" vertical="center"/>
      <protection locked="0"/>
    </xf>
    <xf numFmtId="0" fontId="41" fillId="0" borderId="1" xfId="2" applyAlignment="1">
      <alignment vertical="center" wrapText="1"/>
    </xf>
    <xf numFmtId="0" fontId="41" fillId="0" borderId="4" xfId="2" applyBorder="1" applyAlignment="1">
      <alignment vertical="center" wrapText="1"/>
    </xf>
    <xf numFmtId="0" fontId="2" fillId="0" borderId="1" xfId="2" applyFont="1" applyAlignment="1">
      <alignment horizontal="left" vertical="center" wrapText="1"/>
    </xf>
    <xf numFmtId="0" fontId="41" fillId="0" borderId="13" xfId="2" applyBorder="1" applyAlignment="1">
      <alignment vertical="center"/>
    </xf>
    <xf numFmtId="0" fontId="13" fillId="0" borderId="1" xfId="2" applyFont="1" applyAlignment="1">
      <alignment horizontal="left" vertical="center"/>
    </xf>
    <xf numFmtId="4" fontId="17" fillId="0" borderId="1" xfId="2" applyNumberFormat="1" applyFont="1" applyAlignment="1">
      <alignment vertical="center"/>
    </xf>
    <xf numFmtId="0" fontId="1" fillId="0" borderId="1" xfId="2" applyFont="1" applyAlignment="1">
      <alignment horizontal="right" vertical="center"/>
    </xf>
    <xf numFmtId="0" fontId="14" fillId="0" borderId="1" xfId="2" applyFont="1" applyAlignment="1">
      <alignment horizontal="left" vertical="center"/>
    </xf>
    <xf numFmtId="4" fontId="1" fillId="0" borderId="1" xfId="2" applyNumberFormat="1" applyFont="1" applyAlignment="1">
      <alignment vertical="center"/>
    </xf>
    <xf numFmtId="164" fontId="1" fillId="0" borderId="1" xfId="2" applyNumberFormat="1" applyFont="1" applyAlignment="1">
      <alignment horizontal="right" vertical="center"/>
    </xf>
    <xf numFmtId="0" fontId="41" fillId="3" borderId="1" xfId="2" applyFill="1" applyAlignment="1">
      <alignment vertical="center"/>
    </xf>
    <xf numFmtId="0" fontId="4" fillId="3" borderId="7" xfId="2" applyFont="1" applyFill="1" applyBorder="1" applyAlignment="1">
      <alignment horizontal="left" vertical="center"/>
    </xf>
    <xf numFmtId="0" fontId="41" fillId="3" borderId="8" xfId="2" applyFill="1" applyBorder="1" applyAlignment="1">
      <alignment vertical="center"/>
    </xf>
    <xf numFmtId="0" fontId="4" fillId="3" borderId="8" xfId="2" applyFont="1" applyFill="1" applyBorder="1" applyAlignment="1">
      <alignment horizontal="right" vertical="center"/>
    </xf>
    <xf numFmtId="0" fontId="4" fillId="3" borderId="8" xfId="2" applyFont="1" applyFill="1" applyBorder="1" applyAlignment="1">
      <alignment horizontal="center" vertical="center"/>
    </xf>
    <xf numFmtId="4" fontId="4" fillId="3" borderId="8" xfId="2" applyNumberFormat="1" applyFont="1" applyFill="1" applyBorder="1" applyAlignment="1">
      <alignment vertical="center"/>
    </xf>
    <xf numFmtId="0" fontId="41" fillId="3" borderId="9" xfId="2" applyFill="1" applyBorder="1" applyAlignment="1">
      <alignment vertical="center"/>
    </xf>
    <xf numFmtId="0" fontId="42" fillId="0" borderId="5" xfId="2" applyFont="1" applyBorder="1" applyAlignment="1">
      <alignment horizontal="left" vertical="center"/>
    </xf>
    <xf numFmtId="0" fontId="41" fillId="0" borderId="5" xfId="2" applyBorder="1" applyAlignment="1">
      <alignment vertical="center"/>
    </xf>
    <xf numFmtId="0" fontId="1" fillId="0" borderId="6" xfId="2" applyFont="1" applyBorder="1" applyAlignment="1">
      <alignment horizontal="left" vertical="center"/>
    </xf>
    <xf numFmtId="0" fontId="41" fillId="0" borderId="6" xfId="2" applyBorder="1" applyAlignment="1">
      <alignment vertical="center"/>
    </xf>
    <xf numFmtId="0" fontId="1" fillId="0" borderId="6" xfId="2" applyFont="1" applyBorder="1" applyAlignment="1">
      <alignment horizontal="center" vertical="center"/>
    </xf>
    <xf numFmtId="0" fontId="1" fillId="0" borderId="6" xfId="2" applyFont="1" applyBorder="1" applyAlignment="1">
      <alignment horizontal="right" vertical="center"/>
    </xf>
    <xf numFmtId="0" fontId="41" fillId="0" borderId="10" xfId="2" applyBorder="1" applyAlignment="1">
      <alignment vertical="center"/>
    </xf>
    <xf numFmtId="0" fontId="41" fillId="0" borderId="11" xfId="2" applyBorder="1" applyAlignment="1">
      <alignment vertical="center"/>
    </xf>
    <xf numFmtId="0" fontId="41" fillId="0" borderId="2" xfId="2" applyBorder="1" applyAlignment="1">
      <alignment vertical="center"/>
    </xf>
    <xf numFmtId="0" fontId="41" fillId="0" borderId="3" xfId="2" applyBorder="1" applyAlignment="1">
      <alignment vertical="center"/>
    </xf>
    <xf numFmtId="0" fontId="15" fillId="3" borderId="1" xfId="2" applyFont="1" applyFill="1" applyAlignment="1">
      <alignment horizontal="left" vertical="center"/>
    </xf>
    <xf numFmtId="0" fontId="15" fillId="3" borderId="1" xfId="2" applyFont="1" applyFill="1" applyAlignment="1">
      <alignment horizontal="right" vertical="center"/>
    </xf>
    <xf numFmtId="0" fontId="19" fillId="0" borderId="1" xfId="2" applyFont="1" applyAlignment="1">
      <alignment horizontal="left" vertical="center"/>
    </xf>
    <xf numFmtId="0" fontId="5" fillId="0" borderId="1" xfId="2" applyFont="1" applyAlignment="1">
      <alignment vertical="center"/>
    </xf>
    <xf numFmtId="0" fontId="5" fillId="0" borderId="4" xfId="2" applyFont="1" applyBorder="1" applyAlignment="1">
      <alignment vertical="center"/>
    </xf>
    <xf numFmtId="0" fontId="5" fillId="0" borderId="21" xfId="2" applyFont="1" applyBorder="1" applyAlignment="1">
      <alignment horizontal="left" vertical="center"/>
    </xf>
    <xf numFmtId="0" fontId="5" fillId="0" borderId="21" xfId="2" applyFont="1" applyBorder="1" applyAlignment="1">
      <alignment vertical="center"/>
    </xf>
    <xf numFmtId="4" fontId="5" fillId="0" borderId="21" xfId="2" applyNumberFormat="1" applyFont="1" applyBorder="1" applyAlignment="1">
      <alignment vertical="center"/>
    </xf>
    <xf numFmtId="0" fontId="6" fillId="0" borderId="1" xfId="2" applyFont="1" applyAlignment="1">
      <alignment vertical="center"/>
    </xf>
    <xf numFmtId="0" fontId="6" fillId="0" borderId="4" xfId="2" applyFont="1" applyBorder="1" applyAlignment="1">
      <alignment vertical="center"/>
    </xf>
    <xf numFmtId="0" fontId="6" fillId="0" borderId="21" xfId="2" applyFont="1" applyBorder="1" applyAlignment="1">
      <alignment horizontal="left" vertical="center"/>
    </xf>
    <xf numFmtId="0" fontId="6" fillId="0" borderId="21" xfId="2" applyFont="1" applyBorder="1" applyAlignment="1">
      <alignment vertical="center"/>
    </xf>
    <xf numFmtId="4" fontId="6" fillId="0" borderId="21" xfId="2" applyNumberFormat="1" applyFont="1" applyBorder="1" applyAlignment="1">
      <alignment vertical="center"/>
    </xf>
    <xf numFmtId="0" fontId="41" fillId="0" borderId="1" xfId="2" applyAlignment="1">
      <alignment horizontal="center" vertical="center" wrapText="1"/>
    </xf>
    <xf numFmtId="0" fontId="41" fillId="0" borderId="4" xfId="2" applyBorder="1" applyAlignment="1">
      <alignment horizontal="center" vertical="center" wrapText="1"/>
    </xf>
    <xf numFmtId="0" fontId="15" fillId="3" borderId="17" xfId="2" applyFont="1" applyFill="1" applyBorder="1" applyAlignment="1">
      <alignment horizontal="center" vertical="center" wrapText="1"/>
    </xf>
    <xf numFmtId="0" fontId="15" fillId="3" borderId="18" xfId="2" applyFont="1" applyFill="1" applyBorder="1" applyAlignment="1">
      <alignment horizontal="center" vertical="center" wrapText="1"/>
    </xf>
    <xf numFmtId="0" fontId="15" fillId="3" borderId="19" xfId="2" applyFont="1" applyFill="1" applyBorder="1" applyAlignment="1">
      <alignment horizontal="center" vertical="center" wrapText="1"/>
    </xf>
    <xf numFmtId="0" fontId="16" fillId="0" borderId="17" xfId="2" applyFont="1" applyBorder="1" applyAlignment="1">
      <alignment horizontal="center" vertical="center" wrapText="1"/>
    </xf>
    <xf numFmtId="0" fontId="16" fillId="0" borderId="18" xfId="2" applyFont="1" applyBorder="1" applyAlignment="1">
      <alignment horizontal="center" vertical="center" wrapText="1"/>
    </xf>
    <xf numFmtId="0" fontId="16" fillId="0" borderId="19" xfId="2" applyFont="1" applyBorder="1" applyAlignment="1">
      <alignment horizontal="center" vertical="center" wrapText="1"/>
    </xf>
    <xf numFmtId="0" fontId="17" fillId="0" borderId="1" xfId="2" applyFont="1" applyAlignment="1">
      <alignment horizontal="left" vertical="center"/>
    </xf>
    <xf numFmtId="4" fontId="17" fillId="0" borderId="1" xfId="2" applyNumberFormat="1" applyFont="1"/>
    <xf numFmtId="0" fontId="41" fillId="0" borderId="12" xfId="2" applyBorder="1" applyAlignment="1">
      <alignment vertical="center"/>
    </xf>
    <xf numFmtId="166" fontId="20" fillId="0" borderId="13" xfId="2" applyNumberFormat="1" applyFont="1" applyBorder="1"/>
    <xf numFmtId="166" fontId="20" fillId="0" borderId="14" xfId="2" applyNumberFormat="1" applyFont="1" applyBorder="1"/>
    <xf numFmtId="4" fontId="21" fillId="0" borderId="1" xfId="2" applyNumberFormat="1" applyFont="1" applyAlignment="1">
      <alignment vertical="center"/>
    </xf>
    <xf numFmtId="0" fontId="7" fillId="0" borderId="1" xfId="2" applyFont="1"/>
    <xf numFmtId="0" fontId="7" fillId="0" borderId="4" xfId="2" applyFont="1" applyBorder="1"/>
    <xf numFmtId="0" fontId="7" fillId="0" borderId="1" xfId="2" applyFont="1" applyAlignment="1">
      <alignment horizontal="left"/>
    </xf>
    <xf numFmtId="0" fontId="5" fillId="0" borderId="1" xfId="2" applyFont="1" applyAlignment="1">
      <alignment horizontal="left"/>
    </xf>
    <xf numFmtId="0" fontId="7" fillId="0" borderId="1" xfId="2" applyFont="1" applyProtection="1">
      <protection locked="0"/>
    </xf>
    <xf numFmtId="4" fontId="5" fillId="0" borderId="1" xfId="2" applyNumberFormat="1" applyFont="1"/>
    <xf numFmtId="0" fontId="7" fillId="0" borderId="15" xfId="2" applyFont="1" applyBorder="1"/>
    <xf numFmtId="166" fontId="7" fillId="0" borderId="1" xfId="2" applyNumberFormat="1" applyFont="1"/>
    <xf numFmtId="166" fontId="7" fillId="0" borderId="16" xfId="2" applyNumberFormat="1" applyFont="1" applyBorder="1"/>
    <xf numFmtId="0" fontId="7" fillId="0" borderId="1" xfId="2" applyFont="1" applyAlignment="1">
      <alignment horizontal="center"/>
    </xf>
    <xf numFmtId="4" fontId="7" fillId="0" borderId="1" xfId="2" applyNumberFormat="1" applyFont="1" applyAlignment="1">
      <alignment vertical="center"/>
    </xf>
    <xf numFmtId="0" fontId="6" fillId="0" borderId="1" xfId="2" applyFont="1" applyAlignment="1">
      <alignment horizontal="left"/>
    </xf>
    <xf numFmtId="4" fontId="6" fillId="0" borderId="1" xfId="2" applyNumberFormat="1" applyFont="1"/>
    <xf numFmtId="0" fontId="15" fillId="0" borderId="23" xfId="2" applyFont="1" applyBorder="1" applyAlignment="1">
      <alignment horizontal="center" vertical="center"/>
    </xf>
    <xf numFmtId="49" fontId="15" fillId="0" borderId="23" xfId="2" applyNumberFormat="1" applyFont="1" applyBorder="1" applyAlignment="1">
      <alignment horizontal="left" vertical="center" wrapText="1"/>
    </xf>
    <xf numFmtId="0" fontId="15" fillId="0" borderId="23" xfId="2" applyFont="1" applyBorder="1" applyAlignment="1">
      <alignment horizontal="left" vertical="center" wrapText="1"/>
    </xf>
    <xf numFmtId="0" fontId="15" fillId="0" borderId="23" xfId="2" applyFont="1" applyBorder="1" applyAlignment="1">
      <alignment horizontal="center" vertical="center" wrapText="1"/>
    </xf>
    <xf numFmtId="167" fontId="15" fillId="0" borderId="23" xfId="2" applyNumberFormat="1" applyFont="1" applyBorder="1" applyAlignment="1">
      <alignment vertical="center"/>
    </xf>
    <xf numFmtId="4" fontId="15" fillId="2" borderId="23" xfId="2" applyNumberFormat="1" applyFont="1" applyFill="1" applyBorder="1" applyAlignment="1" applyProtection="1">
      <alignment vertical="center"/>
      <protection locked="0"/>
    </xf>
    <xf numFmtId="4" fontId="15" fillId="0" borderId="23" xfId="2" applyNumberFormat="1" applyFont="1" applyBorder="1" applyAlignment="1">
      <alignment vertical="center"/>
    </xf>
    <xf numFmtId="0" fontId="16" fillId="2" borderId="15" xfId="2" applyFont="1" applyFill="1" applyBorder="1" applyAlignment="1" applyProtection="1">
      <alignment horizontal="left" vertical="center"/>
      <protection locked="0"/>
    </xf>
    <xf numFmtId="0" fontId="16" fillId="0" borderId="1" xfId="2" applyFont="1" applyAlignment="1">
      <alignment horizontal="center" vertical="center"/>
    </xf>
    <xf numFmtId="166" fontId="16" fillId="0" borderId="1" xfId="2" applyNumberFormat="1" applyFont="1" applyAlignment="1">
      <alignment vertical="center"/>
    </xf>
    <xf numFmtId="166" fontId="16" fillId="0" borderId="16" xfId="2" applyNumberFormat="1" applyFont="1" applyBorder="1" applyAlignment="1">
      <alignment vertical="center"/>
    </xf>
    <xf numFmtId="0" fontId="15" fillId="0" borderId="1" xfId="2" applyFont="1" applyAlignment="1">
      <alignment horizontal="left" vertical="center"/>
    </xf>
    <xf numFmtId="4" fontId="41" fillId="0" borderId="1" xfId="2" applyNumberFormat="1" applyAlignment="1">
      <alignment vertical="center"/>
    </xf>
    <xf numFmtId="0" fontId="24" fillId="0" borderId="1" xfId="2" applyFont="1" applyAlignment="1">
      <alignment horizontal="left" vertical="center"/>
    </xf>
    <xf numFmtId="0" fontId="43" fillId="0" borderId="1" xfId="2" applyFont="1" applyAlignment="1">
      <alignment horizontal="left" vertical="center" wrapText="1"/>
    </xf>
    <xf numFmtId="0" fontId="41" fillId="0" borderId="1" xfId="2" applyAlignment="1" applyProtection="1">
      <alignment vertical="center"/>
      <protection locked="0"/>
    </xf>
    <xf numFmtId="0" fontId="41" fillId="0" borderId="15" xfId="2" applyBorder="1" applyAlignment="1">
      <alignment vertical="center"/>
    </xf>
    <xf numFmtId="0" fontId="41" fillId="0" borderId="16" xfId="2" applyBorder="1" applyAlignment="1">
      <alignment vertical="center"/>
    </xf>
    <xf numFmtId="0" fontId="22" fillId="0" borderId="1" xfId="2" applyFont="1" applyAlignment="1">
      <alignment horizontal="left" vertical="center"/>
    </xf>
    <xf numFmtId="0" fontId="23" fillId="0" borderId="1" xfId="3" applyFont="1" applyAlignment="1" applyProtection="1">
      <alignment vertical="center" wrapText="1"/>
    </xf>
    <xf numFmtId="0" fontId="25" fillId="0" borderId="1" xfId="2" applyFont="1" applyAlignment="1">
      <alignment vertical="center" wrapText="1"/>
    </xf>
    <xf numFmtId="0" fontId="8" fillId="0" borderId="1" xfId="2" applyFont="1" applyAlignment="1">
      <alignment vertical="center"/>
    </xf>
    <xf numFmtId="0" fontId="8" fillId="0" borderId="4" xfId="2" applyFont="1" applyBorder="1" applyAlignment="1">
      <alignment vertical="center"/>
    </xf>
    <xf numFmtId="0" fontId="8" fillId="0" borderId="1" xfId="2" applyFont="1" applyAlignment="1">
      <alignment horizontal="left" vertical="center"/>
    </xf>
    <xf numFmtId="0" fontId="8" fillId="0" borderId="1" xfId="2" applyFont="1" applyAlignment="1">
      <alignment horizontal="left" vertical="center" wrapText="1"/>
    </xf>
    <xf numFmtId="167" fontId="8" fillId="0" borderId="1" xfId="2" applyNumberFormat="1" applyFont="1" applyAlignment="1">
      <alignment vertical="center"/>
    </xf>
    <xf numFmtId="0" fontId="8" fillId="0" borderId="1" xfId="2" applyFont="1" applyAlignment="1" applyProtection="1">
      <alignment vertical="center"/>
      <protection locked="0"/>
    </xf>
    <xf numFmtId="0" fontId="8" fillId="0" borderId="15" xfId="2" applyFont="1" applyBorder="1" applyAlignment="1">
      <alignment vertical="center"/>
    </xf>
    <xf numFmtId="0" fontId="8" fillId="0" borderId="16" xfId="2" applyFont="1" applyBorder="1" applyAlignment="1">
      <alignment vertical="center"/>
    </xf>
    <xf numFmtId="167" fontId="15" fillId="2" borderId="23" xfId="2" applyNumberFormat="1" applyFont="1" applyFill="1" applyBorder="1" applyAlignment="1" applyProtection="1">
      <alignment vertical="center"/>
      <protection locked="0"/>
    </xf>
    <xf numFmtId="0" fontId="10" fillId="0" borderId="1" xfId="2" applyFont="1" applyAlignment="1">
      <alignment vertical="center"/>
    </xf>
    <xf numFmtId="0" fontId="10" fillId="0" borderId="4" xfId="2" applyFont="1" applyBorder="1" applyAlignment="1">
      <alignment vertical="center"/>
    </xf>
    <xf numFmtId="0" fontId="10" fillId="0" borderId="1" xfId="2" applyFont="1" applyAlignment="1">
      <alignment horizontal="left" vertical="center"/>
    </xf>
    <xf numFmtId="0" fontId="10" fillId="0" borderId="1" xfId="2" applyFont="1" applyAlignment="1">
      <alignment horizontal="left" vertical="center" wrapText="1"/>
    </xf>
    <xf numFmtId="0" fontId="10" fillId="0" borderId="1" xfId="2" applyFont="1" applyAlignment="1" applyProtection="1">
      <alignment vertical="center"/>
      <protection locked="0"/>
    </xf>
    <xf numFmtId="0" fontId="10" fillId="0" borderId="15" xfId="2" applyFont="1" applyBorder="1" applyAlignment="1">
      <alignment vertical="center"/>
    </xf>
    <xf numFmtId="0" fontId="10" fillId="0" borderId="16" xfId="2" applyFont="1" applyBorder="1" applyAlignment="1">
      <alignment vertical="center"/>
    </xf>
    <xf numFmtId="0" fontId="41" fillId="0" borderId="20" xfId="2" applyBorder="1" applyAlignment="1">
      <alignment vertical="center"/>
    </xf>
    <xf numFmtId="0" fontId="41" fillId="0" borderId="21" xfId="2" applyBorder="1" applyAlignment="1">
      <alignment vertical="center"/>
    </xf>
    <xf numFmtId="0" fontId="41" fillId="0" borderId="22" xfId="2" applyBorder="1" applyAlignment="1">
      <alignment vertical="center"/>
    </xf>
    <xf numFmtId="0" fontId="26" fillId="0" borderId="23" xfId="2" applyFont="1" applyBorder="1" applyAlignment="1">
      <alignment horizontal="center" vertical="center"/>
    </xf>
    <xf numFmtId="49" fontId="26" fillId="0" borderId="23" xfId="2" applyNumberFormat="1" applyFont="1" applyBorder="1" applyAlignment="1">
      <alignment horizontal="left" vertical="center" wrapText="1"/>
    </xf>
    <xf numFmtId="0" fontId="26" fillId="0" borderId="23" xfId="2" applyFont="1" applyBorder="1" applyAlignment="1">
      <alignment horizontal="left" vertical="center" wrapText="1"/>
    </xf>
    <xf numFmtId="0" fontId="26" fillId="0" borderId="23" xfId="2" applyFont="1" applyBorder="1" applyAlignment="1">
      <alignment horizontal="center" vertical="center" wrapText="1"/>
    </xf>
    <xf numFmtId="167" fontId="26" fillId="0" borderId="23" xfId="2" applyNumberFormat="1" applyFont="1" applyBorder="1" applyAlignment="1">
      <alignment vertical="center"/>
    </xf>
    <xf numFmtId="4" fontId="26" fillId="2" borderId="23" xfId="2" applyNumberFormat="1" applyFont="1" applyFill="1" applyBorder="1" applyAlignment="1" applyProtection="1">
      <alignment vertical="center"/>
      <protection locked="0"/>
    </xf>
    <xf numFmtId="4" fontId="26" fillId="0" borderId="23" xfId="2" applyNumberFormat="1" applyFont="1" applyBorder="1" applyAlignment="1">
      <alignment vertical="center"/>
    </xf>
    <xf numFmtId="0" fontId="27" fillId="0" borderId="4" xfId="2" applyFont="1" applyBorder="1" applyAlignment="1">
      <alignment vertical="center"/>
    </xf>
    <xf numFmtId="0" fontId="26" fillId="2" borderId="15" xfId="2" applyFont="1" applyFill="1" applyBorder="1" applyAlignment="1" applyProtection="1">
      <alignment horizontal="left" vertical="center"/>
      <protection locked="0"/>
    </xf>
    <xf numFmtId="0" fontId="26" fillId="0" borderId="1" xfId="2" applyFont="1" applyAlignment="1">
      <alignment horizontal="center" vertical="center"/>
    </xf>
    <xf numFmtId="0" fontId="9" fillId="0" borderId="1" xfId="2" applyFont="1" applyAlignment="1">
      <alignment vertical="center"/>
    </xf>
    <xf numFmtId="0" fontId="9" fillId="0" borderId="4" xfId="2" applyFont="1" applyBorder="1" applyAlignment="1">
      <alignment vertical="center"/>
    </xf>
    <xf numFmtId="0" fontId="9" fillId="0" borderId="1" xfId="2" applyFont="1" applyAlignment="1">
      <alignment horizontal="left" vertical="center"/>
    </xf>
    <xf numFmtId="0" fontId="9" fillId="0" borderId="1" xfId="2" applyFont="1" applyAlignment="1">
      <alignment horizontal="left" vertical="center" wrapText="1"/>
    </xf>
    <xf numFmtId="167" fontId="9" fillId="0" borderId="1" xfId="2" applyNumberFormat="1" applyFont="1" applyAlignment="1">
      <alignment vertical="center"/>
    </xf>
    <xf numFmtId="0" fontId="9" fillId="0" borderId="1" xfId="2" applyFont="1" applyAlignment="1" applyProtection="1">
      <alignment vertical="center"/>
      <protection locked="0"/>
    </xf>
    <xf numFmtId="0" fontId="9" fillId="0" borderId="15" xfId="2" applyFont="1" applyBorder="1" applyAlignment="1">
      <alignment vertical="center"/>
    </xf>
    <xf numFmtId="0" fontId="9" fillId="0" borderId="16" xfId="2" applyFont="1" applyBorder="1" applyAlignment="1">
      <alignment vertical="center"/>
    </xf>
    <xf numFmtId="0" fontId="0" fillId="0" borderId="0" xfId="0"/>
    <xf numFmtId="0" fontId="3" fillId="0" borderId="0" xfId="0" applyFont="1" applyAlignment="1">
      <alignment horizontal="left" vertical="center" wrapText="1"/>
    </xf>
    <xf numFmtId="0" fontId="0" fillId="0" borderId="0" xfId="0" applyAlignment="1">
      <alignment vertical="center"/>
    </xf>
    <xf numFmtId="0" fontId="2" fillId="2" borderId="0" xfId="0" applyFont="1" applyFill="1" applyAlignment="1" applyProtection="1">
      <alignment horizontal="left" vertical="center"/>
      <protection locked="0"/>
    </xf>
    <xf numFmtId="0" fontId="2" fillId="0" borderId="0" xfId="0" applyFont="1" applyAlignment="1">
      <alignment horizontal="left" vertical="center"/>
    </xf>
    <xf numFmtId="0" fontId="2" fillId="0" borderId="0" xfId="0" applyFont="1" applyAlignment="1">
      <alignment horizontal="left" vertical="center" wrapText="1"/>
    </xf>
    <xf numFmtId="0" fontId="3" fillId="0" borderId="1" xfId="2" applyFont="1" applyAlignment="1">
      <alignment horizontal="left" vertical="center" wrapText="1"/>
    </xf>
    <xf numFmtId="0" fontId="41" fillId="0" borderId="1" xfId="2" applyAlignment="1">
      <alignment vertical="center"/>
    </xf>
    <xf numFmtId="0" fontId="1" fillId="0" borderId="1" xfId="2" applyFont="1" applyAlignment="1">
      <alignment horizontal="left" vertical="center" wrapText="1"/>
    </xf>
    <xf numFmtId="0" fontId="1" fillId="0" borderId="1" xfId="2" applyFont="1" applyAlignment="1">
      <alignment horizontal="left" vertical="center"/>
    </xf>
    <xf numFmtId="0" fontId="41" fillId="0" borderId="1" xfId="2"/>
    <xf numFmtId="0" fontId="2" fillId="2" borderId="1" xfId="2" applyFont="1" applyFill="1" applyAlignment="1" applyProtection="1">
      <alignment horizontal="left" vertical="center"/>
      <protection locked="0"/>
    </xf>
    <xf numFmtId="0" fontId="2" fillId="0" borderId="1" xfId="2" applyFont="1" applyAlignment="1">
      <alignment horizontal="left" vertical="center"/>
    </xf>
    <xf numFmtId="0" fontId="2" fillId="0" borderId="1" xfId="2" applyFont="1" applyAlignment="1">
      <alignment horizontal="left" vertical="center" wrapText="1"/>
    </xf>
    <xf numFmtId="0" fontId="31" fillId="0" borderId="1" xfId="0" applyFont="1" applyBorder="1" applyAlignment="1">
      <alignment horizontal="left" vertical="top"/>
    </xf>
    <xf numFmtId="0" fontId="31" fillId="0" borderId="1" xfId="0" applyFont="1" applyBorder="1" applyAlignment="1">
      <alignment horizontal="left" vertical="center"/>
    </xf>
    <xf numFmtId="0" fontId="29" fillId="0" borderId="1" xfId="0" applyFont="1" applyBorder="1" applyAlignment="1">
      <alignment horizontal="center" vertical="center" wrapText="1"/>
    </xf>
    <xf numFmtId="0" fontId="30" fillId="0" borderId="29" xfId="0" applyFont="1" applyBorder="1" applyAlignment="1">
      <alignment horizontal="left"/>
    </xf>
    <xf numFmtId="0" fontId="29" fillId="0" borderId="1" xfId="0" applyFont="1" applyBorder="1" applyAlignment="1">
      <alignment horizontal="center" vertical="center"/>
    </xf>
    <xf numFmtId="49" fontId="31" fillId="0" borderId="1" xfId="0" applyNumberFormat="1" applyFont="1" applyBorder="1" applyAlignment="1">
      <alignment horizontal="left" vertical="center" wrapText="1"/>
    </xf>
    <xf numFmtId="0" fontId="31" fillId="0" borderId="1" xfId="0" applyFont="1" applyBorder="1" applyAlignment="1">
      <alignment horizontal="left" vertical="center" wrapText="1"/>
    </xf>
    <xf numFmtId="0" fontId="30" fillId="0" borderId="29" xfId="0" applyFont="1" applyBorder="1" applyAlignment="1">
      <alignment horizontal="left" wrapText="1"/>
    </xf>
  </cellXfs>
  <cellStyles count="4">
    <cellStyle name="Hypertextový odkaz" xfId="1" builtinId="8"/>
    <cellStyle name="Hypertextový odkaz 2" xfId="3" xr:uid="{C3B9902D-584F-4E56-B468-C799A7D5F57E}"/>
    <cellStyle name="Normální" xfId="0" builtinId="0" customBuiltin="1"/>
    <cellStyle name="Normální 2" xfId="2" xr:uid="{AC4B164F-DB93-4100-B397-7AE1A5C71008}"/>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EF65A730-442C-48BB-A810-2DD99B12DC15}"/>
            </a:ext>
          </a:extLst>
        </xdr:cNvPr>
        <xdr:cNvPicPr/>
      </xdr:nvPicPr>
      <xdr:blipFill>
        <a:blip xmlns:r="http://schemas.openxmlformats.org/officeDocument/2006/relationships" r:embed="rId2"/>
        <a:stretch>
          <a:fillRect/>
        </a:stretch>
      </xdr:blipFill>
      <xdr:spPr>
        <a:xfrm>
          <a:off x="0" y="0"/>
          <a:ext cx="285750" cy="285750"/>
        </a:xfrm>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809DF921-7A91-4C41-B3D8-E13721E54A03}"/>
            </a:ext>
          </a:extLst>
        </xdr:cNvPr>
        <xdr:cNvPicPr/>
      </xdr:nvPicPr>
      <xdr:blipFill>
        <a:blip xmlns:r="http://schemas.openxmlformats.org/officeDocument/2006/relationships" r:embed="rId2"/>
        <a:stretch>
          <a:fillRect/>
        </a:stretch>
      </xdr:blipFill>
      <xdr:spPr>
        <a:xfrm>
          <a:off x="0" y="0"/>
          <a:ext cx="285750" cy="285750"/>
        </a:xfrm>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6CBBB36F-37AA-4D64-9C6E-F33DA16B8C62}"/>
            </a:ext>
          </a:extLst>
        </xdr:cNvPr>
        <xdr:cNvPicPr/>
      </xdr:nvPicPr>
      <xdr:blipFill>
        <a:blip xmlns:r="http://schemas.openxmlformats.org/officeDocument/2006/relationships" r:embed="rId2"/>
        <a:stretch>
          <a:fillRect/>
        </a:stretch>
      </xdr:blipFill>
      <xdr:spPr>
        <a:xfrm>
          <a:off x="0" y="0"/>
          <a:ext cx="285750" cy="285750"/>
        </a:xfrm>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podminky.urs.cz/item/CS_URS_2022_02/622143004" TargetMode="External"/><Relationship Id="rId18" Type="http://schemas.openxmlformats.org/officeDocument/2006/relationships/hyperlink" Target="https://podminky.urs.cz/item/CS_URS_2022_02/622261211" TargetMode="External"/><Relationship Id="rId26" Type="http://schemas.openxmlformats.org/officeDocument/2006/relationships/hyperlink" Target="https://podminky.urs.cz/item/CS_URS_2022_02/944511211" TargetMode="External"/><Relationship Id="rId39" Type="http://schemas.openxmlformats.org/officeDocument/2006/relationships/hyperlink" Target="https://podminky.urs.cz/item/CS_URS_2022_02/713131143" TargetMode="External"/><Relationship Id="rId21" Type="http://schemas.openxmlformats.org/officeDocument/2006/relationships/hyperlink" Target="https://podminky.urs.cz/item/CS_URS_2022_02/952902021" TargetMode="External"/><Relationship Id="rId34" Type="http://schemas.openxmlformats.org/officeDocument/2006/relationships/hyperlink" Target="https://podminky.urs.cz/item/CS_URS_2022_02/997013603" TargetMode="External"/><Relationship Id="rId42" Type="http://schemas.openxmlformats.org/officeDocument/2006/relationships/hyperlink" Target="https://podminky.urs.cz/item/CS_URS_2022_02/763131411" TargetMode="External"/><Relationship Id="rId47" Type="http://schemas.openxmlformats.org/officeDocument/2006/relationships/hyperlink" Target="https://podminky.urs.cz/item/CS_URS_2022_02/764004861" TargetMode="External"/><Relationship Id="rId50" Type="http://schemas.openxmlformats.org/officeDocument/2006/relationships/hyperlink" Target="https://podminky.urs.cz/item/CS_URS_2022_02/764548323" TargetMode="External"/><Relationship Id="rId55" Type="http://schemas.openxmlformats.org/officeDocument/2006/relationships/hyperlink" Target="https://podminky.urs.cz/item/CS_URS_2022_02/784211101" TargetMode="External"/><Relationship Id="rId7" Type="http://schemas.openxmlformats.org/officeDocument/2006/relationships/hyperlink" Target="https://podminky.urs.cz/item/CS_URS_2022_02/622131121" TargetMode="External"/><Relationship Id="rId2" Type="http://schemas.openxmlformats.org/officeDocument/2006/relationships/hyperlink" Target="https://podminky.urs.cz/item/CS_URS_2022_02/619991001" TargetMode="External"/><Relationship Id="rId16" Type="http://schemas.openxmlformats.org/officeDocument/2006/relationships/hyperlink" Target="https://podminky.urs.cz/item/CS_URS_2022_02/622261191" TargetMode="External"/><Relationship Id="rId29" Type="http://schemas.openxmlformats.org/officeDocument/2006/relationships/hyperlink" Target="https://podminky.urs.cz/item/CS_URS_2022_02/952901111" TargetMode="External"/><Relationship Id="rId11" Type="http://schemas.openxmlformats.org/officeDocument/2006/relationships/hyperlink" Target="https://podminky.urs.cz/item/CS_URS_2022_02/622252001" TargetMode="External"/><Relationship Id="rId24" Type="http://schemas.openxmlformats.org/officeDocument/2006/relationships/hyperlink" Target="https://podminky.urs.cz/item/CS_URS_2022_02/941211812" TargetMode="External"/><Relationship Id="rId32" Type="http://schemas.openxmlformats.org/officeDocument/2006/relationships/hyperlink" Target="https://podminky.urs.cz/item/CS_URS_2022_02/997013501" TargetMode="External"/><Relationship Id="rId37" Type="http://schemas.openxmlformats.org/officeDocument/2006/relationships/hyperlink" Target="https://podminky.urs.cz/item/CS_URS_2022_02/713121121" TargetMode="External"/><Relationship Id="rId40" Type="http://schemas.openxmlformats.org/officeDocument/2006/relationships/hyperlink" Target="https://podminky.urs.cz/item/CS_URS_2022_02/998713203" TargetMode="External"/><Relationship Id="rId45" Type="http://schemas.openxmlformats.org/officeDocument/2006/relationships/hyperlink" Target="https://podminky.urs.cz/item/CS_URS_2022_02/998763403" TargetMode="External"/><Relationship Id="rId53" Type="http://schemas.openxmlformats.org/officeDocument/2006/relationships/hyperlink" Target="https://podminky.urs.cz/item/CS_URS_2022_02/783218111" TargetMode="External"/><Relationship Id="rId5" Type="http://schemas.openxmlformats.org/officeDocument/2006/relationships/hyperlink" Target="https://podminky.urs.cz/item/CS_URS_2022_02/611311131" TargetMode="External"/><Relationship Id="rId19" Type="http://schemas.openxmlformats.org/officeDocument/2006/relationships/hyperlink" Target="https://podminky.urs.cz/item/CS_URS_2022_02/966031313" TargetMode="External"/><Relationship Id="rId4" Type="http://schemas.openxmlformats.org/officeDocument/2006/relationships/hyperlink" Target="https://podminky.urs.cz/item/CS_URS_2022_02/611142001" TargetMode="External"/><Relationship Id="rId9" Type="http://schemas.openxmlformats.org/officeDocument/2006/relationships/hyperlink" Target="https://podminky.urs.cz/item/CS_URS_2022_02/622251101" TargetMode="External"/><Relationship Id="rId14" Type="http://schemas.openxmlformats.org/officeDocument/2006/relationships/hyperlink" Target="https://podminky.urs.cz/item/CS_URS_2022_02/622252002" TargetMode="External"/><Relationship Id="rId22" Type="http://schemas.openxmlformats.org/officeDocument/2006/relationships/hyperlink" Target="https://podminky.urs.cz/item/CS_URS_2022_02/941211112" TargetMode="External"/><Relationship Id="rId27" Type="http://schemas.openxmlformats.org/officeDocument/2006/relationships/hyperlink" Target="https://podminky.urs.cz/item/CS_URS_2022_02/944511811" TargetMode="External"/><Relationship Id="rId30" Type="http://schemas.openxmlformats.org/officeDocument/2006/relationships/hyperlink" Target="https://podminky.urs.cz/item/CS_URS_2022_02/997013214" TargetMode="External"/><Relationship Id="rId35" Type="http://schemas.openxmlformats.org/officeDocument/2006/relationships/hyperlink" Target="https://podminky.urs.cz/item/CS_URS_2022_02/998018003" TargetMode="External"/><Relationship Id="rId43" Type="http://schemas.openxmlformats.org/officeDocument/2006/relationships/hyperlink" Target="https://podminky.urs.cz/item/CS_URS_2022_02/763131451" TargetMode="External"/><Relationship Id="rId48" Type="http://schemas.openxmlformats.org/officeDocument/2006/relationships/hyperlink" Target="https://podminky.urs.cz/item/CS_URS_2022_02/764248345" TargetMode="External"/><Relationship Id="rId56" Type="http://schemas.openxmlformats.org/officeDocument/2006/relationships/printerSettings" Target="../printerSettings/printerSettings1.bin"/><Relationship Id="rId8" Type="http://schemas.openxmlformats.org/officeDocument/2006/relationships/hyperlink" Target="https://podminky.urs.cz/item/CS_URS_2022_02/622211031" TargetMode="External"/><Relationship Id="rId51" Type="http://schemas.openxmlformats.org/officeDocument/2006/relationships/hyperlink" Target="https://podminky.urs.cz/item/CS_URS_2022_02/998764203" TargetMode="External"/><Relationship Id="rId3" Type="http://schemas.openxmlformats.org/officeDocument/2006/relationships/hyperlink" Target="https://podminky.urs.cz/item/CS_URS_2022_02/611131121" TargetMode="External"/><Relationship Id="rId12" Type="http://schemas.openxmlformats.org/officeDocument/2006/relationships/hyperlink" Target="https://podminky.urs.cz/item/CS_URS_2022_02/622143003" TargetMode="External"/><Relationship Id="rId17" Type="http://schemas.openxmlformats.org/officeDocument/2006/relationships/hyperlink" Target="https://podminky.urs.cz/item/CS_URS_2022_02/622261201" TargetMode="External"/><Relationship Id="rId25" Type="http://schemas.openxmlformats.org/officeDocument/2006/relationships/hyperlink" Target="https://podminky.urs.cz/item/CS_URS_2022_02/944511111" TargetMode="External"/><Relationship Id="rId33" Type="http://schemas.openxmlformats.org/officeDocument/2006/relationships/hyperlink" Target="https://podminky.urs.cz/item/CS_URS_2022_02/997013509" TargetMode="External"/><Relationship Id="rId38" Type="http://schemas.openxmlformats.org/officeDocument/2006/relationships/hyperlink" Target="https://podminky.urs.cz/item/CS_URS_2022_02/713191133" TargetMode="External"/><Relationship Id="rId46" Type="http://schemas.openxmlformats.org/officeDocument/2006/relationships/hyperlink" Target="https://podminky.urs.cz/item/CS_URS_2022_02/764002861" TargetMode="External"/><Relationship Id="rId20" Type="http://schemas.openxmlformats.org/officeDocument/2006/relationships/hyperlink" Target="https://podminky.urs.cz/item/CS_URS_2022_02/978015391" TargetMode="External"/><Relationship Id="rId41" Type="http://schemas.openxmlformats.org/officeDocument/2006/relationships/hyperlink" Target="https://podminky.urs.cz/item/CS_URS_2022_02/998741203" TargetMode="External"/><Relationship Id="rId54" Type="http://schemas.openxmlformats.org/officeDocument/2006/relationships/hyperlink" Target="https://podminky.urs.cz/item/CS_URS_2022_02/784181121" TargetMode="External"/><Relationship Id="rId1" Type="http://schemas.openxmlformats.org/officeDocument/2006/relationships/hyperlink" Target="https://podminky.urs.cz/item/CS_URS_2022_02/629991011" TargetMode="External"/><Relationship Id="rId6" Type="http://schemas.openxmlformats.org/officeDocument/2006/relationships/hyperlink" Target="https://podminky.urs.cz/item/CS_URS_2022_02/629995101" TargetMode="External"/><Relationship Id="rId15" Type="http://schemas.openxmlformats.org/officeDocument/2006/relationships/hyperlink" Target="https://podminky.urs.cz/item/CS_URS_2022_02/622261324" TargetMode="External"/><Relationship Id="rId23" Type="http://schemas.openxmlformats.org/officeDocument/2006/relationships/hyperlink" Target="https://podminky.urs.cz/item/CS_URS_2022_02/941211211" TargetMode="External"/><Relationship Id="rId28" Type="http://schemas.openxmlformats.org/officeDocument/2006/relationships/hyperlink" Target="https://podminky.urs.cz/item/CS_URS_2022_02/949101111" TargetMode="External"/><Relationship Id="rId36" Type="http://schemas.openxmlformats.org/officeDocument/2006/relationships/hyperlink" Target="https://podminky.urs.cz/item/CS_URS_2022_02/713111111" TargetMode="External"/><Relationship Id="rId49" Type="http://schemas.openxmlformats.org/officeDocument/2006/relationships/hyperlink" Target="https://podminky.urs.cz/item/CS_URS_2022_02/764242331" TargetMode="External"/><Relationship Id="rId57" Type="http://schemas.openxmlformats.org/officeDocument/2006/relationships/drawing" Target="../drawings/drawing1.xml"/><Relationship Id="rId10" Type="http://schemas.openxmlformats.org/officeDocument/2006/relationships/hyperlink" Target="https://podminky.urs.cz/item/CS_URS_2022_02/622212001" TargetMode="External"/><Relationship Id="rId31" Type="http://schemas.openxmlformats.org/officeDocument/2006/relationships/hyperlink" Target="https://podminky.urs.cz/item/CS_URS_2022_02/997002611" TargetMode="External"/><Relationship Id="rId44" Type="http://schemas.openxmlformats.org/officeDocument/2006/relationships/hyperlink" Target="https://podminky.urs.cz/item/CS_URS_2022_02/763131751" TargetMode="External"/><Relationship Id="rId52" Type="http://schemas.openxmlformats.org/officeDocument/2006/relationships/hyperlink" Target="https://podminky.urs.cz/item/CS_URS_2022_02/783206801"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s://podminky.urs.cz/item/CS_URS_2024_01/998018002" TargetMode="External"/><Relationship Id="rId13" Type="http://schemas.openxmlformats.org/officeDocument/2006/relationships/hyperlink" Target="https://podminky.urs.cz/item/CS_URS_2024_01/722181241" TargetMode="External"/><Relationship Id="rId18" Type="http://schemas.openxmlformats.org/officeDocument/2006/relationships/hyperlink" Target="https://podminky.urs.cz/item/CS_URS_2024_01/722240124" TargetMode="External"/><Relationship Id="rId26" Type="http://schemas.openxmlformats.org/officeDocument/2006/relationships/hyperlink" Target="https://podminky.urs.cz/item/CS_URS_2024_01/998763402" TargetMode="External"/><Relationship Id="rId3" Type="http://schemas.openxmlformats.org/officeDocument/2006/relationships/hyperlink" Target="https://podminky.urs.cz/item/CS_URS_2024_01/997013213" TargetMode="External"/><Relationship Id="rId21" Type="http://schemas.openxmlformats.org/officeDocument/2006/relationships/hyperlink" Target="https://podminky.urs.cz/item/CS_URS_2024_01/722290234" TargetMode="External"/><Relationship Id="rId7" Type="http://schemas.openxmlformats.org/officeDocument/2006/relationships/hyperlink" Target="https://podminky.urs.cz/item/CS_URS_2024_01/997013631" TargetMode="External"/><Relationship Id="rId12" Type="http://schemas.openxmlformats.org/officeDocument/2006/relationships/hyperlink" Target="https://podminky.urs.cz/item/CS_URS_2024_01/722174025" TargetMode="External"/><Relationship Id="rId17" Type="http://schemas.openxmlformats.org/officeDocument/2006/relationships/hyperlink" Target="https://podminky.urs.cz/item/CS_URS_2024_01/722240123" TargetMode="External"/><Relationship Id="rId25" Type="http://schemas.openxmlformats.org/officeDocument/2006/relationships/hyperlink" Target="https://podminky.urs.cz/item/CS_URS_2024_01/763121422" TargetMode="External"/><Relationship Id="rId2" Type="http://schemas.openxmlformats.org/officeDocument/2006/relationships/hyperlink" Target="https://podminky.urs.cz/item/CS_URS_2024_01/952901111" TargetMode="External"/><Relationship Id="rId16" Type="http://schemas.openxmlformats.org/officeDocument/2006/relationships/hyperlink" Target="https://podminky.urs.cz/item/CS_URS_2024_01/722240122" TargetMode="External"/><Relationship Id="rId20" Type="http://schemas.openxmlformats.org/officeDocument/2006/relationships/hyperlink" Target="https://podminky.urs.cz/item/CS_URS_2024_01/722290226" TargetMode="External"/><Relationship Id="rId29" Type="http://schemas.openxmlformats.org/officeDocument/2006/relationships/hyperlink" Target="https://podminky.urs.cz/item/CS_URS_2024_01/784211101" TargetMode="External"/><Relationship Id="rId1" Type="http://schemas.openxmlformats.org/officeDocument/2006/relationships/hyperlink" Target="https://podminky.urs.cz/item/CS_URS_2024_01/949101111" TargetMode="External"/><Relationship Id="rId6" Type="http://schemas.openxmlformats.org/officeDocument/2006/relationships/hyperlink" Target="https://podminky.urs.cz/item/CS_URS_2024_01/997013509" TargetMode="External"/><Relationship Id="rId11" Type="http://schemas.openxmlformats.org/officeDocument/2006/relationships/hyperlink" Target="https://podminky.urs.cz/item/CS_URS_2024_01/722174024" TargetMode="External"/><Relationship Id="rId24" Type="http://schemas.openxmlformats.org/officeDocument/2006/relationships/hyperlink" Target="https://podminky.urs.cz/item/CS_URS_2024_01/998725202" TargetMode="External"/><Relationship Id="rId5" Type="http://schemas.openxmlformats.org/officeDocument/2006/relationships/hyperlink" Target="https://podminky.urs.cz/item/CS_URS_2024_01/997013501" TargetMode="External"/><Relationship Id="rId15" Type="http://schemas.openxmlformats.org/officeDocument/2006/relationships/hyperlink" Target="https://podminky.urs.cz/item/CS_URS_2024_01/722232061" TargetMode="External"/><Relationship Id="rId23" Type="http://schemas.openxmlformats.org/officeDocument/2006/relationships/hyperlink" Target="https://podminky.urs.cz/item/CS_URS_2024_01/725530826" TargetMode="External"/><Relationship Id="rId28" Type="http://schemas.openxmlformats.org/officeDocument/2006/relationships/hyperlink" Target="https://podminky.urs.cz/item/CS_URS_2024_01/784181121" TargetMode="External"/><Relationship Id="rId10" Type="http://schemas.openxmlformats.org/officeDocument/2006/relationships/hyperlink" Target="https://podminky.urs.cz/item/CS_URS_2024_01/722174023" TargetMode="External"/><Relationship Id="rId19" Type="http://schemas.openxmlformats.org/officeDocument/2006/relationships/hyperlink" Target="https://podminky.urs.cz/item/CS_URS_2024_01/722263206" TargetMode="External"/><Relationship Id="rId4" Type="http://schemas.openxmlformats.org/officeDocument/2006/relationships/hyperlink" Target="https://podminky.urs.cz/item/CS_URS_2024_01/997002611" TargetMode="External"/><Relationship Id="rId9" Type="http://schemas.openxmlformats.org/officeDocument/2006/relationships/hyperlink" Target="https://podminky.urs.cz/item/CS_URS_2024_01/722174022" TargetMode="External"/><Relationship Id="rId14" Type="http://schemas.openxmlformats.org/officeDocument/2006/relationships/hyperlink" Target="https://podminky.urs.cz/item/CS_URS_2024_01/722181242" TargetMode="External"/><Relationship Id="rId22" Type="http://schemas.openxmlformats.org/officeDocument/2006/relationships/hyperlink" Target="https://podminky.urs.cz/item/CS_URS_2024_01/998722202" TargetMode="External"/><Relationship Id="rId27" Type="http://schemas.openxmlformats.org/officeDocument/2006/relationships/hyperlink" Target="https://podminky.urs.cz/item/CS_URS_2024_01/998781202" TargetMode="External"/><Relationship Id="rId30"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hyperlink" Target="https://podminky.urs.cz/item/CS_URS_2024_01/742420021" TargetMode="External"/><Relationship Id="rId13" Type="http://schemas.openxmlformats.org/officeDocument/2006/relationships/hyperlink" Target="https://podminky.urs.cz/item/CS_URS_2024_01/742110003" TargetMode="External"/><Relationship Id="rId18" Type="http://schemas.openxmlformats.org/officeDocument/2006/relationships/drawing" Target="../drawings/drawing4.xml"/><Relationship Id="rId3" Type="http://schemas.openxmlformats.org/officeDocument/2006/relationships/hyperlink" Target="https://podminky.urs.cz/item/CS_URS_2024_01/741122016" TargetMode="External"/><Relationship Id="rId7" Type="http://schemas.openxmlformats.org/officeDocument/2006/relationships/hyperlink" Target="https://podminky.urs.cz/item/CS_URS_2024_01/998741203" TargetMode="External"/><Relationship Id="rId12" Type="http://schemas.openxmlformats.org/officeDocument/2006/relationships/hyperlink" Target="https://podminky.urs.cz/item/CS_URS_2024_01/742420001" TargetMode="External"/><Relationship Id="rId17" Type="http://schemas.openxmlformats.org/officeDocument/2006/relationships/hyperlink" Target="https://podminky.urs.cz/item/CS_URS_2024_01/998742203" TargetMode="External"/><Relationship Id="rId2" Type="http://schemas.openxmlformats.org/officeDocument/2006/relationships/hyperlink" Target="https://podminky.urs.cz/item/CS_URS_2024_01/741112061" TargetMode="External"/><Relationship Id="rId16" Type="http://schemas.openxmlformats.org/officeDocument/2006/relationships/hyperlink" Target="https://podminky.urs.cz/item/CS_URS_2024_01/742420121" TargetMode="External"/><Relationship Id="rId1" Type="http://schemas.openxmlformats.org/officeDocument/2006/relationships/hyperlink" Target="https://podminky.urs.cz/item/CS_URS_2024_01/741110511" TargetMode="External"/><Relationship Id="rId6" Type="http://schemas.openxmlformats.org/officeDocument/2006/relationships/hyperlink" Target="https://podminky.urs.cz/item/CS_URS_2024_01/741810001" TargetMode="External"/><Relationship Id="rId11" Type="http://schemas.openxmlformats.org/officeDocument/2006/relationships/hyperlink" Target="https://podminky.urs.cz/item/CS_URS_2024_01/742420061" TargetMode="External"/><Relationship Id="rId5" Type="http://schemas.openxmlformats.org/officeDocument/2006/relationships/hyperlink" Target="https://podminky.urs.cz/item/CS_URS_2024_01/741320101" TargetMode="External"/><Relationship Id="rId15" Type="http://schemas.openxmlformats.org/officeDocument/2006/relationships/hyperlink" Target="https://podminky.urs.cz/item/CS_URS_2024_01/742330041" TargetMode="External"/><Relationship Id="rId10" Type="http://schemas.openxmlformats.org/officeDocument/2006/relationships/hyperlink" Target="https://podminky.urs.cz/item/CS_URS_2024_01/742420051" TargetMode="External"/><Relationship Id="rId4" Type="http://schemas.openxmlformats.org/officeDocument/2006/relationships/hyperlink" Target="https://podminky.urs.cz/item/CS_URS_2024_01/741122211" TargetMode="External"/><Relationship Id="rId9" Type="http://schemas.openxmlformats.org/officeDocument/2006/relationships/hyperlink" Target="https://podminky.urs.cz/item/CS_URS_2024_01/742420041" TargetMode="External"/><Relationship Id="rId14" Type="http://schemas.openxmlformats.org/officeDocument/2006/relationships/hyperlink" Target="https://podminky.urs.cz/item/CS_URS_2024_01/742110041"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BM494"/>
  <sheetViews>
    <sheetView showGridLines="0" tabSelected="1" topLeftCell="A277" workbookViewId="0">
      <selection activeCell="L75" sqref="L75"/>
    </sheetView>
  </sheetViews>
  <sheetFormatPr defaultRowHeight="11.25" x14ac:dyDescent="0.2"/>
  <cols>
    <col min="1" max="1" width="8.33203125" customWidth="1"/>
    <col min="2" max="2" width="1.1640625" customWidth="1"/>
    <col min="3" max="3" width="4.1640625" customWidth="1"/>
    <col min="4" max="4" width="4.33203125" customWidth="1"/>
    <col min="5" max="5" width="17.1640625" customWidth="1"/>
    <col min="6" max="6" width="100.83203125" customWidth="1"/>
    <col min="7" max="7" width="7.5" customWidth="1"/>
    <col min="8" max="8" width="14" customWidth="1"/>
    <col min="9" max="9" width="15.83203125" customWidth="1"/>
    <col min="10" max="11" width="22.33203125" customWidth="1"/>
    <col min="12" max="12" width="9.33203125" customWidth="1"/>
    <col min="13" max="13" width="10.83203125" hidden="1" customWidth="1"/>
    <col min="14" max="14" width="9.33203125" hidden="1"/>
    <col min="15" max="20" width="14.1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2" spans="2:46" ht="36.950000000000003" customHeight="1" x14ac:dyDescent="0.2">
      <c r="L2" s="363"/>
      <c r="M2" s="363"/>
      <c r="N2" s="363"/>
      <c r="O2" s="363"/>
      <c r="P2" s="363"/>
      <c r="Q2" s="363"/>
      <c r="R2" s="363"/>
      <c r="S2" s="363"/>
      <c r="T2" s="363"/>
      <c r="U2" s="363"/>
      <c r="V2" s="363"/>
      <c r="AT2" s="12" t="s">
        <v>1</v>
      </c>
    </row>
    <row r="3" spans="2:46" ht="6.95" customHeight="1" x14ac:dyDescent="0.2">
      <c r="B3" s="13"/>
      <c r="C3" s="14"/>
      <c r="D3" s="14"/>
      <c r="E3" s="14"/>
      <c r="F3" s="14"/>
      <c r="G3" s="14"/>
      <c r="H3" s="14"/>
      <c r="I3" s="14"/>
      <c r="J3" s="14"/>
      <c r="K3" s="14"/>
      <c r="L3" s="15"/>
      <c r="AT3" s="12" t="s">
        <v>45</v>
      </c>
    </row>
    <row r="4" spans="2:46" ht="24.95" customHeight="1" x14ac:dyDescent="0.2">
      <c r="B4" s="15"/>
      <c r="D4" s="16" t="s">
        <v>46</v>
      </c>
      <c r="L4" s="15"/>
      <c r="M4" s="38" t="s">
        <v>4</v>
      </c>
      <c r="AT4" s="12" t="s">
        <v>0</v>
      </c>
    </row>
    <row r="5" spans="2:46" ht="6.95" customHeight="1" x14ac:dyDescent="0.2">
      <c r="B5" s="15"/>
      <c r="L5" s="15"/>
    </row>
    <row r="6" spans="2:46" s="1" customFormat="1" ht="12" customHeight="1" x14ac:dyDescent="0.2">
      <c r="B6" s="21"/>
      <c r="D6" s="18" t="s">
        <v>5</v>
      </c>
      <c r="L6" s="21"/>
    </row>
    <row r="7" spans="2:46" s="1" customFormat="1" ht="16.5" customHeight="1" x14ac:dyDescent="0.2">
      <c r="B7" s="21"/>
      <c r="E7" s="364" t="s">
        <v>6</v>
      </c>
      <c r="F7" s="365"/>
      <c r="G7" s="365"/>
      <c r="H7" s="365"/>
      <c r="L7" s="21"/>
    </row>
    <row r="8" spans="2:46" s="1" customFormat="1" x14ac:dyDescent="0.2">
      <c r="B8" s="21"/>
      <c r="L8" s="21"/>
    </row>
    <row r="9" spans="2:46" s="1" customFormat="1" ht="12" customHeight="1" x14ac:dyDescent="0.2">
      <c r="B9" s="21"/>
      <c r="D9" s="18" t="s">
        <v>7</v>
      </c>
      <c r="F9" s="17" t="s">
        <v>8</v>
      </c>
      <c r="I9" s="18" t="s">
        <v>9</v>
      </c>
      <c r="J9" s="17" t="s">
        <v>8</v>
      </c>
      <c r="L9" s="21"/>
    </row>
    <row r="10" spans="2:46" s="1" customFormat="1" ht="12" customHeight="1" x14ac:dyDescent="0.2">
      <c r="B10" s="21"/>
      <c r="D10" s="18" t="s">
        <v>10</v>
      </c>
      <c r="F10" s="17" t="s">
        <v>11</v>
      </c>
      <c r="I10" s="18" t="s">
        <v>12</v>
      </c>
      <c r="J10" s="27" t="e">
        <f>#REF!</f>
        <v>#REF!</v>
      </c>
      <c r="L10" s="21"/>
    </row>
    <row r="11" spans="2:46" s="1" customFormat="1" ht="10.9" customHeight="1" x14ac:dyDescent="0.2">
      <c r="B11" s="21"/>
      <c r="L11" s="21"/>
    </row>
    <row r="12" spans="2:46" s="1" customFormat="1" ht="12" customHeight="1" x14ac:dyDescent="0.2">
      <c r="B12" s="21"/>
      <c r="D12" s="18" t="s">
        <v>13</v>
      </c>
      <c r="I12" s="18" t="s">
        <v>14</v>
      </c>
      <c r="J12" s="17" t="s">
        <v>8</v>
      </c>
      <c r="L12" s="21"/>
    </row>
    <row r="13" spans="2:46" s="1" customFormat="1" ht="18" customHeight="1" x14ac:dyDescent="0.2">
      <c r="B13" s="21"/>
      <c r="E13" s="17" t="s">
        <v>15</v>
      </c>
      <c r="I13" s="18" t="s">
        <v>16</v>
      </c>
      <c r="J13" s="17" t="s">
        <v>8</v>
      </c>
      <c r="L13" s="21"/>
    </row>
    <row r="14" spans="2:46" s="1" customFormat="1" ht="6.95" customHeight="1" x14ac:dyDescent="0.2">
      <c r="B14" s="21"/>
      <c r="L14" s="21"/>
    </row>
    <row r="15" spans="2:46" s="1" customFormat="1" ht="12" customHeight="1" x14ac:dyDescent="0.2">
      <c r="B15" s="21"/>
      <c r="D15" s="18" t="s">
        <v>17</v>
      </c>
      <c r="I15" s="18" t="s">
        <v>14</v>
      </c>
      <c r="J15" s="19" t="e">
        <f>#REF!</f>
        <v>#REF!</v>
      </c>
      <c r="L15" s="21"/>
    </row>
    <row r="16" spans="2:46" s="1" customFormat="1" ht="18" customHeight="1" x14ac:dyDescent="0.2">
      <c r="B16" s="21"/>
      <c r="E16" s="366" t="e">
        <f>#REF!</f>
        <v>#REF!</v>
      </c>
      <c r="F16" s="367"/>
      <c r="G16" s="367"/>
      <c r="H16" s="367"/>
      <c r="I16" s="18" t="s">
        <v>16</v>
      </c>
      <c r="J16" s="19" t="e">
        <f>#REF!</f>
        <v>#REF!</v>
      </c>
      <c r="L16" s="21"/>
    </row>
    <row r="17" spans="2:12" s="1" customFormat="1" ht="6.95" customHeight="1" x14ac:dyDescent="0.2">
      <c r="B17" s="21"/>
      <c r="L17" s="21"/>
    </row>
    <row r="18" spans="2:12" s="1" customFormat="1" ht="12" customHeight="1" x14ac:dyDescent="0.2">
      <c r="B18" s="21"/>
      <c r="D18" s="18" t="s">
        <v>18</v>
      </c>
      <c r="I18" s="18" t="s">
        <v>14</v>
      </c>
      <c r="J18" s="17" t="s">
        <v>8</v>
      </c>
      <c r="L18" s="21"/>
    </row>
    <row r="19" spans="2:12" s="1" customFormat="1" ht="18" customHeight="1" x14ac:dyDescent="0.2">
      <c r="B19" s="21"/>
      <c r="E19" s="17" t="s">
        <v>19</v>
      </c>
      <c r="I19" s="18" t="s">
        <v>16</v>
      </c>
      <c r="J19" s="17" t="s">
        <v>8</v>
      </c>
      <c r="L19" s="21"/>
    </row>
    <row r="20" spans="2:12" s="1" customFormat="1" ht="6.95" customHeight="1" x14ac:dyDescent="0.2">
      <c r="B20" s="21"/>
      <c r="L20" s="21"/>
    </row>
    <row r="21" spans="2:12" s="1" customFormat="1" ht="12" customHeight="1" x14ac:dyDescent="0.2">
      <c r="B21" s="21"/>
      <c r="D21" s="18" t="s">
        <v>21</v>
      </c>
      <c r="I21" s="18" t="s">
        <v>14</v>
      </c>
      <c r="J21" s="17" t="s">
        <v>8</v>
      </c>
      <c r="L21" s="21"/>
    </row>
    <row r="22" spans="2:12" s="1" customFormat="1" ht="18" customHeight="1" x14ac:dyDescent="0.2">
      <c r="B22" s="21"/>
      <c r="E22" s="17" t="s">
        <v>22</v>
      </c>
      <c r="I22" s="18" t="s">
        <v>16</v>
      </c>
      <c r="J22" s="17" t="s">
        <v>8</v>
      </c>
      <c r="L22" s="21"/>
    </row>
    <row r="23" spans="2:12" s="1" customFormat="1" ht="6.95" customHeight="1" x14ac:dyDescent="0.2">
      <c r="B23" s="21"/>
      <c r="L23" s="21"/>
    </row>
    <row r="24" spans="2:12" s="1" customFormat="1" ht="12" customHeight="1" x14ac:dyDescent="0.2">
      <c r="B24" s="21"/>
      <c r="D24" s="18" t="s">
        <v>23</v>
      </c>
      <c r="L24" s="21"/>
    </row>
    <row r="25" spans="2:12" s="2" customFormat="1" ht="47.25" customHeight="1" x14ac:dyDescent="0.2">
      <c r="B25" s="39"/>
      <c r="E25" s="368" t="s">
        <v>24</v>
      </c>
      <c r="F25" s="368"/>
      <c r="G25" s="368"/>
      <c r="H25" s="368"/>
      <c r="L25" s="39"/>
    </row>
    <row r="26" spans="2:12" s="1" customFormat="1" ht="6.95" customHeight="1" x14ac:dyDescent="0.2">
      <c r="B26" s="21"/>
      <c r="L26" s="21"/>
    </row>
    <row r="27" spans="2:12" s="1" customFormat="1" ht="6.95" customHeight="1" x14ac:dyDescent="0.2">
      <c r="B27" s="21"/>
      <c r="D27" s="28"/>
      <c r="E27" s="28"/>
      <c r="F27" s="28"/>
      <c r="G27" s="28"/>
      <c r="H27" s="28"/>
      <c r="I27" s="28"/>
      <c r="J27" s="28"/>
      <c r="K27" s="28"/>
      <c r="L27" s="21"/>
    </row>
    <row r="28" spans="2:12" s="1" customFormat="1" ht="25.35" customHeight="1" x14ac:dyDescent="0.2">
      <c r="B28" s="21"/>
      <c r="D28" s="40" t="s">
        <v>25</v>
      </c>
      <c r="J28" s="37">
        <f>ROUND(J86, 2)</f>
        <v>0</v>
      </c>
      <c r="L28" s="21"/>
    </row>
    <row r="29" spans="2:12" s="1" customFormat="1" ht="6.95" customHeight="1" x14ac:dyDescent="0.2">
      <c r="B29" s="21"/>
      <c r="D29" s="28"/>
      <c r="E29" s="28"/>
      <c r="F29" s="28"/>
      <c r="G29" s="28"/>
      <c r="H29" s="28"/>
      <c r="I29" s="28"/>
      <c r="J29" s="28"/>
      <c r="K29" s="28"/>
      <c r="L29" s="21"/>
    </row>
    <row r="30" spans="2:12" s="1" customFormat="1" ht="14.45" customHeight="1" x14ac:dyDescent="0.2">
      <c r="B30" s="21"/>
      <c r="F30" s="22" t="s">
        <v>27</v>
      </c>
      <c r="I30" s="22" t="s">
        <v>26</v>
      </c>
      <c r="J30" s="22" t="s">
        <v>28</v>
      </c>
      <c r="L30" s="21"/>
    </row>
    <row r="31" spans="2:12" s="1" customFormat="1" ht="14.45" customHeight="1" x14ac:dyDescent="0.2">
      <c r="B31" s="21"/>
      <c r="D31" s="29" t="s">
        <v>29</v>
      </c>
      <c r="E31" s="18" t="s">
        <v>30</v>
      </c>
      <c r="F31" s="41">
        <f>ROUND((SUM(BE86:BE493)),  2)</f>
        <v>0</v>
      </c>
      <c r="I31" s="42">
        <v>0.21</v>
      </c>
      <c r="J31" s="41">
        <f>ROUND(((SUM(BE86:BE493))*I31),  2)</f>
        <v>0</v>
      </c>
      <c r="L31" s="21"/>
    </row>
    <row r="32" spans="2:12" s="1" customFormat="1" ht="14.45" customHeight="1" x14ac:dyDescent="0.2">
      <c r="B32" s="21"/>
      <c r="E32" s="18" t="s">
        <v>31</v>
      </c>
      <c r="F32" s="41">
        <f>ROUND((SUM(BF86:BF493)),  2)</f>
        <v>0</v>
      </c>
      <c r="I32" s="42">
        <v>0.12</v>
      </c>
      <c r="J32" s="41">
        <f>ROUND(((SUM(BF86:BF493))*I32),  2)</f>
        <v>0</v>
      </c>
      <c r="L32" s="21"/>
    </row>
    <row r="33" spans="2:12" s="1" customFormat="1" ht="14.45" hidden="1" customHeight="1" x14ac:dyDescent="0.2">
      <c r="B33" s="21"/>
      <c r="E33" s="18" t="s">
        <v>32</v>
      </c>
      <c r="F33" s="41">
        <f>ROUND((SUM(BG86:BG493)),  2)</f>
        <v>0</v>
      </c>
      <c r="I33" s="42">
        <v>0.21</v>
      </c>
      <c r="J33" s="41">
        <f>0</f>
        <v>0</v>
      </c>
      <c r="L33" s="21"/>
    </row>
    <row r="34" spans="2:12" s="1" customFormat="1" ht="14.45" hidden="1" customHeight="1" x14ac:dyDescent="0.2">
      <c r="B34" s="21"/>
      <c r="E34" s="18" t="s">
        <v>33</v>
      </c>
      <c r="F34" s="41">
        <f>ROUND((SUM(BH86:BH493)),  2)</f>
        <v>0</v>
      </c>
      <c r="I34" s="42">
        <v>0.12</v>
      </c>
      <c r="J34" s="41">
        <f>0</f>
        <v>0</v>
      </c>
      <c r="L34" s="21"/>
    </row>
    <row r="35" spans="2:12" s="1" customFormat="1" ht="14.45" hidden="1" customHeight="1" x14ac:dyDescent="0.2">
      <c r="B35" s="21"/>
      <c r="E35" s="18" t="s">
        <v>34</v>
      </c>
      <c r="F35" s="41">
        <f>ROUND((SUM(BI86:BI493)),  2)</f>
        <v>0</v>
      </c>
      <c r="I35" s="42">
        <v>0</v>
      </c>
      <c r="J35" s="41">
        <f>0</f>
        <v>0</v>
      </c>
      <c r="L35" s="21"/>
    </row>
    <row r="36" spans="2:12" s="1" customFormat="1" ht="6.95" customHeight="1" x14ac:dyDescent="0.2">
      <c r="B36" s="21"/>
      <c r="L36" s="21"/>
    </row>
    <row r="37" spans="2:12" s="1" customFormat="1" ht="25.35" customHeight="1" x14ac:dyDescent="0.2">
      <c r="B37" s="21"/>
      <c r="C37" s="43"/>
      <c r="D37" s="44" t="s">
        <v>35</v>
      </c>
      <c r="E37" s="31"/>
      <c r="F37" s="31"/>
      <c r="G37" s="45" t="s">
        <v>36</v>
      </c>
      <c r="H37" s="46" t="s">
        <v>37</v>
      </c>
      <c r="I37" s="31"/>
      <c r="J37" s="47">
        <f>SUM(J28:J35)</f>
        <v>0</v>
      </c>
      <c r="K37" s="48"/>
      <c r="L37" s="21"/>
    </row>
    <row r="38" spans="2:12" s="1" customFormat="1" ht="14.45" customHeight="1" x14ac:dyDescent="0.2">
      <c r="B38" s="23"/>
      <c r="C38" s="24"/>
      <c r="D38" s="24"/>
      <c r="E38" s="24"/>
      <c r="F38" s="24"/>
      <c r="G38" s="24"/>
      <c r="H38" s="24"/>
      <c r="I38" s="24"/>
      <c r="J38" s="24"/>
      <c r="K38" s="24"/>
      <c r="L38" s="21"/>
    </row>
    <row r="42" spans="2:12" s="1" customFormat="1" ht="6.95" customHeight="1" x14ac:dyDescent="0.2">
      <c r="B42" s="25"/>
      <c r="C42" s="26"/>
      <c r="D42" s="26"/>
      <c r="E42" s="26"/>
      <c r="F42" s="26"/>
      <c r="G42" s="26"/>
      <c r="H42" s="26"/>
      <c r="I42" s="26"/>
      <c r="J42" s="26"/>
      <c r="K42" s="26"/>
      <c r="L42" s="21"/>
    </row>
    <row r="43" spans="2:12" s="1" customFormat="1" ht="24.95" customHeight="1" x14ac:dyDescent="0.2">
      <c r="B43" s="21"/>
      <c r="C43" s="16" t="s">
        <v>47</v>
      </c>
      <c r="L43" s="21"/>
    </row>
    <row r="44" spans="2:12" s="1" customFormat="1" ht="6.95" customHeight="1" x14ac:dyDescent="0.2">
      <c r="B44" s="21"/>
      <c r="L44" s="21"/>
    </row>
    <row r="45" spans="2:12" s="1" customFormat="1" ht="12" customHeight="1" x14ac:dyDescent="0.2">
      <c r="B45" s="21"/>
      <c r="C45" s="18" t="s">
        <v>5</v>
      </c>
      <c r="L45" s="21"/>
    </row>
    <row r="46" spans="2:12" s="1" customFormat="1" ht="16.5" customHeight="1" x14ac:dyDescent="0.2">
      <c r="B46" s="21"/>
      <c r="E46" s="364" t="str">
        <f>E7</f>
        <v>Regenerace bytového domu č.p. 133 Nové Sedlo - KZS</v>
      </c>
      <c r="F46" s="365"/>
      <c r="G46" s="365"/>
      <c r="H46" s="365"/>
      <c r="L46" s="21"/>
    </row>
    <row r="47" spans="2:12" s="1" customFormat="1" ht="6.95" customHeight="1" x14ac:dyDescent="0.2">
      <c r="B47" s="21"/>
      <c r="L47" s="21"/>
    </row>
    <row r="48" spans="2:12" s="1" customFormat="1" ht="12" customHeight="1" x14ac:dyDescent="0.2">
      <c r="B48" s="21"/>
      <c r="C48" s="18" t="s">
        <v>10</v>
      </c>
      <c r="F48" s="17" t="str">
        <f>F10</f>
        <v>Nové Sedlo, č.p. 133</v>
      </c>
      <c r="I48" s="18" t="s">
        <v>12</v>
      </c>
      <c r="J48" s="27" t="e">
        <f>IF(J10="","",J10)</f>
        <v>#REF!</v>
      </c>
      <c r="L48" s="21"/>
    </row>
    <row r="49" spans="2:47" s="1" customFormat="1" ht="6.95" customHeight="1" x14ac:dyDescent="0.2">
      <c r="B49" s="21"/>
      <c r="L49" s="21"/>
    </row>
    <row r="50" spans="2:47" s="1" customFormat="1" ht="15.2" customHeight="1" x14ac:dyDescent="0.2">
      <c r="B50" s="21"/>
      <c r="C50" s="18" t="s">
        <v>13</v>
      </c>
      <c r="F50" s="17" t="str">
        <f>E13</f>
        <v>Město Nové Sedlo</v>
      </c>
      <c r="I50" s="18" t="s">
        <v>18</v>
      </c>
      <c r="J50" s="20" t="str">
        <f>E19</f>
        <v>CENTRA STAV s.r.o.</v>
      </c>
      <c r="L50" s="21"/>
    </row>
    <row r="51" spans="2:47" s="1" customFormat="1" ht="15.2" customHeight="1" x14ac:dyDescent="0.2">
      <c r="B51" s="21"/>
      <c r="C51" s="18" t="s">
        <v>17</v>
      </c>
      <c r="F51" s="17" t="e">
        <f>IF(E16="","",E16)</f>
        <v>#REF!</v>
      </c>
      <c r="I51" s="18" t="s">
        <v>21</v>
      </c>
      <c r="J51" s="20" t="str">
        <f>E22</f>
        <v>Michal Kubelka</v>
      </c>
      <c r="L51" s="21"/>
    </row>
    <row r="52" spans="2:47" s="1" customFormat="1" ht="10.35" customHeight="1" x14ac:dyDescent="0.2">
      <c r="B52" s="21"/>
      <c r="L52" s="21"/>
    </row>
    <row r="53" spans="2:47" s="1" customFormat="1" ht="29.25" customHeight="1" x14ac:dyDescent="0.2">
      <c r="B53" s="21"/>
      <c r="C53" s="49" t="s">
        <v>48</v>
      </c>
      <c r="D53" s="43"/>
      <c r="E53" s="43"/>
      <c r="F53" s="43"/>
      <c r="G53" s="43"/>
      <c r="H53" s="43"/>
      <c r="I53" s="43"/>
      <c r="J53" s="50" t="s">
        <v>49</v>
      </c>
      <c r="K53" s="43"/>
      <c r="L53" s="21"/>
    </row>
    <row r="54" spans="2:47" s="1" customFormat="1" ht="10.35" customHeight="1" x14ac:dyDescent="0.2">
      <c r="B54" s="21"/>
      <c r="L54" s="21"/>
    </row>
    <row r="55" spans="2:47" s="1" customFormat="1" ht="22.9" customHeight="1" x14ac:dyDescent="0.2">
      <c r="B55" s="21"/>
      <c r="C55" s="51" t="s">
        <v>41</v>
      </c>
      <c r="J55" s="37">
        <f>J86</f>
        <v>0</v>
      </c>
      <c r="L55" s="21"/>
      <c r="AU55" s="12" t="s">
        <v>50</v>
      </c>
    </row>
    <row r="56" spans="2:47" s="3" customFormat="1" ht="24.95" customHeight="1" x14ac:dyDescent="0.2">
      <c r="B56" s="52"/>
      <c r="D56" s="53" t="s">
        <v>51</v>
      </c>
      <c r="E56" s="54"/>
      <c r="F56" s="54"/>
      <c r="G56" s="54"/>
      <c r="H56" s="54"/>
      <c r="I56" s="54"/>
      <c r="J56" s="55">
        <f>J87</f>
        <v>0</v>
      </c>
      <c r="L56" s="52"/>
    </row>
    <row r="57" spans="2:47" s="4" customFormat="1" ht="19.899999999999999" customHeight="1" x14ac:dyDescent="0.2">
      <c r="B57" s="56"/>
      <c r="D57" s="57" t="s">
        <v>52</v>
      </c>
      <c r="E57" s="58"/>
      <c r="F57" s="58"/>
      <c r="G57" s="58"/>
      <c r="H57" s="58"/>
      <c r="I57" s="58"/>
      <c r="J57" s="59">
        <f>J88</f>
        <v>0</v>
      </c>
      <c r="L57" s="56"/>
    </row>
    <row r="58" spans="2:47" s="4" customFormat="1" ht="19.899999999999999" customHeight="1" x14ac:dyDescent="0.2">
      <c r="B58" s="56"/>
      <c r="D58" s="57" t="s">
        <v>53</v>
      </c>
      <c r="E58" s="58"/>
      <c r="F58" s="58"/>
      <c r="G58" s="58"/>
      <c r="H58" s="58"/>
      <c r="I58" s="58"/>
      <c r="J58" s="59">
        <f>J90</f>
        <v>0</v>
      </c>
      <c r="L58" s="56"/>
    </row>
    <row r="59" spans="2:47" s="4" customFormat="1" ht="19.899999999999999" customHeight="1" x14ac:dyDescent="0.2">
      <c r="B59" s="56"/>
      <c r="D59" s="57" t="s">
        <v>54</v>
      </c>
      <c r="E59" s="58"/>
      <c r="F59" s="58"/>
      <c r="G59" s="58"/>
      <c r="H59" s="58"/>
      <c r="I59" s="58"/>
      <c r="J59" s="59">
        <f>J278</f>
        <v>0</v>
      </c>
      <c r="L59" s="56"/>
    </row>
    <row r="60" spans="2:47" s="4" customFormat="1" ht="19.899999999999999" customHeight="1" x14ac:dyDescent="0.2">
      <c r="B60" s="56"/>
      <c r="D60" s="57" t="s">
        <v>55</v>
      </c>
      <c r="E60" s="58"/>
      <c r="F60" s="58"/>
      <c r="G60" s="58"/>
      <c r="H60" s="58"/>
      <c r="I60" s="58"/>
      <c r="J60" s="59">
        <f>J348</f>
        <v>0</v>
      </c>
      <c r="L60" s="56"/>
    </row>
    <row r="61" spans="2:47" s="4" customFormat="1" ht="19.899999999999999" customHeight="1" x14ac:dyDescent="0.2">
      <c r="B61" s="56"/>
      <c r="D61" s="57" t="s">
        <v>56</v>
      </c>
      <c r="E61" s="58"/>
      <c r="F61" s="58"/>
      <c r="G61" s="58"/>
      <c r="H61" s="58"/>
      <c r="I61" s="58"/>
      <c r="J61" s="59">
        <f>J365</f>
        <v>0</v>
      </c>
      <c r="L61" s="56"/>
    </row>
    <row r="62" spans="2:47" s="3" customFormat="1" ht="24.95" customHeight="1" x14ac:dyDescent="0.2">
      <c r="B62" s="52"/>
      <c r="D62" s="53" t="s">
        <v>57</v>
      </c>
      <c r="E62" s="54"/>
      <c r="F62" s="54"/>
      <c r="G62" s="54"/>
      <c r="H62" s="54"/>
      <c r="I62" s="54"/>
      <c r="J62" s="55">
        <f>J369</f>
        <v>0</v>
      </c>
      <c r="L62" s="52"/>
    </row>
    <row r="63" spans="2:47" s="4" customFormat="1" ht="19.899999999999999" customHeight="1" x14ac:dyDescent="0.2">
      <c r="B63" s="56"/>
      <c r="D63" s="57" t="s">
        <v>58</v>
      </c>
      <c r="E63" s="58"/>
      <c r="F63" s="58"/>
      <c r="G63" s="58"/>
      <c r="H63" s="58"/>
      <c r="I63" s="58"/>
      <c r="J63" s="59">
        <f>J370</f>
        <v>0</v>
      </c>
      <c r="L63" s="56"/>
    </row>
    <row r="64" spans="2:47" s="4" customFormat="1" ht="19.899999999999999" customHeight="1" x14ac:dyDescent="0.2">
      <c r="B64" s="56"/>
      <c r="D64" s="57" t="s">
        <v>59</v>
      </c>
      <c r="E64" s="58"/>
      <c r="F64" s="58"/>
      <c r="G64" s="58"/>
      <c r="H64" s="58"/>
      <c r="I64" s="58"/>
      <c r="J64" s="59">
        <f>J415</f>
        <v>0</v>
      </c>
      <c r="L64" s="56"/>
    </row>
    <row r="65" spans="2:12" s="4" customFormat="1" ht="19.899999999999999" customHeight="1" x14ac:dyDescent="0.2">
      <c r="B65" s="56"/>
      <c r="D65" s="57" t="s">
        <v>60</v>
      </c>
      <c r="E65" s="58"/>
      <c r="F65" s="58"/>
      <c r="G65" s="58"/>
      <c r="H65" s="58"/>
      <c r="I65" s="58"/>
      <c r="J65" s="59">
        <f>J421</f>
        <v>0</v>
      </c>
      <c r="L65" s="56"/>
    </row>
    <row r="66" spans="2:12" s="4" customFormat="1" ht="19.899999999999999" customHeight="1" x14ac:dyDescent="0.2">
      <c r="B66" s="56"/>
      <c r="D66" s="57" t="s">
        <v>61</v>
      </c>
      <c r="E66" s="58"/>
      <c r="F66" s="58"/>
      <c r="G66" s="58"/>
      <c r="H66" s="58"/>
      <c r="I66" s="58"/>
      <c r="J66" s="59">
        <f>J447</f>
        <v>0</v>
      </c>
      <c r="L66" s="56"/>
    </row>
    <row r="67" spans="2:12" s="4" customFormat="1" ht="19.899999999999999" customHeight="1" x14ac:dyDescent="0.2">
      <c r="B67" s="56"/>
      <c r="D67" s="57" t="s">
        <v>62</v>
      </c>
      <c r="E67" s="58"/>
      <c r="F67" s="58"/>
      <c r="G67" s="58"/>
      <c r="H67" s="58"/>
      <c r="I67" s="58"/>
      <c r="J67" s="59">
        <f>J472</f>
        <v>0</v>
      </c>
      <c r="L67" s="56"/>
    </row>
    <row r="68" spans="2:12" s="4" customFormat="1" ht="19.899999999999999" customHeight="1" x14ac:dyDescent="0.2">
      <c r="B68" s="56"/>
      <c r="D68" s="57" t="s">
        <v>63</v>
      </c>
      <c r="E68" s="58"/>
      <c r="F68" s="58"/>
      <c r="G68" s="58"/>
      <c r="H68" s="58"/>
      <c r="I68" s="58"/>
      <c r="J68" s="59">
        <f>J481</f>
        <v>0</v>
      </c>
      <c r="L68" s="56"/>
    </row>
    <row r="69" spans="2:12" s="1" customFormat="1" ht="21.75" customHeight="1" x14ac:dyDescent="0.2">
      <c r="B69" s="21"/>
      <c r="L69" s="21"/>
    </row>
    <row r="70" spans="2:12" s="1" customFormat="1" ht="6.95" customHeight="1" x14ac:dyDescent="0.2">
      <c r="B70" s="23"/>
      <c r="C70" s="24"/>
      <c r="D70" s="24"/>
      <c r="E70" s="24"/>
      <c r="F70" s="24"/>
      <c r="G70" s="24"/>
      <c r="H70" s="24"/>
      <c r="I70" s="24"/>
      <c r="J70" s="24"/>
      <c r="K70" s="24"/>
      <c r="L70" s="21"/>
    </row>
    <row r="74" spans="2:12" s="1" customFormat="1" ht="6.95" customHeight="1" x14ac:dyDescent="0.2">
      <c r="B74" s="25"/>
      <c r="C74" s="26"/>
      <c r="D74" s="26"/>
      <c r="E74" s="26"/>
      <c r="F74" s="26"/>
      <c r="G74" s="26"/>
      <c r="H74" s="26"/>
      <c r="I74" s="26"/>
      <c r="J74" s="26"/>
      <c r="K74" s="26"/>
      <c r="L74" s="21"/>
    </row>
    <row r="75" spans="2:12" s="1" customFormat="1" ht="24.95" customHeight="1" x14ac:dyDescent="0.2">
      <c r="B75" s="21"/>
      <c r="C75" s="16" t="s">
        <v>64</v>
      </c>
      <c r="L75" s="21"/>
    </row>
    <row r="76" spans="2:12" s="1" customFormat="1" ht="6.95" customHeight="1" x14ac:dyDescent="0.2">
      <c r="B76" s="21"/>
      <c r="L76" s="21"/>
    </row>
    <row r="77" spans="2:12" s="1" customFormat="1" ht="12" customHeight="1" x14ac:dyDescent="0.2">
      <c r="B77" s="21"/>
      <c r="C77" s="18" t="s">
        <v>5</v>
      </c>
      <c r="L77" s="21"/>
    </row>
    <row r="78" spans="2:12" s="1" customFormat="1" ht="16.5" customHeight="1" x14ac:dyDescent="0.2">
      <c r="B78" s="21"/>
      <c r="E78" s="364" t="str">
        <f>E7</f>
        <v>Regenerace bytového domu č.p. 133 Nové Sedlo - KZS</v>
      </c>
      <c r="F78" s="365"/>
      <c r="G78" s="365"/>
      <c r="H78" s="365"/>
      <c r="L78" s="21"/>
    </row>
    <row r="79" spans="2:12" s="1" customFormat="1" ht="6.95" customHeight="1" x14ac:dyDescent="0.2">
      <c r="B79" s="21"/>
      <c r="L79" s="21"/>
    </row>
    <row r="80" spans="2:12" s="1" customFormat="1" ht="12" customHeight="1" x14ac:dyDescent="0.2">
      <c r="B80" s="21"/>
      <c r="C80" s="18" t="s">
        <v>10</v>
      </c>
      <c r="F80" s="17" t="str">
        <f>F10</f>
        <v>Nové Sedlo, č.p. 133</v>
      </c>
      <c r="I80" s="18" t="s">
        <v>12</v>
      </c>
      <c r="J80" s="27" t="e">
        <f>IF(J10="","",J10)</f>
        <v>#REF!</v>
      </c>
      <c r="L80" s="21"/>
    </row>
    <row r="81" spans="2:65" s="1" customFormat="1" ht="6.95" customHeight="1" x14ac:dyDescent="0.2">
      <c r="B81" s="21"/>
      <c r="L81" s="21"/>
    </row>
    <row r="82" spans="2:65" s="1" customFormat="1" ht="15.2" customHeight="1" x14ac:dyDescent="0.2">
      <c r="B82" s="21"/>
      <c r="C82" s="18" t="s">
        <v>13</v>
      </c>
      <c r="F82" s="17" t="str">
        <f>E13</f>
        <v>Město Nové Sedlo</v>
      </c>
      <c r="I82" s="18" t="s">
        <v>18</v>
      </c>
      <c r="J82" s="20" t="str">
        <f>E19</f>
        <v>CENTRA STAV s.r.o.</v>
      </c>
      <c r="L82" s="21"/>
    </row>
    <row r="83" spans="2:65" s="1" customFormat="1" ht="15.2" customHeight="1" x14ac:dyDescent="0.2">
      <c r="B83" s="21"/>
      <c r="C83" s="18" t="s">
        <v>17</v>
      </c>
      <c r="F83" s="17" t="e">
        <f>IF(E16="","",E16)</f>
        <v>#REF!</v>
      </c>
      <c r="I83" s="18" t="s">
        <v>21</v>
      </c>
      <c r="J83" s="20" t="str">
        <f>E22</f>
        <v>Michal Kubelka</v>
      </c>
      <c r="L83" s="21"/>
    </row>
    <row r="84" spans="2:65" s="1" customFormat="1" ht="10.35" customHeight="1" x14ac:dyDescent="0.2">
      <c r="B84" s="21"/>
      <c r="L84" s="21"/>
    </row>
    <row r="85" spans="2:65" s="5" customFormat="1" ht="29.25" customHeight="1" x14ac:dyDescent="0.2">
      <c r="B85" s="60"/>
      <c r="C85" s="61" t="s">
        <v>65</v>
      </c>
      <c r="D85" s="62" t="s">
        <v>40</v>
      </c>
      <c r="E85" s="62" t="s">
        <v>38</v>
      </c>
      <c r="F85" s="62" t="s">
        <v>39</v>
      </c>
      <c r="G85" s="62" t="s">
        <v>66</v>
      </c>
      <c r="H85" s="62" t="s">
        <v>67</v>
      </c>
      <c r="I85" s="62" t="s">
        <v>68</v>
      </c>
      <c r="J85" s="62" t="s">
        <v>49</v>
      </c>
      <c r="K85" s="63" t="s">
        <v>69</v>
      </c>
      <c r="L85" s="60"/>
      <c r="M85" s="32" t="s">
        <v>8</v>
      </c>
      <c r="N85" s="33" t="s">
        <v>29</v>
      </c>
      <c r="O85" s="33" t="s">
        <v>70</v>
      </c>
      <c r="P85" s="33" t="s">
        <v>71</v>
      </c>
      <c r="Q85" s="33" t="s">
        <v>72</v>
      </c>
      <c r="R85" s="33" t="s">
        <v>73</v>
      </c>
      <c r="S85" s="33" t="s">
        <v>74</v>
      </c>
      <c r="T85" s="34" t="s">
        <v>75</v>
      </c>
    </row>
    <row r="86" spans="2:65" s="1" customFormat="1" ht="22.9" customHeight="1" x14ac:dyDescent="0.25">
      <c r="B86" s="21"/>
      <c r="C86" s="36" t="s">
        <v>76</v>
      </c>
      <c r="J86" s="64">
        <f>BK86</f>
        <v>0</v>
      </c>
      <c r="L86" s="21"/>
      <c r="M86" s="35"/>
      <c r="N86" s="28"/>
      <c r="O86" s="28"/>
      <c r="P86" s="65">
        <f>P87+P369</f>
        <v>0</v>
      </c>
      <c r="Q86" s="28"/>
      <c r="R86" s="65">
        <f>R87+R369</f>
        <v>39.283116319999998</v>
      </c>
      <c r="S86" s="28"/>
      <c r="T86" s="66">
        <f>T87+T369</f>
        <v>71.499183099999996</v>
      </c>
      <c r="AT86" s="12" t="s">
        <v>42</v>
      </c>
      <c r="AU86" s="12" t="s">
        <v>50</v>
      </c>
      <c r="BK86" s="67">
        <f>BK87+BK369</f>
        <v>0</v>
      </c>
    </row>
    <row r="87" spans="2:65" s="6" customFormat="1" ht="25.9" customHeight="1" x14ac:dyDescent="0.2">
      <c r="B87" s="68"/>
      <c r="D87" s="69" t="s">
        <v>42</v>
      </c>
      <c r="E87" s="70" t="s">
        <v>77</v>
      </c>
      <c r="F87" s="70" t="s">
        <v>78</v>
      </c>
      <c r="I87" s="71"/>
      <c r="J87" s="72">
        <f>BK87</f>
        <v>0</v>
      </c>
      <c r="L87" s="68"/>
      <c r="M87" s="73"/>
      <c r="P87" s="74">
        <f>P88+P90+P278+P348+P365</f>
        <v>0</v>
      </c>
      <c r="R87" s="74">
        <f>R88+R90+R278+R348+R365</f>
        <v>32.610682739999994</v>
      </c>
      <c r="T87" s="75">
        <f>T88+T90+T278+T348+T365</f>
        <v>70.737611999999999</v>
      </c>
      <c r="AR87" s="69" t="s">
        <v>45</v>
      </c>
      <c r="AT87" s="76" t="s">
        <v>42</v>
      </c>
      <c r="AU87" s="76" t="s">
        <v>43</v>
      </c>
      <c r="AY87" s="69" t="s">
        <v>79</v>
      </c>
      <c r="BK87" s="77">
        <f>BK88+BK90+BK278+BK348+BK365</f>
        <v>0</v>
      </c>
    </row>
    <row r="88" spans="2:65" s="6" customFormat="1" ht="22.9" customHeight="1" x14ac:dyDescent="0.2">
      <c r="B88" s="68"/>
      <c r="D88" s="69" t="s">
        <v>42</v>
      </c>
      <c r="E88" s="78" t="s">
        <v>45</v>
      </c>
      <c r="F88" s="78" t="s">
        <v>80</v>
      </c>
      <c r="I88" s="71"/>
      <c r="J88" s="79">
        <f>BK88</f>
        <v>0</v>
      </c>
      <c r="L88" s="68"/>
      <c r="M88" s="73"/>
      <c r="P88" s="74">
        <f>P89</f>
        <v>0</v>
      </c>
      <c r="R88" s="74">
        <f>R89</f>
        <v>0</v>
      </c>
      <c r="T88" s="75">
        <f>T89</f>
        <v>0</v>
      </c>
      <c r="AR88" s="69" t="s">
        <v>45</v>
      </c>
      <c r="AT88" s="76" t="s">
        <v>42</v>
      </c>
      <c r="AU88" s="76" t="s">
        <v>45</v>
      </c>
      <c r="AY88" s="69" t="s">
        <v>79</v>
      </c>
      <c r="BK88" s="77">
        <f>BK89</f>
        <v>0</v>
      </c>
    </row>
    <row r="89" spans="2:65" s="1" customFormat="1" ht="16.5" customHeight="1" x14ac:dyDescent="0.2">
      <c r="B89" s="21"/>
      <c r="C89" s="80" t="s">
        <v>45</v>
      </c>
      <c r="D89" s="80" t="s">
        <v>81</v>
      </c>
      <c r="E89" s="81" t="s">
        <v>82</v>
      </c>
      <c r="F89" s="82" t="s">
        <v>83</v>
      </c>
      <c r="G89" s="83" t="s">
        <v>84</v>
      </c>
      <c r="H89" s="84">
        <v>1</v>
      </c>
      <c r="I89" s="85"/>
      <c r="J89" s="86">
        <f>ROUND(I89*H89,2)</f>
        <v>0</v>
      </c>
      <c r="K89" s="82" t="s">
        <v>8</v>
      </c>
      <c r="L89" s="21"/>
      <c r="M89" s="87" t="s">
        <v>8</v>
      </c>
      <c r="N89" s="88" t="s">
        <v>31</v>
      </c>
      <c r="P89" s="89">
        <f>O89*H89</f>
        <v>0</v>
      </c>
      <c r="Q89" s="89">
        <v>0</v>
      </c>
      <c r="R89" s="89">
        <f>Q89*H89</f>
        <v>0</v>
      </c>
      <c r="S89" s="89">
        <v>0</v>
      </c>
      <c r="T89" s="90">
        <f>S89*H89</f>
        <v>0</v>
      </c>
      <c r="AR89" s="91" t="s">
        <v>85</v>
      </c>
      <c r="AT89" s="91" t="s">
        <v>81</v>
      </c>
      <c r="AU89" s="91" t="s">
        <v>86</v>
      </c>
      <c r="AY89" s="12" t="s">
        <v>79</v>
      </c>
      <c r="BE89" s="92">
        <f>IF(N89="základní",J89,0)</f>
        <v>0</v>
      </c>
      <c r="BF89" s="92">
        <f>IF(N89="snížená",J89,0)</f>
        <v>0</v>
      </c>
      <c r="BG89" s="92">
        <f>IF(N89="zákl. přenesená",J89,0)</f>
        <v>0</v>
      </c>
      <c r="BH89" s="92">
        <f>IF(N89="sníž. přenesená",J89,0)</f>
        <v>0</v>
      </c>
      <c r="BI89" s="92">
        <f>IF(N89="nulová",J89,0)</f>
        <v>0</v>
      </c>
      <c r="BJ89" s="12" t="s">
        <v>86</v>
      </c>
      <c r="BK89" s="92">
        <f>ROUND(I89*H89,2)</f>
        <v>0</v>
      </c>
      <c r="BL89" s="12" t="s">
        <v>85</v>
      </c>
      <c r="BM89" s="91" t="s">
        <v>87</v>
      </c>
    </row>
    <row r="90" spans="2:65" s="6" customFormat="1" ht="22.9" customHeight="1" x14ac:dyDescent="0.2">
      <c r="B90" s="68"/>
      <c r="D90" s="69" t="s">
        <v>42</v>
      </c>
      <c r="E90" s="78" t="s">
        <v>88</v>
      </c>
      <c r="F90" s="78" t="s">
        <v>89</v>
      </c>
      <c r="I90" s="71"/>
      <c r="J90" s="79">
        <f>BK90</f>
        <v>0</v>
      </c>
      <c r="L90" s="68"/>
      <c r="M90" s="73"/>
      <c r="P90" s="74">
        <f>SUM(P91:P277)</f>
        <v>0</v>
      </c>
      <c r="R90" s="74">
        <f>SUM(R91:R277)</f>
        <v>32.594125929999997</v>
      </c>
      <c r="T90" s="75">
        <f>SUM(T91:T277)</f>
        <v>0</v>
      </c>
      <c r="AR90" s="69" t="s">
        <v>45</v>
      </c>
      <c r="AT90" s="76" t="s">
        <v>42</v>
      </c>
      <c r="AU90" s="76" t="s">
        <v>45</v>
      </c>
      <c r="AY90" s="69" t="s">
        <v>79</v>
      </c>
      <c r="BK90" s="77">
        <f>SUM(BK91:BK277)</f>
        <v>0</v>
      </c>
    </row>
    <row r="91" spans="2:65" s="1" customFormat="1" ht="24.2" customHeight="1" x14ac:dyDescent="0.2">
      <c r="B91" s="21"/>
      <c r="C91" s="80" t="s">
        <v>86</v>
      </c>
      <c r="D91" s="80" t="s">
        <v>81</v>
      </c>
      <c r="E91" s="81" t="s">
        <v>90</v>
      </c>
      <c r="F91" s="82" t="s">
        <v>91</v>
      </c>
      <c r="G91" s="83" t="s">
        <v>92</v>
      </c>
      <c r="H91" s="84">
        <v>99.09</v>
      </c>
      <c r="I91" s="85"/>
      <c r="J91" s="86">
        <f>ROUND(I91*H91,2)</f>
        <v>0</v>
      </c>
      <c r="K91" s="82" t="s">
        <v>93</v>
      </c>
      <c r="L91" s="21"/>
      <c r="M91" s="87" t="s">
        <v>8</v>
      </c>
      <c r="N91" s="88" t="s">
        <v>31</v>
      </c>
      <c r="P91" s="89">
        <f>O91*H91</f>
        <v>0</v>
      </c>
      <c r="Q91" s="89">
        <v>0</v>
      </c>
      <c r="R91" s="89">
        <f>Q91*H91</f>
        <v>0</v>
      </c>
      <c r="S91" s="89">
        <v>0</v>
      </c>
      <c r="T91" s="90">
        <f>S91*H91</f>
        <v>0</v>
      </c>
      <c r="AR91" s="91" t="s">
        <v>85</v>
      </c>
      <c r="AT91" s="91" t="s">
        <v>81</v>
      </c>
      <c r="AU91" s="91" t="s">
        <v>86</v>
      </c>
      <c r="AY91" s="12" t="s">
        <v>79</v>
      </c>
      <c r="BE91" s="92">
        <f>IF(N91="základní",J91,0)</f>
        <v>0</v>
      </c>
      <c r="BF91" s="92">
        <f>IF(N91="snížená",J91,0)</f>
        <v>0</v>
      </c>
      <c r="BG91" s="92">
        <f>IF(N91="zákl. přenesená",J91,0)</f>
        <v>0</v>
      </c>
      <c r="BH91" s="92">
        <f>IF(N91="sníž. přenesená",J91,0)</f>
        <v>0</v>
      </c>
      <c r="BI91" s="92">
        <f>IF(N91="nulová",J91,0)</f>
        <v>0</v>
      </c>
      <c r="BJ91" s="12" t="s">
        <v>86</v>
      </c>
      <c r="BK91" s="92">
        <f>ROUND(I91*H91,2)</f>
        <v>0</v>
      </c>
      <c r="BL91" s="12" t="s">
        <v>85</v>
      </c>
      <c r="BM91" s="91" t="s">
        <v>94</v>
      </c>
    </row>
    <row r="92" spans="2:65" s="1" customFormat="1" x14ac:dyDescent="0.2">
      <c r="B92" s="21"/>
      <c r="D92" s="93" t="s">
        <v>95</v>
      </c>
      <c r="F92" s="94" t="s">
        <v>96</v>
      </c>
      <c r="I92" s="95"/>
      <c r="L92" s="21"/>
      <c r="M92" s="96"/>
      <c r="T92" s="30"/>
      <c r="AT92" s="12" t="s">
        <v>95</v>
      </c>
      <c r="AU92" s="12" t="s">
        <v>86</v>
      </c>
    </row>
    <row r="93" spans="2:65" s="1" customFormat="1" ht="39" x14ac:dyDescent="0.2">
      <c r="B93" s="21"/>
      <c r="D93" s="97" t="s">
        <v>97</v>
      </c>
      <c r="F93" s="98" t="s">
        <v>98</v>
      </c>
      <c r="I93" s="95"/>
      <c r="L93" s="21"/>
      <c r="M93" s="96"/>
      <c r="T93" s="30"/>
      <c r="AT93" s="12" t="s">
        <v>97</v>
      </c>
      <c r="AU93" s="12" t="s">
        <v>86</v>
      </c>
    </row>
    <row r="94" spans="2:65" s="7" customFormat="1" x14ac:dyDescent="0.2">
      <c r="B94" s="99"/>
      <c r="D94" s="97" t="s">
        <v>99</v>
      </c>
      <c r="E94" s="100" t="s">
        <v>8</v>
      </c>
      <c r="F94" s="101" t="s">
        <v>100</v>
      </c>
      <c r="H94" s="102">
        <v>2.25</v>
      </c>
      <c r="I94" s="103"/>
      <c r="L94" s="99"/>
      <c r="M94" s="104"/>
      <c r="T94" s="105"/>
      <c r="AT94" s="100" t="s">
        <v>99</v>
      </c>
      <c r="AU94" s="100" t="s">
        <v>86</v>
      </c>
      <c r="AV94" s="7" t="s">
        <v>86</v>
      </c>
      <c r="AW94" s="7" t="s">
        <v>20</v>
      </c>
      <c r="AX94" s="7" t="s">
        <v>43</v>
      </c>
      <c r="AY94" s="100" t="s">
        <v>79</v>
      </c>
    </row>
    <row r="95" spans="2:65" s="7" customFormat="1" x14ac:dyDescent="0.2">
      <c r="B95" s="99"/>
      <c r="D95" s="97" t="s">
        <v>99</v>
      </c>
      <c r="E95" s="100" t="s">
        <v>8</v>
      </c>
      <c r="F95" s="101" t="s">
        <v>101</v>
      </c>
      <c r="H95" s="102">
        <v>5.25</v>
      </c>
      <c r="I95" s="103"/>
      <c r="L95" s="99"/>
      <c r="M95" s="104"/>
      <c r="T95" s="105"/>
      <c r="AT95" s="100" t="s">
        <v>99</v>
      </c>
      <c r="AU95" s="100" t="s">
        <v>86</v>
      </c>
      <c r="AV95" s="7" t="s">
        <v>86</v>
      </c>
      <c r="AW95" s="7" t="s">
        <v>20</v>
      </c>
      <c r="AX95" s="7" t="s">
        <v>43</v>
      </c>
      <c r="AY95" s="100" t="s">
        <v>79</v>
      </c>
    </row>
    <row r="96" spans="2:65" s="7" customFormat="1" x14ac:dyDescent="0.2">
      <c r="B96" s="99"/>
      <c r="D96" s="97" t="s">
        <v>99</v>
      </c>
      <c r="E96" s="100" t="s">
        <v>8</v>
      </c>
      <c r="F96" s="101" t="s">
        <v>102</v>
      </c>
      <c r="H96" s="102">
        <v>54.6</v>
      </c>
      <c r="I96" s="103"/>
      <c r="L96" s="99"/>
      <c r="M96" s="104"/>
      <c r="T96" s="105"/>
      <c r="AT96" s="100" t="s">
        <v>99</v>
      </c>
      <c r="AU96" s="100" t="s">
        <v>86</v>
      </c>
      <c r="AV96" s="7" t="s">
        <v>86</v>
      </c>
      <c r="AW96" s="7" t="s">
        <v>20</v>
      </c>
      <c r="AX96" s="7" t="s">
        <v>43</v>
      </c>
      <c r="AY96" s="100" t="s">
        <v>79</v>
      </c>
    </row>
    <row r="97" spans="2:65" s="7" customFormat="1" x14ac:dyDescent="0.2">
      <c r="B97" s="99"/>
      <c r="D97" s="97" t="s">
        <v>99</v>
      </c>
      <c r="E97" s="100" t="s">
        <v>8</v>
      </c>
      <c r="F97" s="101" t="s">
        <v>103</v>
      </c>
      <c r="H97" s="102">
        <v>7.02</v>
      </c>
      <c r="I97" s="103"/>
      <c r="L97" s="99"/>
      <c r="M97" s="104"/>
      <c r="T97" s="105"/>
      <c r="AT97" s="100" t="s">
        <v>99</v>
      </c>
      <c r="AU97" s="100" t="s">
        <v>86</v>
      </c>
      <c r="AV97" s="7" t="s">
        <v>86</v>
      </c>
      <c r="AW97" s="7" t="s">
        <v>20</v>
      </c>
      <c r="AX97" s="7" t="s">
        <v>43</v>
      </c>
      <c r="AY97" s="100" t="s">
        <v>79</v>
      </c>
    </row>
    <row r="98" spans="2:65" s="7" customFormat="1" x14ac:dyDescent="0.2">
      <c r="B98" s="99"/>
      <c r="D98" s="97" t="s">
        <v>99</v>
      </c>
      <c r="E98" s="100" t="s">
        <v>8</v>
      </c>
      <c r="F98" s="101" t="s">
        <v>104</v>
      </c>
      <c r="H98" s="102">
        <v>6.12</v>
      </c>
      <c r="I98" s="103"/>
      <c r="L98" s="99"/>
      <c r="M98" s="104"/>
      <c r="T98" s="105"/>
      <c r="AT98" s="100" t="s">
        <v>99</v>
      </c>
      <c r="AU98" s="100" t="s">
        <v>86</v>
      </c>
      <c r="AV98" s="7" t="s">
        <v>86</v>
      </c>
      <c r="AW98" s="7" t="s">
        <v>20</v>
      </c>
      <c r="AX98" s="7" t="s">
        <v>43</v>
      </c>
      <c r="AY98" s="100" t="s">
        <v>79</v>
      </c>
    </row>
    <row r="99" spans="2:65" s="7" customFormat="1" x14ac:dyDescent="0.2">
      <c r="B99" s="99"/>
      <c r="D99" s="97" t="s">
        <v>99</v>
      </c>
      <c r="E99" s="100" t="s">
        <v>8</v>
      </c>
      <c r="F99" s="101" t="s">
        <v>105</v>
      </c>
      <c r="H99" s="102">
        <v>12</v>
      </c>
      <c r="I99" s="103"/>
      <c r="L99" s="99"/>
      <c r="M99" s="104"/>
      <c r="T99" s="105"/>
      <c r="AT99" s="100" t="s">
        <v>99</v>
      </c>
      <c r="AU99" s="100" t="s">
        <v>86</v>
      </c>
      <c r="AV99" s="7" t="s">
        <v>86</v>
      </c>
      <c r="AW99" s="7" t="s">
        <v>20</v>
      </c>
      <c r="AX99" s="7" t="s">
        <v>43</v>
      </c>
      <c r="AY99" s="100" t="s">
        <v>79</v>
      </c>
    </row>
    <row r="100" spans="2:65" s="7" customFormat="1" x14ac:dyDescent="0.2">
      <c r="B100" s="99"/>
      <c r="D100" s="97" t="s">
        <v>99</v>
      </c>
      <c r="E100" s="100" t="s">
        <v>8</v>
      </c>
      <c r="F100" s="101" t="s">
        <v>106</v>
      </c>
      <c r="H100" s="102">
        <v>2.1</v>
      </c>
      <c r="I100" s="103"/>
      <c r="L100" s="99"/>
      <c r="M100" s="104"/>
      <c r="T100" s="105"/>
      <c r="AT100" s="100" t="s">
        <v>99</v>
      </c>
      <c r="AU100" s="100" t="s">
        <v>86</v>
      </c>
      <c r="AV100" s="7" t="s">
        <v>86</v>
      </c>
      <c r="AW100" s="7" t="s">
        <v>20</v>
      </c>
      <c r="AX100" s="7" t="s">
        <v>43</v>
      </c>
      <c r="AY100" s="100" t="s">
        <v>79</v>
      </c>
    </row>
    <row r="101" spans="2:65" s="7" customFormat="1" x14ac:dyDescent="0.2">
      <c r="B101" s="99"/>
      <c r="D101" s="97" t="s">
        <v>99</v>
      </c>
      <c r="E101" s="100" t="s">
        <v>8</v>
      </c>
      <c r="F101" s="101" t="s">
        <v>107</v>
      </c>
      <c r="H101" s="102">
        <v>3</v>
      </c>
      <c r="I101" s="103"/>
      <c r="L101" s="99"/>
      <c r="M101" s="104"/>
      <c r="T101" s="105"/>
      <c r="AT101" s="100" t="s">
        <v>99</v>
      </c>
      <c r="AU101" s="100" t="s">
        <v>86</v>
      </c>
      <c r="AV101" s="7" t="s">
        <v>86</v>
      </c>
      <c r="AW101" s="7" t="s">
        <v>20</v>
      </c>
      <c r="AX101" s="7" t="s">
        <v>43</v>
      </c>
      <c r="AY101" s="100" t="s">
        <v>79</v>
      </c>
    </row>
    <row r="102" spans="2:65" s="7" customFormat="1" x14ac:dyDescent="0.2">
      <c r="B102" s="99"/>
      <c r="D102" s="97" t="s">
        <v>99</v>
      </c>
      <c r="E102" s="100" t="s">
        <v>8</v>
      </c>
      <c r="F102" s="101" t="s">
        <v>108</v>
      </c>
      <c r="H102" s="102">
        <v>6.75</v>
      </c>
      <c r="I102" s="103"/>
      <c r="L102" s="99"/>
      <c r="M102" s="104"/>
      <c r="T102" s="105"/>
      <c r="AT102" s="100" t="s">
        <v>99</v>
      </c>
      <c r="AU102" s="100" t="s">
        <v>86</v>
      </c>
      <c r="AV102" s="7" t="s">
        <v>86</v>
      </c>
      <c r="AW102" s="7" t="s">
        <v>20</v>
      </c>
      <c r="AX102" s="7" t="s">
        <v>43</v>
      </c>
      <c r="AY102" s="100" t="s">
        <v>79</v>
      </c>
    </row>
    <row r="103" spans="2:65" s="8" customFormat="1" x14ac:dyDescent="0.2">
      <c r="B103" s="106"/>
      <c r="D103" s="97" t="s">
        <v>99</v>
      </c>
      <c r="E103" s="107" t="s">
        <v>8</v>
      </c>
      <c r="F103" s="108" t="s">
        <v>109</v>
      </c>
      <c r="H103" s="109">
        <v>99.09</v>
      </c>
      <c r="I103" s="110"/>
      <c r="L103" s="106"/>
      <c r="M103" s="111"/>
      <c r="T103" s="112"/>
      <c r="AT103" s="107" t="s">
        <v>99</v>
      </c>
      <c r="AU103" s="107" t="s">
        <v>86</v>
      </c>
      <c r="AV103" s="8" t="s">
        <v>85</v>
      </c>
      <c r="AW103" s="8" t="s">
        <v>20</v>
      </c>
      <c r="AX103" s="8" t="s">
        <v>45</v>
      </c>
      <c r="AY103" s="107" t="s">
        <v>79</v>
      </c>
    </row>
    <row r="104" spans="2:65" s="1" customFormat="1" ht="21.75" customHeight="1" x14ac:dyDescent="0.2">
      <c r="B104" s="21"/>
      <c r="C104" s="80" t="s">
        <v>110</v>
      </c>
      <c r="D104" s="80" t="s">
        <v>81</v>
      </c>
      <c r="E104" s="81" t="s">
        <v>111</v>
      </c>
      <c r="F104" s="82" t="s">
        <v>112</v>
      </c>
      <c r="G104" s="83" t="s">
        <v>92</v>
      </c>
      <c r="H104" s="84">
        <v>97.393000000000001</v>
      </c>
      <c r="I104" s="85"/>
      <c r="J104" s="86">
        <f>ROUND(I104*H104,2)</f>
        <v>0</v>
      </c>
      <c r="K104" s="82" t="s">
        <v>93</v>
      </c>
      <c r="L104" s="21"/>
      <c r="M104" s="87" t="s">
        <v>8</v>
      </c>
      <c r="N104" s="88" t="s">
        <v>31</v>
      </c>
      <c r="P104" s="89">
        <f>O104*H104</f>
        <v>0</v>
      </c>
      <c r="Q104" s="89">
        <v>0</v>
      </c>
      <c r="R104" s="89">
        <f>Q104*H104</f>
        <v>0</v>
      </c>
      <c r="S104" s="89">
        <v>0</v>
      </c>
      <c r="T104" s="90">
        <f>S104*H104</f>
        <v>0</v>
      </c>
      <c r="AR104" s="91" t="s">
        <v>85</v>
      </c>
      <c r="AT104" s="91" t="s">
        <v>81</v>
      </c>
      <c r="AU104" s="91" t="s">
        <v>86</v>
      </c>
      <c r="AY104" s="12" t="s">
        <v>79</v>
      </c>
      <c r="BE104" s="92">
        <f>IF(N104="základní",J104,0)</f>
        <v>0</v>
      </c>
      <c r="BF104" s="92">
        <f>IF(N104="snížená",J104,0)</f>
        <v>0</v>
      </c>
      <c r="BG104" s="92">
        <f>IF(N104="zákl. přenesená",J104,0)</f>
        <v>0</v>
      </c>
      <c r="BH104" s="92">
        <f>IF(N104="sníž. přenesená",J104,0)</f>
        <v>0</v>
      </c>
      <c r="BI104" s="92">
        <f>IF(N104="nulová",J104,0)</f>
        <v>0</v>
      </c>
      <c r="BJ104" s="12" t="s">
        <v>86</v>
      </c>
      <c r="BK104" s="92">
        <f>ROUND(I104*H104,2)</f>
        <v>0</v>
      </c>
      <c r="BL104" s="12" t="s">
        <v>85</v>
      </c>
      <c r="BM104" s="91" t="s">
        <v>113</v>
      </c>
    </row>
    <row r="105" spans="2:65" s="1" customFormat="1" x14ac:dyDescent="0.2">
      <c r="B105" s="21"/>
      <c r="D105" s="93" t="s">
        <v>95</v>
      </c>
      <c r="F105" s="94" t="s">
        <v>114</v>
      </c>
      <c r="I105" s="95"/>
      <c r="L105" s="21"/>
      <c r="M105" s="96"/>
      <c r="T105" s="30"/>
      <c r="AT105" s="12" t="s">
        <v>95</v>
      </c>
      <c r="AU105" s="12" t="s">
        <v>86</v>
      </c>
    </row>
    <row r="106" spans="2:65" s="1" customFormat="1" ht="39" x14ac:dyDescent="0.2">
      <c r="B106" s="21"/>
      <c r="D106" s="97" t="s">
        <v>97</v>
      </c>
      <c r="F106" s="98" t="s">
        <v>115</v>
      </c>
      <c r="I106" s="95"/>
      <c r="L106" s="21"/>
      <c r="M106" s="96"/>
      <c r="T106" s="30"/>
      <c r="AT106" s="12" t="s">
        <v>97</v>
      </c>
      <c r="AU106" s="12" t="s">
        <v>86</v>
      </c>
    </row>
    <row r="107" spans="2:65" s="9" customFormat="1" x14ac:dyDescent="0.2">
      <c r="B107" s="113"/>
      <c r="D107" s="97" t="s">
        <v>99</v>
      </c>
      <c r="E107" s="114" t="s">
        <v>8</v>
      </c>
      <c r="F107" s="115" t="s">
        <v>116</v>
      </c>
      <c r="H107" s="114" t="s">
        <v>8</v>
      </c>
      <c r="I107" s="116"/>
      <c r="L107" s="113"/>
      <c r="M107" s="117"/>
      <c r="T107" s="118"/>
      <c r="AT107" s="114" t="s">
        <v>99</v>
      </c>
      <c r="AU107" s="114" t="s">
        <v>86</v>
      </c>
      <c r="AV107" s="9" t="s">
        <v>45</v>
      </c>
      <c r="AW107" s="9" t="s">
        <v>20</v>
      </c>
      <c r="AX107" s="9" t="s">
        <v>43</v>
      </c>
      <c r="AY107" s="114" t="s">
        <v>79</v>
      </c>
    </row>
    <row r="108" spans="2:65" s="7" customFormat="1" x14ac:dyDescent="0.2">
      <c r="B108" s="99"/>
      <c r="D108" s="97" t="s">
        <v>99</v>
      </c>
      <c r="E108" s="100" t="s">
        <v>8</v>
      </c>
      <c r="F108" s="101" t="s">
        <v>117</v>
      </c>
      <c r="H108" s="102">
        <v>2.855</v>
      </c>
      <c r="I108" s="103"/>
      <c r="L108" s="99"/>
      <c r="M108" s="104"/>
      <c r="T108" s="105"/>
      <c r="AT108" s="100" t="s">
        <v>99</v>
      </c>
      <c r="AU108" s="100" t="s">
        <v>86</v>
      </c>
      <c r="AV108" s="7" t="s">
        <v>86</v>
      </c>
      <c r="AW108" s="7" t="s">
        <v>20</v>
      </c>
      <c r="AX108" s="7" t="s">
        <v>43</v>
      </c>
      <c r="AY108" s="100" t="s">
        <v>79</v>
      </c>
    </row>
    <row r="109" spans="2:65" s="7" customFormat="1" x14ac:dyDescent="0.2">
      <c r="B109" s="99"/>
      <c r="D109" s="97" t="s">
        <v>99</v>
      </c>
      <c r="E109" s="100" t="s">
        <v>8</v>
      </c>
      <c r="F109" s="101" t="s">
        <v>118</v>
      </c>
      <c r="H109" s="102">
        <v>18.920000000000002</v>
      </c>
      <c r="I109" s="103"/>
      <c r="L109" s="99"/>
      <c r="M109" s="104"/>
      <c r="T109" s="105"/>
      <c r="AT109" s="100" t="s">
        <v>99</v>
      </c>
      <c r="AU109" s="100" t="s">
        <v>86</v>
      </c>
      <c r="AV109" s="7" t="s">
        <v>86</v>
      </c>
      <c r="AW109" s="7" t="s">
        <v>20</v>
      </c>
      <c r="AX109" s="7" t="s">
        <v>43</v>
      </c>
      <c r="AY109" s="100" t="s">
        <v>79</v>
      </c>
    </row>
    <row r="110" spans="2:65" s="7" customFormat="1" x14ac:dyDescent="0.2">
      <c r="B110" s="99"/>
      <c r="D110" s="97" t="s">
        <v>99</v>
      </c>
      <c r="E110" s="100" t="s">
        <v>8</v>
      </c>
      <c r="F110" s="101" t="s">
        <v>119</v>
      </c>
      <c r="H110" s="102">
        <v>71.94</v>
      </c>
      <c r="I110" s="103"/>
      <c r="L110" s="99"/>
      <c r="M110" s="104"/>
      <c r="T110" s="105"/>
      <c r="AT110" s="100" t="s">
        <v>99</v>
      </c>
      <c r="AU110" s="100" t="s">
        <v>86</v>
      </c>
      <c r="AV110" s="7" t="s">
        <v>86</v>
      </c>
      <c r="AW110" s="7" t="s">
        <v>20</v>
      </c>
      <c r="AX110" s="7" t="s">
        <v>43</v>
      </c>
      <c r="AY110" s="100" t="s">
        <v>79</v>
      </c>
    </row>
    <row r="111" spans="2:65" s="7" customFormat="1" x14ac:dyDescent="0.2">
      <c r="B111" s="99"/>
      <c r="D111" s="97" t="s">
        <v>99</v>
      </c>
      <c r="E111" s="100" t="s">
        <v>8</v>
      </c>
      <c r="F111" s="101" t="s">
        <v>120</v>
      </c>
      <c r="H111" s="102">
        <v>1.395</v>
      </c>
      <c r="I111" s="103"/>
      <c r="L111" s="99"/>
      <c r="M111" s="104"/>
      <c r="T111" s="105"/>
      <c r="AT111" s="100" t="s">
        <v>99</v>
      </c>
      <c r="AU111" s="100" t="s">
        <v>86</v>
      </c>
      <c r="AV111" s="7" t="s">
        <v>86</v>
      </c>
      <c r="AW111" s="7" t="s">
        <v>20</v>
      </c>
      <c r="AX111" s="7" t="s">
        <v>43</v>
      </c>
      <c r="AY111" s="100" t="s">
        <v>79</v>
      </c>
    </row>
    <row r="112" spans="2:65" s="7" customFormat="1" x14ac:dyDescent="0.2">
      <c r="B112" s="99"/>
      <c r="D112" s="97" t="s">
        <v>99</v>
      </c>
      <c r="E112" s="100" t="s">
        <v>8</v>
      </c>
      <c r="F112" s="101" t="s">
        <v>121</v>
      </c>
      <c r="H112" s="102">
        <v>0.24</v>
      </c>
      <c r="I112" s="103"/>
      <c r="L112" s="99"/>
      <c r="M112" s="104"/>
      <c r="T112" s="105"/>
      <c r="AT112" s="100" t="s">
        <v>99</v>
      </c>
      <c r="AU112" s="100" t="s">
        <v>86</v>
      </c>
      <c r="AV112" s="7" t="s">
        <v>86</v>
      </c>
      <c r="AW112" s="7" t="s">
        <v>20</v>
      </c>
      <c r="AX112" s="7" t="s">
        <v>43</v>
      </c>
      <c r="AY112" s="100" t="s">
        <v>79</v>
      </c>
    </row>
    <row r="113" spans="2:65" s="7" customFormat="1" x14ac:dyDescent="0.2">
      <c r="B113" s="99"/>
      <c r="D113" s="97" t="s">
        <v>99</v>
      </c>
      <c r="E113" s="100" t="s">
        <v>8</v>
      </c>
      <c r="F113" s="101" t="s">
        <v>122</v>
      </c>
      <c r="H113" s="102">
        <v>2.0430000000000001</v>
      </c>
      <c r="I113" s="103"/>
      <c r="L113" s="99"/>
      <c r="M113" s="104"/>
      <c r="T113" s="105"/>
      <c r="AT113" s="100" t="s">
        <v>99</v>
      </c>
      <c r="AU113" s="100" t="s">
        <v>86</v>
      </c>
      <c r="AV113" s="7" t="s">
        <v>86</v>
      </c>
      <c r="AW113" s="7" t="s">
        <v>20</v>
      </c>
      <c r="AX113" s="7" t="s">
        <v>43</v>
      </c>
      <c r="AY113" s="100" t="s">
        <v>79</v>
      </c>
    </row>
    <row r="114" spans="2:65" s="8" customFormat="1" x14ac:dyDescent="0.2">
      <c r="B114" s="106"/>
      <c r="D114" s="97" t="s">
        <v>99</v>
      </c>
      <c r="E114" s="107" t="s">
        <v>8</v>
      </c>
      <c r="F114" s="108" t="s">
        <v>109</v>
      </c>
      <c r="H114" s="109">
        <v>97.393000000000001</v>
      </c>
      <c r="I114" s="110"/>
      <c r="L114" s="106"/>
      <c r="M114" s="111"/>
      <c r="T114" s="112"/>
      <c r="AT114" s="107" t="s">
        <v>99</v>
      </c>
      <c r="AU114" s="107" t="s">
        <v>86</v>
      </c>
      <c r="AV114" s="8" t="s">
        <v>85</v>
      </c>
      <c r="AW114" s="8" t="s">
        <v>20</v>
      </c>
      <c r="AX114" s="8" t="s">
        <v>45</v>
      </c>
      <c r="AY114" s="107" t="s">
        <v>79</v>
      </c>
    </row>
    <row r="115" spans="2:65" s="1" customFormat="1" ht="21.75" customHeight="1" x14ac:dyDescent="0.2">
      <c r="B115" s="21"/>
      <c r="C115" s="80" t="s">
        <v>85</v>
      </c>
      <c r="D115" s="80" t="s">
        <v>81</v>
      </c>
      <c r="E115" s="81" t="s">
        <v>123</v>
      </c>
      <c r="F115" s="82" t="s">
        <v>124</v>
      </c>
      <c r="G115" s="83" t="s">
        <v>92</v>
      </c>
      <c r="H115" s="84">
        <v>194.785</v>
      </c>
      <c r="I115" s="85"/>
      <c r="J115" s="86">
        <f>ROUND(I115*H115,2)</f>
        <v>0</v>
      </c>
      <c r="K115" s="82" t="s">
        <v>93</v>
      </c>
      <c r="L115" s="21"/>
      <c r="M115" s="87" t="s">
        <v>8</v>
      </c>
      <c r="N115" s="88" t="s">
        <v>31</v>
      </c>
      <c r="P115" s="89">
        <f>O115*H115</f>
        <v>0</v>
      </c>
      <c r="Q115" s="89">
        <v>2.5999999999999998E-4</v>
      </c>
      <c r="R115" s="89">
        <f>Q115*H115</f>
        <v>5.0644099999999997E-2</v>
      </c>
      <c r="S115" s="89">
        <v>0</v>
      </c>
      <c r="T115" s="90">
        <f>S115*H115</f>
        <v>0</v>
      </c>
      <c r="AR115" s="91" t="s">
        <v>85</v>
      </c>
      <c r="AT115" s="91" t="s">
        <v>81</v>
      </c>
      <c r="AU115" s="91" t="s">
        <v>86</v>
      </c>
      <c r="AY115" s="12" t="s">
        <v>79</v>
      </c>
      <c r="BE115" s="92">
        <f>IF(N115="základní",J115,0)</f>
        <v>0</v>
      </c>
      <c r="BF115" s="92">
        <f>IF(N115="snížená",J115,0)</f>
        <v>0</v>
      </c>
      <c r="BG115" s="92">
        <f>IF(N115="zákl. přenesená",J115,0)</f>
        <v>0</v>
      </c>
      <c r="BH115" s="92">
        <f>IF(N115="sníž. přenesená",J115,0)</f>
        <v>0</v>
      </c>
      <c r="BI115" s="92">
        <f>IF(N115="nulová",J115,0)</f>
        <v>0</v>
      </c>
      <c r="BJ115" s="12" t="s">
        <v>86</v>
      </c>
      <c r="BK115" s="92">
        <f>ROUND(I115*H115,2)</f>
        <v>0</v>
      </c>
      <c r="BL115" s="12" t="s">
        <v>85</v>
      </c>
      <c r="BM115" s="91" t="s">
        <v>125</v>
      </c>
    </row>
    <row r="116" spans="2:65" s="1" customFormat="1" x14ac:dyDescent="0.2">
      <c r="B116" s="21"/>
      <c r="D116" s="93" t="s">
        <v>95</v>
      </c>
      <c r="F116" s="94" t="s">
        <v>126</v>
      </c>
      <c r="I116" s="95"/>
      <c r="L116" s="21"/>
      <c r="M116" s="96"/>
      <c r="T116" s="30"/>
      <c r="AT116" s="12" t="s">
        <v>95</v>
      </c>
      <c r="AU116" s="12" t="s">
        <v>86</v>
      </c>
    </row>
    <row r="117" spans="2:65" s="9" customFormat="1" x14ac:dyDescent="0.2">
      <c r="B117" s="113"/>
      <c r="D117" s="97" t="s">
        <v>99</v>
      </c>
      <c r="E117" s="114" t="s">
        <v>8</v>
      </c>
      <c r="F117" s="115" t="s">
        <v>127</v>
      </c>
      <c r="H117" s="114" t="s">
        <v>8</v>
      </c>
      <c r="I117" s="116"/>
      <c r="L117" s="113"/>
      <c r="M117" s="117"/>
      <c r="T117" s="118"/>
      <c r="AT117" s="114" t="s">
        <v>99</v>
      </c>
      <c r="AU117" s="114" t="s">
        <v>86</v>
      </c>
      <c r="AV117" s="9" t="s">
        <v>45</v>
      </c>
      <c r="AW117" s="9" t="s">
        <v>20</v>
      </c>
      <c r="AX117" s="9" t="s">
        <v>43</v>
      </c>
      <c r="AY117" s="114" t="s">
        <v>79</v>
      </c>
    </row>
    <row r="118" spans="2:65" s="9" customFormat="1" x14ac:dyDescent="0.2">
      <c r="B118" s="113"/>
      <c r="D118" s="97" t="s">
        <v>99</v>
      </c>
      <c r="E118" s="114" t="s">
        <v>8</v>
      </c>
      <c r="F118" s="115" t="s">
        <v>128</v>
      </c>
      <c r="H118" s="114" t="s">
        <v>8</v>
      </c>
      <c r="I118" s="116"/>
      <c r="L118" s="113"/>
      <c r="M118" s="117"/>
      <c r="T118" s="118"/>
      <c r="AT118" s="114" t="s">
        <v>99</v>
      </c>
      <c r="AU118" s="114" t="s">
        <v>86</v>
      </c>
      <c r="AV118" s="9" t="s">
        <v>45</v>
      </c>
      <c r="AW118" s="9" t="s">
        <v>20</v>
      </c>
      <c r="AX118" s="9" t="s">
        <v>43</v>
      </c>
      <c r="AY118" s="114" t="s">
        <v>79</v>
      </c>
    </row>
    <row r="119" spans="2:65" s="7" customFormat="1" x14ac:dyDescent="0.2">
      <c r="B119" s="99"/>
      <c r="D119" s="97" t="s">
        <v>99</v>
      </c>
      <c r="E119" s="100" t="s">
        <v>8</v>
      </c>
      <c r="F119" s="101" t="s">
        <v>129</v>
      </c>
      <c r="H119" s="102">
        <v>5.71</v>
      </c>
      <c r="I119" s="103"/>
      <c r="L119" s="99"/>
      <c r="M119" s="104"/>
      <c r="T119" s="105"/>
      <c r="AT119" s="100" t="s">
        <v>99</v>
      </c>
      <c r="AU119" s="100" t="s">
        <v>86</v>
      </c>
      <c r="AV119" s="7" t="s">
        <v>86</v>
      </c>
      <c r="AW119" s="7" t="s">
        <v>20</v>
      </c>
      <c r="AX119" s="7" t="s">
        <v>43</v>
      </c>
      <c r="AY119" s="100" t="s">
        <v>79</v>
      </c>
    </row>
    <row r="120" spans="2:65" s="7" customFormat="1" x14ac:dyDescent="0.2">
      <c r="B120" s="99"/>
      <c r="D120" s="97" t="s">
        <v>99</v>
      </c>
      <c r="E120" s="100" t="s">
        <v>8</v>
      </c>
      <c r="F120" s="101" t="s">
        <v>130</v>
      </c>
      <c r="H120" s="102">
        <v>37.840000000000003</v>
      </c>
      <c r="I120" s="103"/>
      <c r="L120" s="99"/>
      <c r="M120" s="104"/>
      <c r="T120" s="105"/>
      <c r="AT120" s="100" t="s">
        <v>99</v>
      </c>
      <c r="AU120" s="100" t="s">
        <v>86</v>
      </c>
      <c r="AV120" s="7" t="s">
        <v>86</v>
      </c>
      <c r="AW120" s="7" t="s">
        <v>20</v>
      </c>
      <c r="AX120" s="7" t="s">
        <v>43</v>
      </c>
      <c r="AY120" s="100" t="s">
        <v>79</v>
      </c>
    </row>
    <row r="121" spans="2:65" s="7" customFormat="1" x14ac:dyDescent="0.2">
      <c r="B121" s="99"/>
      <c r="D121" s="97" t="s">
        <v>99</v>
      </c>
      <c r="E121" s="100" t="s">
        <v>8</v>
      </c>
      <c r="F121" s="101" t="s">
        <v>131</v>
      </c>
      <c r="H121" s="102">
        <v>143.88</v>
      </c>
      <c r="I121" s="103"/>
      <c r="L121" s="99"/>
      <c r="M121" s="104"/>
      <c r="T121" s="105"/>
      <c r="AT121" s="100" t="s">
        <v>99</v>
      </c>
      <c r="AU121" s="100" t="s">
        <v>86</v>
      </c>
      <c r="AV121" s="7" t="s">
        <v>86</v>
      </c>
      <c r="AW121" s="7" t="s">
        <v>20</v>
      </c>
      <c r="AX121" s="7" t="s">
        <v>43</v>
      </c>
      <c r="AY121" s="100" t="s">
        <v>79</v>
      </c>
    </row>
    <row r="122" spans="2:65" s="7" customFormat="1" x14ac:dyDescent="0.2">
      <c r="B122" s="99"/>
      <c r="D122" s="97" t="s">
        <v>99</v>
      </c>
      <c r="E122" s="100" t="s">
        <v>8</v>
      </c>
      <c r="F122" s="101" t="s">
        <v>132</v>
      </c>
      <c r="H122" s="102">
        <v>2.79</v>
      </c>
      <c r="I122" s="103"/>
      <c r="L122" s="99"/>
      <c r="M122" s="104"/>
      <c r="T122" s="105"/>
      <c r="AT122" s="100" t="s">
        <v>99</v>
      </c>
      <c r="AU122" s="100" t="s">
        <v>86</v>
      </c>
      <c r="AV122" s="7" t="s">
        <v>86</v>
      </c>
      <c r="AW122" s="7" t="s">
        <v>20</v>
      </c>
      <c r="AX122" s="7" t="s">
        <v>43</v>
      </c>
      <c r="AY122" s="100" t="s">
        <v>79</v>
      </c>
    </row>
    <row r="123" spans="2:65" s="7" customFormat="1" x14ac:dyDescent="0.2">
      <c r="B123" s="99"/>
      <c r="D123" s="97" t="s">
        <v>99</v>
      </c>
      <c r="E123" s="100" t="s">
        <v>8</v>
      </c>
      <c r="F123" s="101" t="s">
        <v>133</v>
      </c>
      <c r="H123" s="102">
        <v>0.48</v>
      </c>
      <c r="I123" s="103"/>
      <c r="L123" s="99"/>
      <c r="M123" s="104"/>
      <c r="T123" s="105"/>
      <c r="AT123" s="100" t="s">
        <v>99</v>
      </c>
      <c r="AU123" s="100" t="s">
        <v>86</v>
      </c>
      <c r="AV123" s="7" t="s">
        <v>86</v>
      </c>
      <c r="AW123" s="7" t="s">
        <v>20</v>
      </c>
      <c r="AX123" s="7" t="s">
        <v>43</v>
      </c>
      <c r="AY123" s="100" t="s">
        <v>79</v>
      </c>
    </row>
    <row r="124" spans="2:65" s="7" customFormat="1" x14ac:dyDescent="0.2">
      <c r="B124" s="99"/>
      <c r="D124" s="97" t="s">
        <v>99</v>
      </c>
      <c r="E124" s="100" t="s">
        <v>8</v>
      </c>
      <c r="F124" s="101" t="s">
        <v>134</v>
      </c>
      <c r="H124" s="102">
        <v>4.085</v>
      </c>
      <c r="I124" s="103"/>
      <c r="L124" s="99"/>
      <c r="M124" s="104"/>
      <c r="T124" s="105"/>
      <c r="AT124" s="100" t="s">
        <v>99</v>
      </c>
      <c r="AU124" s="100" t="s">
        <v>86</v>
      </c>
      <c r="AV124" s="7" t="s">
        <v>86</v>
      </c>
      <c r="AW124" s="7" t="s">
        <v>20</v>
      </c>
      <c r="AX124" s="7" t="s">
        <v>43</v>
      </c>
      <c r="AY124" s="100" t="s">
        <v>79</v>
      </c>
    </row>
    <row r="125" spans="2:65" s="8" customFormat="1" x14ac:dyDescent="0.2">
      <c r="B125" s="106"/>
      <c r="D125" s="97" t="s">
        <v>99</v>
      </c>
      <c r="E125" s="107" t="s">
        <v>8</v>
      </c>
      <c r="F125" s="108" t="s">
        <v>109</v>
      </c>
      <c r="H125" s="109">
        <v>194.785</v>
      </c>
      <c r="I125" s="110"/>
      <c r="L125" s="106"/>
      <c r="M125" s="111"/>
      <c r="T125" s="112"/>
      <c r="AT125" s="107" t="s">
        <v>99</v>
      </c>
      <c r="AU125" s="107" t="s">
        <v>86</v>
      </c>
      <c r="AV125" s="8" t="s">
        <v>85</v>
      </c>
      <c r="AW125" s="8" t="s">
        <v>20</v>
      </c>
      <c r="AX125" s="8" t="s">
        <v>45</v>
      </c>
      <c r="AY125" s="107" t="s">
        <v>79</v>
      </c>
    </row>
    <row r="126" spans="2:65" s="1" customFormat="1" ht="24.2" customHeight="1" x14ac:dyDescent="0.2">
      <c r="B126" s="21"/>
      <c r="C126" s="80" t="s">
        <v>135</v>
      </c>
      <c r="D126" s="80" t="s">
        <v>81</v>
      </c>
      <c r="E126" s="81" t="s">
        <v>136</v>
      </c>
      <c r="F126" s="82" t="s">
        <v>137</v>
      </c>
      <c r="G126" s="83" t="s">
        <v>92</v>
      </c>
      <c r="H126" s="84">
        <v>97.393000000000001</v>
      </c>
      <c r="I126" s="85"/>
      <c r="J126" s="86">
        <f>ROUND(I126*H126,2)</f>
        <v>0</v>
      </c>
      <c r="K126" s="82" t="s">
        <v>93</v>
      </c>
      <c r="L126" s="21"/>
      <c r="M126" s="87" t="s">
        <v>8</v>
      </c>
      <c r="N126" s="88" t="s">
        <v>31</v>
      </c>
      <c r="P126" s="89">
        <f>O126*H126</f>
        <v>0</v>
      </c>
      <c r="Q126" s="89">
        <v>4.3800000000000002E-3</v>
      </c>
      <c r="R126" s="89">
        <f>Q126*H126</f>
        <v>0.42658134000000003</v>
      </c>
      <c r="S126" s="89">
        <v>0</v>
      </c>
      <c r="T126" s="90">
        <f>S126*H126</f>
        <v>0</v>
      </c>
      <c r="AR126" s="91" t="s">
        <v>85</v>
      </c>
      <c r="AT126" s="91" t="s">
        <v>81</v>
      </c>
      <c r="AU126" s="91" t="s">
        <v>86</v>
      </c>
      <c r="AY126" s="12" t="s">
        <v>79</v>
      </c>
      <c r="BE126" s="92">
        <f>IF(N126="základní",J126,0)</f>
        <v>0</v>
      </c>
      <c r="BF126" s="92">
        <f>IF(N126="snížená",J126,0)</f>
        <v>0</v>
      </c>
      <c r="BG126" s="92">
        <f>IF(N126="zákl. přenesená",J126,0)</f>
        <v>0</v>
      </c>
      <c r="BH126" s="92">
        <f>IF(N126="sníž. přenesená",J126,0)</f>
        <v>0</v>
      </c>
      <c r="BI126" s="92">
        <f>IF(N126="nulová",J126,0)</f>
        <v>0</v>
      </c>
      <c r="BJ126" s="12" t="s">
        <v>86</v>
      </c>
      <c r="BK126" s="92">
        <f>ROUND(I126*H126,2)</f>
        <v>0</v>
      </c>
      <c r="BL126" s="12" t="s">
        <v>85</v>
      </c>
      <c r="BM126" s="91" t="s">
        <v>138</v>
      </c>
    </row>
    <row r="127" spans="2:65" s="1" customFormat="1" x14ac:dyDescent="0.2">
      <c r="B127" s="21"/>
      <c r="D127" s="93" t="s">
        <v>95</v>
      </c>
      <c r="F127" s="94" t="s">
        <v>139</v>
      </c>
      <c r="I127" s="95"/>
      <c r="L127" s="21"/>
      <c r="M127" s="96"/>
      <c r="T127" s="30"/>
      <c r="AT127" s="12" t="s">
        <v>95</v>
      </c>
      <c r="AU127" s="12" t="s">
        <v>86</v>
      </c>
    </row>
    <row r="128" spans="2:65" s="1" customFormat="1" ht="29.25" x14ac:dyDescent="0.2">
      <c r="B128" s="21"/>
      <c r="D128" s="97" t="s">
        <v>97</v>
      </c>
      <c r="F128" s="98" t="s">
        <v>140</v>
      </c>
      <c r="I128" s="95"/>
      <c r="L128" s="21"/>
      <c r="M128" s="96"/>
      <c r="T128" s="30"/>
      <c r="AT128" s="12" t="s">
        <v>97</v>
      </c>
      <c r="AU128" s="12" t="s">
        <v>86</v>
      </c>
    </row>
    <row r="129" spans="2:65" s="9" customFormat="1" x14ac:dyDescent="0.2">
      <c r="B129" s="113"/>
      <c r="D129" s="97" t="s">
        <v>99</v>
      </c>
      <c r="E129" s="114" t="s">
        <v>8</v>
      </c>
      <c r="F129" s="115" t="s">
        <v>116</v>
      </c>
      <c r="H129" s="114" t="s">
        <v>8</v>
      </c>
      <c r="I129" s="116"/>
      <c r="L129" s="113"/>
      <c r="M129" s="117"/>
      <c r="T129" s="118"/>
      <c r="AT129" s="114" t="s">
        <v>99</v>
      </c>
      <c r="AU129" s="114" t="s">
        <v>86</v>
      </c>
      <c r="AV129" s="9" t="s">
        <v>45</v>
      </c>
      <c r="AW129" s="9" t="s">
        <v>20</v>
      </c>
      <c r="AX129" s="9" t="s">
        <v>43</v>
      </c>
      <c r="AY129" s="114" t="s">
        <v>79</v>
      </c>
    </row>
    <row r="130" spans="2:65" s="7" customFormat="1" x14ac:dyDescent="0.2">
      <c r="B130" s="99"/>
      <c r="D130" s="97" t="s">
        <v>99</v>
      </c>
      <c r="E130" s="100" t="s">
        <v>8</v>
      </c>
      <c r="F130" s="101" t="s">
        <v>117</v>
      </c>
      <c r="H130" s="102">
        <v>2.855</v>
      </c>
      <c r="I130" s="103"/>
      <c r="L130" s="99"/>
      <c r="M130" s="104"/>
      <c r="T130" s="105"/>
      <c r="AT130" s="100" t="s">
        <v>99</v>
      </c>
      <c r="AU130" s="100" t="s">
        <v>86</v>
      </c>
      <c r="AV130" s="7" t="s">
        <v>86</v>
      </c>
      <c r="AW130" s="7" t="s">
        <v>20</v>
      </c>
      <c r="AX130" s="7" t="s">
        <v>43</v>
      </c>
      <c r="AY130" s="100" t="s">
        <v>79</v>
      </c>
    </row>
    <row r="131" spans="2:65" s="7" customFormat="1" x14ac:dyDescent="0.2">
      <c r="B131" s="99"/>
      <c r="D131" s="97" t="s">
        <v>99</v>
      </c>
      <c r="E131" s="100" t="s">
        <v>8</v>
      </c>
      <c r="F131" s="101" t="s">
        <v>118</v>
      </c>
      <c r="H131" s="102">
        <v>18.920000000000002</v>
      </c>
      <c r="I131" s="103"/>
      <c r="L131" s="99"/>
      <c r="M131" s="104"/>
      <c r="T131" s="105"/>
      <c r="AT131" s="100" t="s">
        <v>99</v>
      </c>
      <c r="AU131" s="100" t="s">
        <v>86</v>
      </c>
      <c r="AV131" s="7" t="s">
        <v>86</v>
      </c>
      <c r="AW131" s="7" t="s">
        <v>20</v>
      </c>
      <c r="AX131" s="7" t="s">
        <v>43</v>
      </c>
      <c r="AY131" s="100" t="s">
        <v>79</v>
      </c>
    </row>
    <row r="132" spans="2:65" s="7" customFormat="1" x14ac:dyDescent="0.2">
      <c r="B132" s="99"/>
      <c r="D132" s="97" t="s">
        <v>99</v>
      </c>
      <c r="E132" s="100" t="s">
        <v>8</v>
      </c>
      <c r="F132" s="101" t="s">
        <v>119</v>
      </c>
      <c r="H132" s="102">
        <v>71.94</v>
      </c>
      <c r="I132" s="103"/>
      <c r="L132" s="99"/>
      <c r="M132" s="104"/>
      <c r="T132" s="105"/>
      <c r="AT132" s="100" t="s">
        <v>99</v>
      </c>
      <c r="AU132" s="100" t="s">
        <v>86</v>
      </c>
      <c r="AV132" s="7" t="s">
        <v>86</v>
      </c>
      <c r="AW132" s="7" t="s">
        <v>20</v>
      </c>
      <c r="AX132" s="7" t="s">
        <v>43</v>
      </c>
      <c r="AY132" s="100" t="s">
        <v>79</v>
      </c>
    </row>
    <row r="133" spans="2:65" s="7" customFormat="1" x14ac:dyDescent="0.2">
      <c r="B133" s="99"/>
      <c r="D133" s="97" t="s">
        <v>99</v>
      </c>
      <c r="E133" s="100" t="s">
        <v>8</v>
      </c>
      <c r="F133" s="101" t="s">
        <v>120</v>
      </c>
      <c r="H133" s="102">
        <v>1.395</v>
      </c>
      <c r="I133" s="103"/>
      <c r="L133" s="99"/>
      <c r="M133" s="104"/>
      <c r="T133" s="105"/>
      <c r="AT133" s="100" t="s">
        <v>99</v>
      </c>
      <c r="AU133" s="100" t="s">
        <v>86</v>
      </c>
      <c r="AV133" s="7" t="s">
        <v>86</v>
      </c>
      <c r="AW133" s="7" t="s">
        <v>20</v>
      </c>
      <c r="AX133" s="7" t="s">
        <v>43</v>
      </c>
      <c r="AY133" s="100" t="s">
        <v>79</v>
      </c>
    </row>
    <row r="134" spans="2:65" s="7" customFormat="1" x14ac:dyDescent="0.2">
      <c r="B134" s="99"/>
      <c r="D134" s="97" t="s">
        <v>99</v>
      </c>
      <c r="E134" s="100" t="s">
        <v>8</v>
      </c>
      <c r="F134" s="101" t="s">
        <v>121</v>
      </c>
      <c r="H134" s="102">
        <v>0.24</v>
      </c>
      <c r="I134" s="103"/>
      <c r="L134" s="99"/>
      <c r="M134" s="104"/>
      <c r="T134" s="105"/>
      <c r="AT134" s="100" t="s">
        <v>99</v>
      </c>
      <c r="AU134" s="100" t="s">
        <v>86</v>
      </c>
      <c r="AV134" s="7" t="s">
        <v>86</v>
      </c>
      <c r="AW134" s="7" t="s">
        <v>20</v>
      </c>
      <c r="AX134" s="7" t="s">
        <v>43</v>
      </c>
      <c r="AY134" s="100" t="s">
        <v>79</v>
      </c>
    </row>
    <row r="135" spans="2:65" s="7" customFormat="1" x14ac:dyDescent="0.2">
      <c r="B135" s="99"/>
      <c r="D135" s="97" t="s">
        <v>99</v>
      </c>
      <c r="E135" s="100" t="s">
        <v>8</v>
      </c>
      <c r="F135" s="101" t="s">
        <v>122</v>
      </c>
      <c r="H135" s="102">
        <v>2.0430000000000001</v>
      </c>
      <c r="I135" s="103"/>
      <c r="L135" s="99"/>
      <c r="M135" s="104"/>
      <c r="T135" s="105"/>
      <c r="AT135" s="100" t="s">
        <v>99</v>
      </c>
      <c r="AU135" s="100" t="s">
        <v>86</v>
      </c>
      <c r="AV135" s="7" t="s">
        <v>86</v>
      </c>
      <c r="AW135" s="7" t="s">
        <v>20</v>
      </c>
      <c r="AX135" s="7" t="s">
        <v>43</v>
      </c>
      <c r="AY135" s="100" t="s">
        <v>79</v>
      </c>
    </row>
    <row r="136" spans="2:65" s="8" customFormat="1" x14ac:dyDescent="0.2">
      <c r="B136" s="106"/>
      <c r="D136" s="97" t="s">
        <v>99</v>
      </c>
      <c r="E136" s="107" t="s">
        <v>8</v>
      </c>
      <c r="F136" s="108" t="s">
        <v>109</v>
      </c>
      <c r="H136" s="109">
        <v>97.393000000000001</v>
      </c>
      <c r="I136" s="110"/>
      <c r="L136" s="106"/>
      <c r="M136" s="111"/>
      <c r="T136" s="112"/>
      <c r="AT136" s="107" t="s">
        <v>99</v>
      </c>
      <c r="AU136" s="107" t="s">
        <v>86</v>
      </c>
      <c r="AV136" s="8" t="s">
        <v>85</v>
      </c>
      <c r="AW136" s="8" t="s">
        <v>20</v>
      </c>
      <c r="AX136" s="8" t="s">
        <v>45</v>
      </c>
      <c r="AY136" s="107" t="s">
        <v>79</v>
      </c>
    </row>
    <row r="137" spans="2:65" s="1" customFormat="1" ht="16.5" customHeight="1" x14ac:dyDescent="0.2">
      <c r="B137" s="21"/>
      <c r="C137" s="80" t="s">
        <v>88</v>
      </c>
      <c r="D137" s="80" t="s">
        <v>81</v>
      </c>
      <c r="E137" s="81" t="s">
        <v>141</v>
      </c>
      <c r="F137" s="82" t="s">
        <v>142</v>
      </c>
      <c r="G137" s="83" t="s">
        <v>92</v>
      </c>
      <c r="H137" s="84">
        <v>97.393000000000001</v>
      </c>
      <c r="I137" s="85"/>
      <c r="J137" s="86">
        <f>ROUND(I137*H137,2)</f>
        <v>0</v>
      </c>
      <c r="K137" s="82" t="s">
        <v>93</v>
      </c>
      <c r="L137" s="21"/>
      <c r="M137" s="87" t="s">
        <v>8</v>
      </c>
      <c r="N137" s="88" t="s">
        <v>31</v>
      </c>
      <c r="P137" s="89">
        <f>O137*H137</f>
        <v>0</v>
      </c>
      <c r="Q137" s="89">
        <v>3.0000000000000001E-3</v>
      </c>
      <c r="R137" s="89">
        <f>Q137*H137</f>
        <v>0.29217900000000002</v>
      </c>
      <c r="S137" s="89">
        <v>0</v>
      </c>
      <c r="T137" s="90">
        <f>S137*H137</f>
        <v>0</v>
      </c>
      <c r="AR137" s="91" t="s">
        <v>85</v>
      </c>
      <c r="AT137" s="91" t="s">
        <v>81</v>
      </c>
      <c r="AU137" s="91" t="s">
        <v>86</v>
      </c>
      <c r="AY137" s="12" t="s">
        <v>79</v>
      </c>
      <c r="BE137" s="92">
        <f>IF(N137="základní",J137,0)</f>
        <v>0</v>
      </c>
      <c r="BF137" s="92">
        <f>IF(N137="snížená",J137,0)</f>
        <v>0</v>
      </c>
      <c r="BG137" s="92">
        <f>IF(N137="zákl. přenesená",J137,0)</f>
        <v>0</v>
      </c>
      <c r="BH137" s="92">
        <f>IF(N137="sníž. přenesená",J137,0)</f>
        <v>0</v>
      </c>
      <c r="BI137" s="92">
        <f>IF(N137="nulová",J137,0)</f>
        <v>0</v>
      </c>
      <c r="BJ137" s="12" t="s">
        <v>86</v>
      </c>
      <c r="BK137" s="92">
        <f>ROUND(I137*H137,2)</f>
        <v>0</v>
      </c>
      <c r="BL137" s="12" t="s">
        <v>85</v>
      </c>
      <c r="BM137" s="91" t="s">
        <v>143</v>
      </c>
    </row>
    <row r="138" spans="2:65" s="1" customFormat="1" x14ac:dyDescent="0.2">
      <c r="B138" s="21"/>
      <c r="D138" s="93" t="s">
        <v>95</v>
      </c>
      <c r="F138" s="94" t="s">
        <v>144</v>
      </c>
      <c r="I138" s="95"/>
      <c r="L138" s="21"/>
      <c r="M138" s="96"/>
      <c r="T138" s="30"/>
      <c r="AT138" s="12" t="s">
        <v>95</v>
      </c>
      <c r="AU138" s="12" t="s">
        <v>86</v>
      </c>
    </row>
    <row r="139" spans="2:65" s="1" customFormat="1" ht="16.5" customHeight="1" x14ac:dyDescent="0.2">
      <c r="B139" s="21"/>
      <c r="C139" s="80" t="s">
        <v>145</v>
      </c>
      <c r="D139" s="80" t="s">
        <v>81</v>
      </c>
      <c r="E139" s="81" t="s">
        <v>146</v>
      </c>
      <c r="F139" s="82" t="s">
        <v>147</v>
      </c>
      <c r="G139" s="83" t="s">
        <v>92</v>
      </c>
      <c r="H139" s="84">
        <v>974.06799999999998</v>
      </c>
      <c r="I139" s="85"/>
      <c r="J139" s="86">
        <f>ROUND(I139*H139,2)</f>
        <v>0</v>
      </c>
      <c r="K139" s="82" t="s">
        <v>93</v>
      </c>
      <c r="L139" s="21"/>
      <c r="M139" s="87" t="s">
        <v>8</v>
      </c>
      <c r="N139" s="88" t="s">
        <v>31</v>
      </c>
      <c r="P139" s="89">
        <f>O139*H139</f>
        <v>0</v>
      </c>
      <c r="Q139" s="89">
        <v>0</v>
      </c>
      <c r="R139" s="89">
        <f>Q139*H139</f>
        <v>0</v>
      </c>
      <c r="S139" s="89">
        <v>0</v>
      </c>
      <c r="T139" s="90">
        <f>S139*H139</f>
        <v>0</v>
      </c>
      <c r="AR139" s="91" t="s">
        <v>85</v>
      </c>
      <c r="AT139" s="91" t="s">
        <v>81</v>
      </c>
      <c r="AU139" s="91" t="s">
        <v>86</v>
      </c>
      <c r="AY139" s="12" t="s">
        <v>79</v>
      </c>
      <c r="BE139" s="92">
        <f>IF(N139="základní",J139,0)</f>
        <v>0</v>
      </c>
      <c r="BF139" s="92">
        <f>IF(N139="snížená",J139,0)</f>
        <v>0</v>
      </c>
      <c r="BG139" s="92">
        <f>IF(N139="zákl. přenesená",J139,0)</f>
        <v>0</v>
      </c>
      <c r="BH139" s="92">
        <f>IF(N139="sníž. přenesená",J139,0)</f>
        <v>0</v>
      </c>
      <c r="BI139" s="92">
        <f>IF(N139="nulová",J139,0)</f>
        <v>0</v>
      </c>
      <c r="BJ139" s="12" t="s">
        <v>86</v>
      </c>
      <c r="BK139" s="92">
        <f>ROUND(I139*H139,2)</f>
        <v>0</v>
      </c>
      <c r="BL139" s="12" t="s">
        <v>85</v>
      </c>
      <c r="BM139" s="91" t="s">
        <v>148</v>
      </c>
    </row>
    <row r="140" spans="2:65" s="1" customFormat="1" x14ac:dyDescent="0.2">
      <c r="B140" s="21"/>
      <c r="D140" s="93" t="s">
        <v>95</v>
      </c>
      <c r="F140" s="94" t="s">
        <v>149</v>
      </c>
      <c r="I140" s="95"/>
      <c r="L140" s="21"/>
      <c r="M140" s="96"/>
      <c r="T140" s="30"/>
      <c r="AT140" s="12" t="s">
        <v>95</v>
      </c>
      <c r="AU140" s="12" t="s">
        <v>86</v>
      </c>
    </row>
    <row r="141" spans="2:65" s="7" customFormat="1" x14ac:dyDescent="0.2">
      <c r="B141" s="99"/>
      <c r="D141" s="97" t="s">
        <v>99</v>
      </c>
      <c r="E141" s="100" t="s">
        <v>8</v>
      </c>
      <c r="F141" s="101" t="s">
        <v>150</v>
      </c>
      <c r="H141" s="102">
        <v>974.06799999999998</v>
      </c>
      <c r="I141" s="103"/>
      <c r="L141" s="99"/>
      <c r="M141" s="104"/>
      <c r="T141" s="105"/>
      <c r="AT141" s="100" t="s">
        <v>99</v>
      </c>
      <c r="AU141" s="100" t="s">
        <v>86</v>
      </c>
      <c r="AV141" s="7" t="s">
        <v>86</v>
      </c>
      <c r="AW141" s="7" t="s">
        <v>20</v>
      </c>
      <c r="AX141" s="7" t="s">
        <v>45</v>
      </c>
      <c r="AY141" s="100" t="s">
        <v>79</v>
      </c>
    </row>
    <row r="142" spans="2:65" s="1" customFormat="1" ht="21.75" customHeight="1" x14ac:dyDescent="0.2">
      <c r="B142" s="21"/>
      <c r="C142" s="80" t="s">
        <v>151</v>
      </c>
      <c r="D142" s="80" t="s">
        <v>81</v>
      </c>
      <c r="E142" s="81" t="s">
        <v>152</v>
      </c>
      <c r="F142" s="82" t="s">
        <v>153</v>
      </c>
      <c r="G142" s="83" t="s">
        <v>92</v>
      </c>
      <c r="H142" s="84">
        <v>843.77599999999995</v>
      </c>
      <c r="I142" s="85"/>
      <c r="J142" s="86">
        <f>ROUND(I142*H142,2)</f>
        <v>0</v>
      </c>
      <c r="K142" s="82" t="s">
        <v>93</v>
      </c>
      <c r="L142" s="21"/>
      <c r="M142" s="87" t="s">
        <v>8</v>
      </c>
      <c r="N142" s="88" t="s">
        <v>31</v>
      </c>
      <c r="P142" s="89">
        <f>O142*H142</f>
        <v>0</v>
      </c>
      <c r="Q142" s="89">
        <v>2.5999999999999998E-4</v>
      </c>
      <c r="R142" s="89">
        <f>Q142*H142</f>
        <v>0.21938175999999998</v>
      </c>
      <c r="S142" s="89">
        <v>0</v>
      </c>
      <c r="T142" s="90">
        <f>S142*H142</f>
        <v>0</v>
      </c>
      <c r="AR142" s="91" t="s">
        <v>85</v>
      </c>
      <c r="AT142" s="91" t="s">
        <v>81</v>
      </c>
      <c r="AU142" s="91" t="s">
        <v>86</v>
      </c>
      <c r="AY142" s="12" t="s">
        <v>79</v>
      </c>
      <c r="BE142" s="92">
        <f>IF(N142="základní",J142,0)</f>
        <v>0</v>
      </c>
      <c r="BF142" s="92">
        <f>IF(N142="snížená",J142,0)</f>
        <v>0</v>
      </c>
      <c r="BG142" s="92">
        <f>IF(N142="zákl. přenesená",J142,0)</f>
        <v>0</v>
      </c>
      <c r="BH142" s="92">
        <f>IF(N142="sníž. přenesená",J142,0)</f>
        <v>0</v>
      </c>
      <c r="BI142" s="92">
        <f>IF(N142="nulová",J142,0)</f>
        <v>0</v>
      </c>
      <c r="BJ142" s="12" t="s">
        <v>86</v>
      </c>
      <c r="BK142" s="92">
        <f>ROUND(I142*H142,2)</f>
        <v>0</v>
      </c>
      <c r="BL142" s="12" t="s">
        <v>85</v>
      </c>
      <c r="BM142" s="91" t="s">
        <v>154</v>
      </c>
    </row>
    <row r="143" spans="2:65" s="1" customFormat="1" x14ac:dyDescent="0.2">
      <c r="B143" s="21"/>
      <c r="D143" s="93" t="s">
        <v>95</v>
      </c>
      <c r="F143" s="94" t="s">
        <v>155</v>
      </c>
      <c r="I143" s="95"/>
      <c r="L143" s="21"/>
      <c r="M143" s="96"/>
      <c r="T143" s="30"/>
      <c r="AT143" s="12" t="s">
        <v>95</v>
      </c>
      <c r="AU143" s="12" t="s">
        <v>86</v>
      </c>
    </row>
    <row r="144" spans="2:65" s="9" customFormat="1" x14ac:dyDescent="0.2">
      <c r="B144" s="113"/>
      <c r="D144" s="97" t="s">
        <v>99</v>
      </c>
      <c r="E144" s="114" t="s">
        <v>8</v>
      </c>
      <c r="F144" s="115" t="s">
        <v>156</v>
      </c>
      <c r="H144" s="114" t="s">
        <v>8</v>
      </c>
      <c r="I144" s="116"/>
      <c r="L144" s="113"/>
      <c r="M144" s="117"/>
      <c r="T144" s="118"/>
      <c r="AT144" s="114" t="s">
        <v>99</v>
      </c>
      <c r="AU144" s="114" t="s">
        <v>86</v>
      </c>
      <c r="AV144" s="9" t="s">
        <v>45</v>
      </c>
      <c r="AW144" s="9" t="s">
        <v>20</v>
      </c>
      <c r="AX144" s="9" t="s">
        <v>43</v>
      </c>
      <c r="AY144" s="114" t="s">
        <v>79</v>
      </c>
    </row>
    <row r="145" spans="2:65" s="7" customFormat="1" x14ac:dyDescent="0.2">
      <c r="B145" s="99"/>
      <c r="D145" s="97" t="s">
        <v>99</v>
      </c>
      <c r="E145" s="100" t="s">
        <v>8</v>
      </c>
      <c r="F145" s="101" t="s">
        <v>157</v>
      </c>
      <c r="H145" s="102">
        <v>843.77599999999995</v>
      </c>
      <c r="I145" s="103"/>
      <c r="L145" s="99"/>
      <c r="M145" s="104"/>
      <c r="T145" s="105"/>
      <c r="AT145" s="100" t="s">
        <v>99</v>
      </c>
      <c r="AU145" s="100" t="s">
        <v>86</v>
      </c>
      <c r="AV145" s="7" t="s">
        <v>86</v>
      </c>
      <c r="AW145" s="7" t="s">
        <v>20</v>
      </c>
      <c r="AX145" s="7" t="s">
        <v>45</v>
      </c>
      <c r="AY145" s="100" t="s">
        <v>79</v>
      </c>
    </row>
    <row r="146" spans="2:65" s="1" customFormat="1" ht="24.2" customHeight="1" x14ac:dyDescent="0.2">
      <c r="B146" s="21"/>
      <c r="C146" s="80" t="s">
        <v>158</v>
      </c>
      <c r="D146" s="80" t="s">
        <v>81</v>
      </c>
      <c r="E146" s="81" t="s">
        <v>159</v>
      </c>
      <c r="F146" s="82" t="s">
        <v>160</v>
      </c>
      <c r="G146" s="83" t="s">
        <v>92</v>
      </c>
      <c r="H146" s="84">
        <v>799.52</v>
      </c>
      <c r="I146" s="85"/>
      <c r="J146" s="86">
        <f>ROUND(I146*H146,2)</f>
        <v>0</v>
      </c>
      <c r="K146" s="82" t="s">
        <v>93</v>
      </c>
      <c r="L146" s="21"/>
      <c r="M146" s="87" t="s">
        <v>8</v>
      </c>
      <c r="N146" s="88" t="s">
        <v>31</v>
      </c>
      <c r="P146" s="89">
        <f>O146*H146</f>
        <v>0</v>
      </c>
      <c r="Q146" s="89">
        <v>8.6E-3</v>
      </c>
      <c r="R146" s="89">
        <f>Q146*H146</f>
        <v>6.8758720000000002</v>
      </c>
      <c r="S146" s="89">
        <v>0</v>
      </c>
      <c r="T146" s="90">
        <f>S146*H146</f>
        <v>0</v>
      </c>
      <c r="AR146" s="91" t="s">
        <v>85</v>
      </c>
      <c r="AT146" s="91" t="s">
        <v>81</v>
      </c>
      <c r="AU146" s="91" t="s">
        <v>86</v>
      </c>
      <c r="AY146" s="12" t="s">
        <v>79</v>
      </c>
      <c r="BE146" s="92">
        <f>IF(N146="základní",J146,0)</f>
        <v>0</v>
      </c>
      <c r="BF146" s="92">
        <f>IF(N146="snížená",J146,0)</f>
        <v>0</v>
      </c>
      <c r="BG146" s="92">
        <f>IF(N146="zákl. přenesená",J146,0)</f>
        <v>0</v>
      </c>
      <c r="BH146" s="92">
        <f>IF(N146="sníž. přenesená",J146,0)</f>
        <v>0</v>
      </c>
      <c r="BI146" s="92">
        <f>IF(N146="nulová",J146,0)</f>
        <v>0</v>
      </c>
      <c r="BJ146" s="12" t="s">
        <v>86</v>
      </c>
      <c r="BK146" s="92">
        <f>ROUND(I146*H146,2)</f>
        <v>0</v>
      </c>
      <c r="BL146" s="12" t="s">
        <v>85</v>
      </c>
      <c r="BM146" s="91" t="s">
        <v>161</v>
      </c>
    </row>
    <row r="147" spans="2:65" s="1" customFormat="1" x14ac:dyDescent="0.2">
      <c r="B147" s="21"/>
      <c r="D147" s="93" t="s">
        <v>95</v>
      </c>
      <c r="F147" s="94" t="s">
        <v>162</v>
      </c>
      <c r="I147" s="95"/>
      <c r="L147" s="21"/>
      <c r="M147" s="96"/>
      <c r="T147" s="30"/>
      <c r="AT147" s="12" t="s">
        <v>95</v>
      </c>
      <c r="AU147" s="12" t="s">
        <v>86</v>
      </c>
    </row>
    <row r="148" spans="2:65" s="1" customFormat="1" ht="175.5" x14ac:dyDescent="0.2">
      <c r="B148" s="21"/>
      <c r="D148" s="97" t="s">
        <v>97</v>
      </c>
      <c r="F148" s="98" t="s">
        <v>163</v>
      </c>
      <c r="I148" s="95"/>
      <c r="L148" s="21"/>
      <c r="M148" s="96"/>
      <c r="T148" s="30"/>
      <c r="AT148" s="12" t="s">
        <v>97</v>
      </c>
      <c r="AU148" s="12" t="s">
        <v>86</v>
      </c>
    </row>
    <row r="149" spans="2:65" s="7" customFormat="1" x14ac:dyDescent="0.2">
      <c r="B149" s="99"/>
      <c r="D149" s="97" t="s">
        <v>99</v>
      </c>
      <c r="E149" s="100" t="s">
        <v>8</v>
      </c>
      <c r="F149" s="101" t="s">
        <v>164</v>
      </c>
      <c r="H149" s="102">
        <v>886.28</v>
      </c>
      <c r="I149" s="103"/>
      <c r="L149" s="99"/>
      <c r="M149" s="104"/>
      <c r="T149" s="105"/>
      <c r="AT149" s="100" t="s">
        <v>99</v>
      </c>
      <c r="AU149" s="100" t="s">
        <v>86</v>
      </c>
      <c r="AV149" s="7" t="s">
        <v>86</v>
      </c>
      <c r="AW149" s="7" t="s">
        <v>20</v>
      </c>
      <c r="AX149" s="7" t="s">
        <v>43</v>
      </c>
      <c r="AY149" s="100" t="s">
        <v>79</v>
      </c>
    </row>
    <row r="150" spans="2:65" s="7" customFormat="1" x14ac:dyDescent="0.2">
      <c r="B150" s="99"/>
      <c r="D150" s="97" t="s">
        <v>99</v>
      </c>
      <c r="E150" s="100" t="s">
        <v>8</v>
      </c>
      <c r="F150" s="101" t="s">
        <v>165</v>
      </c>
      <c r="H150" s="102">
        <v>-27.3</v>
      </c>
      <c r="I150" s="103"/>
      <c r="L150" s="99"/>
      <c r="M150" s="104"/>
      <c r="T150" s="105"/>
      <c r="AT150" s="100" t="s">
        <v>99</v>
      </c>
      <c r="AU150" s="100" t="s">
        <v>86</v>
      </c>
      <c r="AV150" s="7" t="s">
        <v>86</v>
      </c>
      <c r="AW150" s="7" t="s">
        <v>20</v>
      </c>
      <c r="AX150" s="7" t="s">
        <v>43</v>
      </c>
      <c r="AY150" s="100" t="s">
        <v>79</v>
      </c>
    </row>
    <row r="151" spans="2:65" s="7" customFormat="1" x14ac:dyDescent="0.2">
      <c r="B151" s="99"/>
      <c r="D151" s="97" t="s">
        <v>99</v>
      </c>
      <c r="E151" s="100" t="s">
        <v>8</v>
      </c>
      <c r="F151" s="101" t="s">
        <v>166</v>
      </c>
      <c r="H151" s="102">
        <v>-3.51</v>
      </c>
      <c r="I151" s="103"/>
      <c r="L151" s="99"/>
      <c r="M151" s="104"/>
      <c r="T151" s="105"/>
      <c r="AT151" s="100" t="s">
        <v>99</v>
      </c>
      <c r="AU151" s="100" t="s">
        <v>86</v>
      </c>
      <c r="AV151" s="7" t="s">
        <v>86</v>
      </c>
      <c r="AW151" s="7" t="s">
        <v>20</v>
      </c>
      <c r="AX151" s="7" t="s">
        <v>43</v>
      </c>
      <c r="AY151" s="100" t="s">
        <v>79</v>
      </c>
    </row>
    <row r="152" spans="2:65" s="7" customFormat="1" x14ac:dyDescent="0.2">
      <c r="B152" s="99"/>
      <c r="D152" s="97" t="s">
        <v>99</v>
      </c>
      <c r="E152" s="100" t="s">
        <v>8</v>
      </c>
      <c r="F152" s="101" t="s">
        <v>167</v>
      </c>
      <c r="H152" s="102">
        <v>-3.06</v>
      </c>
      <c r="I152" s="103"/>
      <c r="L152" s="99"/>
      <c r="M152" s="104"/>
      <c r="T152" s="105"/>
      <c r="AT152" s="100" t="s">
        <v>99</v>
      </c>
      <c r="AU152" s="100" t="s">
        <v>86</v>
      </c>
      <c r="AV152" s="7" t="s">
        <v>86</v>
      </c>
      <c r="AW152" s="7" t="s">
        <v>20</v>
      </c>
      <c r="AX152" s="7" t="s">
        <v>43</v>
      </c>
      <c r="AY152" s="100" t="s">
        <v>79</v>
      </c>
    </row>
    <row r="153" spans="2:65" s="7" customFormat="1" x14ac:dyDescent="0.2">
      <c r="B153" s="99"/>
      <c r="D153" s="97" t="s">
        <v>99</v>
      </c>
      <c r="E153" s="100" t="s">
        <v>8</v>
      </c>
      <c r="F153" s="101" t="s">
        <v>168</v>
      </c>
      <c r="H153" s="102">
        <v>-12</v>
      </c>
      <c r="I153" s="103"/>
      <c r="L153" s="99"/>
      <c r="M153" s="104"/>
      <c r="T153" s="105"/>
      <c r="AT153" s="100" t="s">
        <v>99</v>
      </c>
      <c r="AU153" s="100" t="s">
        <v>86</v>
      </c>
      <c r="AV153" s="7" t="s">
        <v>86</v>
      </c>
      <c r="AW153" s="7" t="s">
        <v>20</v>
      </c>
      <c r="AX153" s="7" t="s">
        <v>43</v>
      </c>
      <c r="AY153" s="100" t="s">
        <v>79</v>
      </c>
    </row>
    <row r="154" spans="2:65" s="7" customFormat="1" x14ac:dyDescent="0.2">
      <c r="B154" s="99"/>
      <c r="D154" s="97" t="s">
        <v>99</v>
      </c>
      <c r="E154" s="100" t="s">
        <v>8</v>
      </c>
      <c r="F154" s="101" t="s">
        <v>169</v>
      </c>
      <c r="H154" s="102">
        <v>-2.1</v>
      </c>
      <c r="I154" s="103"/>
      <c r="L154" s="99"/>
      <c r="M154" s="104"/>
      <c r="T154" s="105"/>
      <c r="AT154" s="100" t="s">
        <v>99</v>
      </c>
      <c r="AU154" s="100" t="s">
        <v>86</v>
      </c>
      <c r="AV154" s="7" t="s">
        <v>86</v>
      </c>
      <c r="AW154" s="7" t="s">
        <v>20</v>
      </c>
      <c r="AX154" s="7" t="s">
        <v>43</v>
      </c>
      <c r="AY154" s="100" t="s">
        <v>79</v>
      </c>
    </row>
    <row r="155" spans="2:65" s="7" customFormat="1" x14ac:dyDescent="0.2">
      <c r="B155" s="99"/>
      <c r="D155" s="97" t="s">
        <v>99</v>
      </c>
      <c r="E155" s="100" t="s">
        <v>8</v>
      </c>
      <c r="F155" s="101" t="s">
        <v>170</v>
      </c>
      <c r="H155" s="102">
        <v>-3</v>
      </c>
      <c r="I155" s="103"/>
      <c r="L155" s="99"/>
      <c r="M155" s="104"/>
      <c r="T155" s="105"/>
      <c r="AT155" s="100" t="s">
        <v>99</v>
      </c>
      <c r="AU155" s="100" t="s">
        <v>86</v>
      </c>
      <c r="AV155" s="7" t="s">
        <v>86</v>
      </c>
      <c r="AW155" s="7" t="s">
        <v>20</v>
      </c>
      <c r="AX155" s="7" t="s">
        <v>43</v>
      </c>
      <c r="AY155" s="100" t="s">
        <v>79</v>
      </c>
    </row>
    <row r="156" spans="2:65" s="7" customFormat="1" x14ac:dyDescent="0.2">
      <c r="B156" s="99"/>
      <c r="D156" s="97" t="s">
        <v>99</v>
      </c>
      <c r="E156" s="100" t="s">
        <v>8</v>
      </c>
      <c r="F156" s="101" t="s">
        <v>171</v>
      </c>
      <c r="H156" s="102">
        <v>-6.75</v>
      </c>
      <c r="I156" s="103"/>
      <c r="L156" s="99"/>
      <c r="M156" s="104"/>
      <c r="T156" s="105"/>
      <c r="AT156" s="100" t="s">
        <v>99</v>
      </c>
      <c r="AU156" s="100" t="s">
        <v>86</v>
      </c>
      <c r="AV156" s="7" t="s">
        <v>86</v>
      </c>
      <c r="AW156" s="7" t="s">
        <v>20</v>
      </c>
      <c r="AX156" s="7" t="s">
        <v>43</v>
      </c>
      <c r="AY156" s="100" t="s">
        <v>79</v>
      </c>
    </row>
    <row r="157" spans="2:65" s="7" customFormat="1" x14ac:dyDescent="0.2">
      <c r="B157" s="99"/>
      <c r="D157" s="97" t="s">
        <v>99</v>
      </c>
      <c r="E157" s="100" t="s">
        <v>8</v>
      </c>
      <c r="F157" s="101" t="s">
        <v>165</v>
      </c>
      <c r="H157" s="102">
        <v>-27.3</v>
      </c>
      <c r="I157" s="103"/>
      <c r="L157" s="99"/>
      <c r="M157" s="104"/>
      <c r="T157" s="105"/>
      <c r="AT157" s="100" t="s">
        <v>99</v>
      </c>
      <c r="AU157" s="100" t="s">
        <v>86</v>
      </c>
      <c r="AV157" s="7" t="s">
        <v>86</v>
      </c>
      <c r="AW157" s="7" t="s">
        <v>20</v>
      </c>
      <c r="AX157" s="7" t="s">
        <v>43</v>
      </c>
      <c r="AY157" s="100" t="s">
        <v>79</v>
      </c>
    </row>
    <row r="158" spans="2:65" s="7" customFormat="1" x14ac:dyDescent="0.2">
      <c r="B158" s="99"/>
      <c r="D158" s="97" t="s">
        <v>99</v>
      </c>
      <c r="E158" s="100" t="s">
        <v>8</v>
      </c>
      <c r="F158" s="101" t="s">
        <v>172</v>
      </c>
      <c r="H158" s="102">
        <v>-0.69599999999999995</v>
      </c>
      <c r="I158" s="103"/>
      <c r="L158" s="99"/>
      <c r="M158" s="104"/>
      <c r="T158" s="105"/>
      <c r="AT158" s="100" t="s">
        <v>99</v>
      </c>
      <c r="AU158" s="100" t="s">
        <v>86</v>
      </c>
      <c r="AV158" s="7" t="s">
        <v>86</v>
      </c>
      <c r="AW158" s="7" t="s">
        <v>20</v>
      </c>
      <c r="AX158" s="7" t="s">
        <v>43</v>
      </c>
      <c r="AY158" s="100" t="s">
        <v>79</v>
      </c>
    </row>
    <row r="159" spans="2:65" s="7" customFormat="1" x14ac:dyDescent="0.2">
      <c r="B159" s="99"/>
      <c r="D159" s="97" t="s">
        <v>99</v>
      </c>
      <c r="E159" s="100" t="s">
        <v>8</v>
      </c>
      <c r="F159" s="101" t="s">
        <v>173</v>
      </c>
      <c r="H159" s="102">
        <v>-1.044</v>
      </c>
      <c r="I159" s="103"/>
      <c r="L159" s="99"/>
      <c r="M159" s="104"/>
      <c r="T159" s="105"/>
      <c r="AT159" s="100" t="s">
        <v>99</v>
      </c>
      <c r="AU159" s="100" t="s">
        <v>86</v>
      </c>
      <c r="AV159" s="7" t="s">
        <v>86</v>
      </c>
      <c r="AW159" s="7" t="s">
        <v>20</v>
      </c>
      <c r="AX159" s="7" t="s">
        <v>43</v>
      </c>
      <c r="AY159" s="100" t="s">
        <v>79</v>
      </c>
    </row>
    <row r="160" spans="2:65" s="8" customFormat="1" x14ac:dyDescent="0.2">
      <c r="B160" s="106"/>
      <c r="D160" s="97" t="s">
        <v>99</v>
      </c>
      <c r="E160" s="107" t="s">
        <v>8</v>
      </c>
      <c r="F160" s="108" t="s">
        <v>109</v>
      </c>
      <c r="H160" s="109">
        <v>799.5200000000001</v>
      </c>
      <c r="I160" s="110"/>
      <c r="L160" s="106"/>
      <c r="M160" s="111"/>
      <c r="T160" s="112"/>
      <c r="AT160" s="107" t="s">
        <v>99</v>
      </c>
      <c r="AU160" s="107" t="s">
        <v>86</v>
      </c>
      <c r="AV160" s="8" t="s">
        <v>85</v>
      </c>
      <c r="AW160" s="8" t="s">
        <v>20</v>
      </c>
      <c r="AX160" s="8" t="s">
        <v>45</v>
      </c>
      <c r="AY160" s="107" t="s">
        <v>79</v>
      </c>
    </row>
    <row r="161" spans="2:65" s="1" customFormat="1" ht="16.5" customHeight="1" x14ac:dyDescent="0.2">
      <c r="B161" s="21"/>
      <c r="C161" s="119" t="s">
        <v>174</v>
      </c>
      <c r="D161" s="119" t="s">
        <v>175</v>
      </c>
      <c r="E161" s="120" t="s">
        <v>176</v>
      </c>
      <c r="F161" s="121" t="s">
        <v>177</v>
      </c>
      <c r="G161" s="122" t="s">
        <v>92</v>
      </c>
      <c r="H161" s="123">
        <v>839.49599999999998</v>
      </c>
      <c r="I161" s="124"/>
      <c r="J161" s="125">
        <f>ROUND(I161*H161,2)</f>
        <v>0</v>
      </c>
      <c r="K161" s="121" t="s">
        <v>93</v>
      </c>
      <c r="L161" s="126"/>
      <c r="M161" s="127" t="s">
        <v>8</v>
      </c>
      <c r="N161" s="128" t="s">
        <v>31</v>
      </c>
      <c r="P161" s="89">
        <f>O161*H161</f>
        <v>0</v>
      </c>
      <c r="Q161" s="89">
        <v>2.0999999999999999E-3</v>
      </c>
      <c r="R161" s="89">
        <f>Q161*H161</f>
        <v>1.7629415999999998</v>
      </c>
      <c r="S161" s="89">
        <v>0</v>
      </c>
      <c r="T161" s="90">
        <f>S161*H161</f>
        <v>0</v>
      </c>
      <c r="AR161" s="91" t="s">
        <v>151</v>
      </c>
      <c r="AT161" s="91" t="s">
        <v>175</v>
      </c>
      <c r="AU161" s="91" t="s">
        <v>86</v>
      </c>
      <c r="AY161" s="12" t="s">
        <v>79</v>
      </c>
      <c r="BE161" s="92">
        <f>IF(N161="základní",J161,0)</f>
        <v>0</v>
      </c>
      <c r="BF161" s="92">
        <f>IF(N161="snížená",J161,0)</f>
        <v>0</v>
      </c>
      <c r="BG161" s="92">
        <f>IF(N161="zákl. přenesená",J161,0)</f>
        <v>0</v>
      </c>
      <c r="BH161" s="92">
        <f>IF(N161="sníž. přenesená",J161,0)</f>
        <v>0</v>
      </c>
      <c r="BI161" s="92">
        <f>IF(N161="nulová",J161,0)</f>
        <v>0</v>
      </c>
      <c r="BJ161" s="12" t="s">
        <v>86</v>
      </c>
      <c r="BK161" s="92">
        <f>ROUND(I161*H161,2)</f>
        <v>0</v>
      </c>
      <c r="BL161" s="12" t="s">
        <v>85</v>
      </c>
      <c r="BM161" s="91" t="s">
        <v>178</v>
      </c>
    </row>
    <row r="162" spans="2:65" s="7" customFormat="1" x14ac:dyDescent="0.2">
      <c r="B162" s="99"/>
      <c r="D162" s="97" t="s">
        <v>99</v>
      </c>
      <c r="F162" s="101" t="s">
        <v>179</v>
      </c>
      <c r="H162" s="102">
        <v>839.49599999999998</v>
      </c>
      <c r="I162" s="103"/>
      <c r="L162" s="99"/>
      <c r="M162" s="104"/>
      <c r="T162" s="105"/>
      <c r="AT162" s="100" t="s">
        <v>99</v>
      </c>
      <c r="AU162" s="100" t="s">
        <v>86</v>
      </c>
      <c r="AV162" s="7" t="s">
        <v>86</v>
      </c>
      <c r="AW162" s="7" t="s">
        <v>0</v>
      </c>
      <c r="AX162" s="7" t="s">
        <v>45</v>
      </c>
      <c r="AY162" s="100" t="s">
        <v>79</v>
      </c>
    </row>
    <row r="163" spans="2:65" s="1" customFormat="1" ht="24.2" customHeight="1" x14ac:dyDescent="0.2">
      <c r="B163" s="21"/>
      <c r="C163" s="80" t="s">
        <v>180</v>
      </c>
      <c r="D163" s="80" t="s">
        <v>81</v>
      </c>
      <c r="E163" s="81" t="s">
        <v>181</v>
      </c>
      <c r="F163" s="82" t="s">
        <v>182</v>
      </c>
      <c r="G163" s="83" t="s">
        <v>92</v>
      </c>
      <c r="H163" s="84">
        <v>799.52</v>
      </c>
      <c r="I163" s="85"/>
      <c r="J163" s="86">
        <f>ROUND(I163*H163,2)</f>
        <v>0</v>
      </c>
      <c r="K163" s="82" t="s">
        <v>93</v>
      </c>
      <c r="L163" s="21"/>
      <c r="M163" s="87" t="s">
        <v>8</v>
      </c>
      <c r="N163" s="88" t="s">
        <v>31</v>
      </c>
      <c r="P163" s="89">
        <f>O163*H163</f>
        <v>0</v>
      </c>
      <c r="Q163" s="89">
        <v>6.0000000000000002E-5</v>
      </c>
      <c r="R163" s="89">
        <f>Q163*H163</f>
        <v>4.7971199999999999E-2</v>
      </c>
      <c r="S163" s="89">
        <v>0</v>
      </c>
      <c r="T163" s="90">
        <f>S163*H163</f>
        <v>0</v>
      </c>
      <c r="AR163" s="91" t="s">
        <v>85</v>
      </c>
      <c r="AT163" s="91" t="s">
        <v>81</v>
      </c>
      <c r="AU163" s="91" t="s">
        <v>86</v>
      </c>
      <c r="AY163" s="12" t="s">
        <v>79</v>
      </c>
      <c r="BE163" s="92">
        <f>IF(N163="základní",J163,0)</f>
        <v>0</v>
      </c>
      <c r="BF163" s="92">
        <f>IF(N163="snížená",J163,0)</f>
        <v>0</v>
      </c>
      <c r="BG163" s="92">
        <f>IF(N163="zákl. přenesená",J163,0)</f>
        <v>0</v>
      </c>
      <c r="BH163" s="92">
        <f>IF(N163="sníž. přenesená",J163,0)</f>
        <v>0</v>
      </c>
      <c r="BI163" s="92">
        <f>IF(N163="nulová",J163,0)</f>
        <v>0</v>
      </c>
      <c r="BJ163" s="12" t="s">
        <v>86</v>
      </c>
      <c r="BK163" s="92">
        <f>ROUND(I163*H163,2)</f>
        <v>0</v>
      </c>
      <c r="BL163" s="12" t="s">
        <v>85</v>
      </c>
      <c r="BM163" s="91" t="s">
        <v>183</v>
      </c>
    </row>
    <row r="164" spans="2:65" s="1" customFormat="1" x14ac:dyDescent="0.2">
      <c r="B164" s="21"/>
      <c r="D164" s="93" t="s">
        <v>95</v>
      </c>
      <c r="F164" s="94" t="s">
        <v>184</v>
      </c>
      <c r="I164" s="95"/>
      <c r="L164" s="21"/>
      <c r="M164" s="96"/>
      <c r="T164" s="30"/>
      <c r="AT164" s="12" t="s">
        <v>95</v>
      </c>
      <c r="AU164" s="12" t="s">
        <v>86</v>
      </c>
    </row>
    <row r="165" spans="2:65" s="1" customFormat="1" ht="175.5" x14ac:dyDescent="0.2">
      <c r="B165" s="21"/>
      <c r="D165" s="97" t="s">
        <v>97</v>
      </c>
      <c r="F165" s="98" t="s">
        <v>163</v>
      </c>
      <c r="I165" s="95"/>
      <c r="L165" s="21"/>
      <c r="M165" s="96"/>
      <c r="T165" s="30"/>
      <c r="AT165" s="12" t="s">
        <v>97</v>
      </c>
      <c r="AU165" s="12" t="s">
        <v>86</v>
      </c>
    </row>
    <row r="166" spans="2:65" s="1" customFormat="1" ht="16.5" customHeight="1" x14ac:dyDescent="0.2">
      <c r="B166" s="21"/>
      <c r="C166" s="80" t="s">
        <v>3</v>
      </c>
      <c r="D166" s="80" t="s">
        <v>81</v>
      </c>
      <c r="E166" s="81" t="s">
        <v>185</v>
      </c>
      <c r="F166" s="82" t="s">
        <v>186</v>
      </c>
      <c r="G166" s="83" t="s">
        <v>84</v>
      </c>
      <c r="H166" s="84">
        <v>1</v>
      </c>
      <c r="I166" s="85"/>
      <c r="J166" s="86">
        <f>ROUND(I166*H166,2)</f>
        <v>0</v>
      </c>
      <c r="K166" s="82" t="s">
        <v>8</v>
      </c>
      <c r="L166" s="21"/>
      <c r="M166" s="87" t="s">
        <v>8</v>
      </c>
      <c r="N166" s="88" t="s">
        <v>31</v>
      </c>
      <c r="P166" s="89">
        <f>O166*H166</f>
        <v>0</v>
      </c>
      <c r="Q166" s="89">
        <v>0</v>
      </c>
      <c r="R166" s="89">
        <f>Q166*H166</f>
        <v>0</v>
      </c>
      <c r="S166" s="89">
        <v>0</v>
      </c>
      <c r="T166" s="90">
        <f>S166*H166</f>
        <v>0</v>
      </c>
      <c r="AR166" s="91" t="s">
        <v>85</v>
      </c>
      <c r="AT166" s="91" t="s">
        <v>81</v>
      </c>
      <c r="AU166" s="91" t="s">
        <v>86</v>
      </c>
      <c r="AY166" s="12" t="s">
        <v>79</v>
      </c>
      <c r="BE166" s="92">
        <f>IF(N166="základní",J166,0)</f>
        <v>0</v>
      </c>
      <c r="BF166" s="92">
        <f>IF(N166="snížená",J166,0)</f>
        <v>0</v>
      </c>
      <c r="BG166" s="92">
        <f>IF(N166="zákl. přenesená",J166,0)</f>
        <v>0</v>
      </c>
      <c r="BH166" s="92">
        <f>IF(N166="sníž. přenesená",J166,0)</f>
        <v>0</v>
      </c>
      <c r="BI166" s="92">
        <f>IF(N166="nulová",J166,0)</f>
        <v>0</v>
      </c>
      <c r="BJ166" s="12" t="s">
        <v>86</v>
      </c>
      <c r="BK166" s="92">
        <f>ROUND(I166*H166,2)</f>
        <v>0</v>
      </c>
      <c r="BL166" s="12" t="s">
        <v>85</v>
      </c>
      <c r="BM166" s="91" t="s">
        <v>187</v>
      </c>
    </row>
    <row r="167" spans="2:65" s="1" customFormat="1" ht="24.2" customHeight="1" x14ac:dyDescent="0.2">
      <c r="B167" s="21"/>
      <c r="C167" s="80" t="s">
        <v>188</v>
      </c>
      <c r="D167" s="80" t="s">
        <v>81</v>
      </c>
      <c r="E167" s="81" t="s">
        <v>189</v>
      </c>
      <c r="F167" s="82" t="s">
        <v>190</v>
      </c>
      <c r="G167" s="83" t="s">
        <v>191</v>
      </c>
      <c r="H167" s="84">
        <v>276.60000000000002</v>
      </c>
      <c r="I167" s="85"/>
      <c r="J167" s="86">
        <f>ROUND(I167*H167,2)</f>
        <v>0</v>
      </c>
      <c r="K167" s="82" t="s">
        <v>93</v>
      </c>
      <c r="L167" s="21"/>
      <c r="M167" s="87" t="s">
        <v>8</v>
      </c>
      <c r="N167" s="88" t="s">
        <v>31</v>
      </c>
      <c r="P167" s="89">
        <f>O167*H167</f>
        <v>0</v>
      </c>
      <c r="Q167" s="89">
        <v>1.7600000000000001E-3</v>
      </c>
      <c r="R167" s="89">
        <f>Q167*H167</f>
        <v>0.48681600000000008</v>
      </c>
      <c r="S167" s="89">
        <v>0</v>
      </c>
      <c r="T167" s="90">
        <f>S167*H167</f>
        <v>0</v>
      </c>
      <c r="AR167" s="91" t="s">
        <v>85</v>
      </c>
      <c r="AT167" s="91" t="s">
        <v>81</v>
      </c>
      <c r="AU167" s="91" t="s">
        <v>86</v>
      </c>
      <c r="AY167" s="12" t="s">
        <v>79</v>
      </c>
      <c r="BE167" s="92">
        <f>IF(N167="základní",J167,0)</f>
        <v>0</v>
      </c>
      <c r="BF167" s="92">
        <f>IF(N167="snížená",J167,0)</f>
        <v>0</v>
      </c>
      <c r="BG167" s="92">
        <f>IF(N167="zákl. přenesená",J167,0)</f>
        <v>0</v>
      </c>
      <c r="BH167" s="92">
        <f>IF(N167="sníž. přenesená",J167,0)</f>
        <v>0</v>
      </c>
      <c r="BI167" s="92">
        <f>IF(N167="nulová",J167,0)</f>
        <v>0</v>
      </c>
      <c r="BJ167" s="12" t="s">
        <v>86</v>
      </c>
      <c r="BK167" s="92">
        <f>ROUND(I167*H167,2)</f>
        <v>0</v>
      </c>
      <c r="BL167" s="12" t="s">
        <v>85</v>
      </c>
      <c r="BM167" s="91" t="s">
        <v>192</v>
      </c>
    </row>
    <row r="168" spans="2:65" s="1" customFormat="1" x14ac:dyDescent="0.2">
      <c r="B168" s="21"/>
      <c r="D168" s="93" t="s">
        <v>95</v>
      </c>
      <c r="F168" s="94" t="s">
        <v>193</v>
      </c>
      <c r="I168" s="95"/>
      <c r="L168" s="21"/>
      <c r="M168" s="96"/>
      <c r="T168" s="30"/>
      <c r="AT168" s="12" t="s">
        <v>95</v>
      </c>
      <c r="AU168" s="12" t="s">
        <v>86</v>
      </c>
    </row>
    <row r="169" spans="2:65" s="1" customFormat="1" ht="136.5" x14ac:dyDescent="0.2">
      <c r="B169" s="21"/>
      <c r="D169" s="97" t="s">
        <v>97</v>
      </c>
      <c r="F169" s="98" t="s">
        <v>194</v>
      </c>
      <c r="I169" s="95"/>
      <c r="L169" s="21"/>
      <c r="M169" s="96"/>
      <c r="T169" s="30"/>
      <c r="AT169" s="12" t="s">
        <v>97</v>
      </c>
      <c r="AU169" s="12" t="s">
        <v>86</v>
      </c>
    </row>
    <row r="170" spans="2:65" s="7" customFormat="1" x14ac:dyDescent="0.2">
      <c r="B170" s="99"/>
      <c r="D170" s="97" t="s">
        <v>99</v>
      </c>
      <c r="E170" s="100" t="s">
        <v>8</v>
      </c>
      <c r="F170" s="101" t="s">
        <v>195</v>
      </c>
      <c r="H170" s="102">
        <v>117.6</v>
      </c>
      <c r="I170" s="103"/>
      <c r="L170" s="99"/>
      <c r="M170" s="104"/>
      <c r="T170" s="105"/>
      <c r="AT170" s="100" t="s">
        <v>99</v>
      </c>
      <c r="AU170" s="100" t="s">
        <v>86</v>
      </c>
      <c r="AV170" s="7" t="s">
        <v>86</v>
      </c>
      <c r="AW170" s="7" t="s">
        <v>20</v>
      </c>
      <c r="AX170" s="7" t="s">
        <v>43</v>
      </c>
      <c r="AY170" s="100" t="s">
        <v>79</v>
      </c>
    </row>
    <row r="171" spans="2:65" s="7" customFormat="1" x14ac:dyDescent="0.2">
      <c r="B171" s="99"/>
      <c r="D171" s="97" t="s">
        <v>99</v>
      </c>
      <c r="E171" s="100" t="s">
        <v>8</v>
      </c>
      <c r="F171" s="101" t="s">
        <v>196</v>
      </c>
      <c r="H171" s="102">
        <v>9.6</v>
      </c>
      <c r="I171" s="103"/>
      <c r="L171" s="99"/>
      <c r="M171" s="104"/>
      <c r="T171" s="105"/>
      <c r="AT171" s="100" t="s">
        <v>99</v>
      </c>
      <c r="AU171" s="100" t="s">
        <v>86</v>
      </c>
      <c r="AV171" s="7" t="s">
        <v>86</v>
      </c>
      <c r="AW171" s="7" t="s">
        <v>20</v>
      </c>
      <c r="AX171" s="7" t="s">
        <v>43</v>
      </c>
      <c r="AY171" s="100" t="s">
        <v>79</v>
      </c>
    </row>
    <row r="172" spans="2:65" s="7" customFormat="1" x14ac:dyDescent="0.2">
      <c r="B172" s="99"/>
      <c r="D172" s="97" t="s">
        <v>99</v>
      </c>
      <c r="E172" s="100" t="s">
        <v>8</v>
      </c>
      <c r="F172" s="101" t="s">
        <v>197</v>
      </c>
      <c r="H172" s="102">
        <v>8.6</v>
      </c>
      <c r="I172" s="103"/>
      <c r="L172" s="99"/>
      <c r="M172" s="104"/>
      <c r="T172" s="105"/>
      <c r="AT172" s="100" t="s">
        <v>99</v>
      </c>
      <c r="AU172" s="100" t="s">
        <v>86</v>
      </c>
      <c r="AV172" s="7" t="s">
        <v>86</v>
      </c>
      <c r="AW172" s="7" t="s">
        <v>20</v>
      </c>
      <c r="AX172" s="7" t="s">
        <v>43</v>
      </c>
      <c r="AY172" s="100" t="s">
        <v>79</v>
      </c>
    </row>
    <row r="173" spans="2:65" s="7" customFormat="1" x14ac:dyDescent="0.2">
      <c r="B173" s="99"/>
      <c r="D173" s="97" t="s">
        <v>99</v>
      </c>
      <c r="E173" s="100" t="s">
        <v>8</v>
      </c>
      <c r="F173" s="101" t="s">
        <v>198</v>
      </c>
      <c r="H173" s="102">
        <v>32</v>
      </c>
      <c r="I173" s="103"/>
      <c r="L173" s="99"/>
      <c r="M173" s="104"/>
      <c r="T173" s="105"/>
      <c r="AT173" s="100" t="s">
        <v>99</v>
      </c>
      <c r="AU173" s="100" t="s">
        <v>86</v>
      </c>
      <c r="AV173" s="7" t="s">
        <v>86</v>
      </c>
      <c r="AW173" s="7" t="s">
        <v>20</v>
      </c>
      <c r="AX173" s="7" t="s">
        <v>43</v>
      </c>
      <c r="AY173" s="100" t="s">
        <v>79</v>
      </c>
    </row>
    <row r="174" spans="2:65" s="7" customFormat="1" x14ac:dyDescent="0.2">
      <c r="B174" s="99"/>
      <c r="D174" s="97" t="s">
        <v>99</v>
      </c>
      <c r="E174" s="100" t="s">
        <v>8</v>
      </c>
      <c r="F174" s="101" t="s">
        <v>199</v>
      </c>
      <c r="H174" s="102">
        <v>7.4</v>
      </c>
      <c r="I174" s="103"/>
      <c r="L174" s="99"/>
      <c r="M174" s="104"/>
      <c r="T174" s="105"/>
      <c r="AT174" s="100" t="s">
        <v>99</v>
      </c>
      <c r="AU174" s="100" t="s">
        <v>86</v>
      </c>
      <c r="AV174" s="7" t="s">
        <v>86</v>
      </c>
      <c r="AW174" s="7" t="s">
        <v>20</v>
      </c>
      <c r="AX174" s="7" t="s">
        <v>43</v>
      </c>
      <c r="AY174" s="100" t="s">
        <v>79</v>
      </c>
    </row>
    <row r="175" spans="2:65" s="7" customFormat="1" x14ac:dyDescent="0.2">
      <c r="B175" s="99"/>
      <c r="D175" s="97" t="s">
        <v>99</v>
      </c>
      <c r="E175" s="100" t="s">
        <v>8</v>
      </c>
      <c r="F175" s="101" t="s">
        <v>200</v>
      </c>
      <c r="H175" s="102">
        <v>14</v>
      </c>
      <c r="I175" s="103"/>
      <c r="L175" s="99"/>
      <c r="M175" s="104"/>
      <c r="T175" s="105"/>
      <c r="AT175" s="100" t="s">
        <v>99</v>
      </c>
      <c r="AU175" s="100" t="s">
        <v>86</v>
      </c>
      <c r="AV175" s="7" t="s">
        <v>86</v>
      </c>
      <c r="AW175" s="7" t="s">
        <v>20</v>
      </c>
      <c r="AX175" s="7" t="s">
        <v>43</v>
      </c>
      <c r="AY175" s="100" t="s">
        <v>79</v>
      </c>
    </row>
    <row r="176" spans="2:65" s="7" customFormat="1" x14ac:dyDescent="0.2">
      <c r="B176" s="99"/>
      <c r="D176" s="97" t="s">
        <v>99</v>
      </c>
      <c r="E176" s="100" t="s">
        <v>8</v>
      </c>
      <c r="F176" s="101" t="s">
        <v>201</v>
      </c>
      <c r="H176" s="102">
        <v>13.5</v>
      </c>
      <c r="I176" s="103"/>
      <c r="L176" s="99"/>
      <c r="M176" s="104"/>
      <c r="T176" s="105"/>
      <c r="AT176" s="100" t="s">
        <v>99</v>
      </c>
      <c r="AU176" s="100" t="s">
        <v>86</v>
      </c>
      <c r="AV176" s="7" t="s">
        <v>86</v>
      </c>
      <c r="AW176" s="7" t="s">
        <v>20</v>
      </c>
      <c r="AX176" s="7" t="s">
        <v>43</v>
      </c>
      <c r="AY176" s="100" t="s">
        <v>79</v>
      </c>
    </row>
    <row r="177" spans="2:65" s="7" customFormat="1" x14ac:dyDescent="0.2">
      <c r="B177" s="99"/>
      <c r="D177" s="97" t="s">
        <v>99</v>
      </c>
      <c r="E177" s="100" t="s">
        <v>8</v>
      </c>
      <c r="F177" s="101" t="s">
        <v>202</v>
      </c>
      <c r="H177" s="102">
        <v>68.599999999999994</v>
      </c>
      <c r="I177" s="103"/>
      <c r="L177" s="99"/>
      <c r="M177" s="104"/>
      <c r="T177" s="105"/>
      <c r="AT177" s="100" t="s">
        <v>99</v>
      </c>
      <c r="AU177" s="100" t="s">
        <v>86</v>
      </c>
      <c r="AV177" s="7" t="s">
        <v>86</v>
      </c>
      <c r="AW177" s="7" t="s">
        <v>20</v>
      </c>
      <c r="AX177" s="7" t="s">
        <v>43</v>
      </c>
      <c r="AY177" s="100" t="s">
        <v>79</v>
      </c>
    </row>
    <row r="178" spans="2:65" s="7" customFormat="1" x14ac:dyDescent="0.2">
      <c r="B178" s="99"/>
      <c r="D178" s="97" t="s">
        <v>99</v>
      </c>
      <c r="E178" s="100" t="s">
        <v>8</v>
      </c>
      <c r="F178" s="101" t="s">
        <v>203</v>
      </c>
      <c r="H178" s="102">
        <v>5.3</v>
      </c>
      <c r="I178" s="103"/>
      <c r="L178" s="99"/>
      <c r="M178" s="104"/>
      <c r="T178" s="105"/>
      <c r="AT178" s="100" t="s">
        <v>99</v>
      </c>
      <c r="AU178" s="100" t="s">
        <v>86</v>
      </c>
      <c r="AV178" s="7" t="s">
        <v>86</v>
      </c>
      <c r="AW178" s="7" t="s">
        <v>20</v>
      </c>
      <c r="AX178" s="7" t="s">
        <v>43</v>
      </c>
      <c r="AY178" s="100" t="s">
        <v>79</v>
      </c>
    </row>
    <row r="179" spans="2:65" s="8" customFormat="1" x14ac:dyDescent="0.2">
      <c r="B179" s="106"/>
      <c r="D179" s="97" t="s">
        <v>99</v>
      </c>
      <c r="E179" s="107" t="s">
        <v>8</v>
      </c>
      <c r="F179" s="108" t="s">
        <v>109</v>
      </c>
      <c r="H179" s="109">
        <v>276.59999999999997</v>
      </c>
      <c r="I179" s="110"/>
      <c r="L179" s="106"/>
      <c r="M179" s="111"/>
      <c r="T179" s="112"/>
      <c r="AT179" s="107" t="s">
        <v>99</v>
      </c>
      <c r="AU179" s="107" t="s">
        <v>86</v>
      </c>
      <c r="AV179" s="8" t="s">
        <v>85</v>
      </c>
      <c r="AW179" s="8" t="s">
        <v>20</v>
      </c>
      <c r="AX179" s="8" t="s">
        <v>45</v>
      </c>
      <c r="AY179" s="107" t="s">
        <v>79</v>
      </c>
    </row>
    <row r="180" spans="2:65" s="1" customFormat="1" ht="16.5" customHeight="1" x14ac:dyDescent="0.2">
      <c r="B180" s="21"/>
      <c r="C180" s="119" t="s">
        <v>204</v>
      </c>
      <c r="D180" s="119" t="s">
        <v>175</v>
      </c>
      <c r="E180" s="120" t="s">
        <v>205</v>
      </c>
      <c r="F180" s="121" t="s">
        <v>206</v>
      </c>
      <c r="G180" s="122" t="s">
        <v>92</v>
      </c>
      <c r="H180" s="123">
        <v>50.893999999999998</v>
      </c>
      <c r="I180" s="124"/>
      <c r="J180" s="125">
        <f>ROUND(I180*H180,2)</f>
        <v>0</v>
      </c>
      <c r="K180" s="121" t="s">
        <v>93</v>
      </c>
      <c r="L180" s="126"/>
      <c r="M180" s="127" t="s">
        <v>8</v>
      </c>
      <c r="N180" s="128" t="s">
        <v>31</v>
      </c>
      <c r="P180" s="89">
        <f>O180*H180</f>
        <v>0</v>
      </c>
      <c r="Q180" s="89">
        <v>4.4999999999999999E-4</v>
      </c>
      <c r="R180" s="89">
        <f>Q180*H180</f>
        <v>2.2902299999999997E-2</v>
      </c>
      <c r="S180" s="89">
        <v>0</v>
      </c>
      <c r="T180" s="90">
        <f>S180*H180</f>
        <v>0</v>
      </c>
      <c r="AR180" s="91" t="s">
        <v>151</v>
      </c>
      <c r="AT180" s="91" t="s">
        <v>175</v>
      </c>
      <c r="AU180" s="91" t="s">
        <v>86</v>
      </c>
      <c r="AY180" s="12" t="s">
        <v>79</v>
      </c>
      <c r="BE180" s="92">
        <f>IF(N180="základní",J180,0)</f>
        <v>0</v>
      </c>
      <c r="BF180" s="92">
        <f>IF(N180="snížená",J180,0)</f>
        <v>0</v>
      </c>
      <c r="BG180" s="92">
        <f>IF(N180="zákl. přenesená",J180,0)</f>
        <v>0</v>
      </c>
      <c r="BH180" s="92">
        <f>IF(N180="sníž. přenesená",J180,0)</f>
        <v>0</v>
      </c>
      <c r="BI180" s="92">
        <f>IF(N180="nulová",J180,0)</f>
        <v>0</v>
      </c>
      <c r="BJ180" s="12" t="s">
        <v>86</v>
      </c>
      <c r="BK180" s="92">
        <f>ROUND(I180*H180,2)</f>
        <v>0</v>
      </c>
      <c r="BL180" s="12" t="s">
        <v>85</v>
      </c>
      <c r="BM180" s="91" t="s">
        <v>207</v>
      </c>
    </row>
    <row r="181" spans="2:65" s="7" customFormat="1" x14ac:dyDescent="0.2">
      <c r="B181" s="99"/>
      <c r="D181" s="97" t="s">
        <v>99</v>
      </c>
      <c r="E181" s="100" t="s">
        <v>8</v>
      </c>
      <c r="F181" s="101" t="s">
        <v>208</v>
      </c>
      <c r="H181" s="102">
        <v>44.256</v>
      </c>
      <c r="I181" s="103"/>
      <c r="L181" s="99"/>
      <c r="M181" s="104"/>
      <c r="T181" s="105"/>
      <c r="AT181" s="100" t="s">
        <v>99</v>
      </c>
      <c r="AU181" s="100" t="s">
        <v>86</v>
      </c>
      <c r="AV181" s="7" t="s">
        <v>86</v>
      </c>
      <c r="AW181" s="7" t="s">
        <v>20</v>
      </c>
      <c r="AX181" s="7" t="s">
        <v>45</v>
      </c>
      <c r="AY181" s="100" t="s">
        <v>79</v>
      </c>
    </row>
    <row r="182" spans="2:65" s="7" customFormat="1" x14ac:dyDescent="0.2">
      <c r="B182" s="99"/>
      <c r="D182" s="97" t="s">
        <v>99</v>
      </c>
      <c r="F182" s="101" t="s">
        <v>209</v>
      </c>
      <c r="H182" s="102">
        <v>50.893999999999998</v>
      </c>
      <c r="I182" s="103"/>
      <c r="L182" s="99"/>
      <c r="M182" s="104"/>
      <c r="T182" s="105"/>
      <c r="AT182" s="100" t="s">
        <v>99</v>
      </c>
      <c r="AU182" s="100" t="s">
        <v>86</v>
      </c>
      <c r="AV182" s="7" t="s">
        <v>86</v>
      </c>
      <c r="AW182" s="7" t="s">
        <v>0</v>
      </c>
      <c r="AX182" s="7" t="s">
        <v>45</v>
      </c>
      <c r="AY182" s="100" t="s">
        <v>79</v>
      </c>
    </row>
    <row r="183" spans="2:65" s="1" customFormat="1" ht="16.5" customHeight="1" x14ac:dyDescent="0.2">
      <c r="B183" s="21"/>
      <c r="C183" s="80" t="s">
        <v>210</v>
      </c>
      <c r="D183" s="80" t="s">
        <v>81</v>
      </c>
      <c r="E183" s="81" t="s">
        <v>211</v>
      </c>
      <c r="F183" s="82" t="s">
        <v>212</v>
      </c>
      <c r="G183" s="83" t="s">
        <v>191</v>
      </c>
      <c r="H183" s="84">
        <v>79.22</v>
      </c>
      <c r="I183" s="85"/>
      <c r="J183" s="86">
        <f>ROUND(I183*H183,2)</f>
        <v>0</v>
      </c>
      <c r="K183" s="82" t="s">
        <v>93</v>
      </c>
      <c r="L183" s="21"/>
      <c r="M183" s="87" t="s">
        <v>8</v>
      </c>
      <c r="N183" s="88" t="s">
        <v>31</v>
      </c>
      <c r="P183" s="89">
        <f>O183*H183</f>
        <v>0</v>
      </c>
      <c r="Q183" s="89">
        <v>3.0000000000000001E-5</v>
      </c>
      <c r="R183" s="89">
        <f>Q183*H183</f>
        <v>2.3766E-3</v>
      </c>
      <c r="S183" s="89">
        <v>0</v>
      </c>
      <c r="T183" s="90">
        <f>S183*H183</f>
        <v>0</v>
      </c>
      <c r="AR183" s="91" t="s">
        <v>85</v>
      </c>
      <c r="AT183" s="91" t="s">
        <v>81</v>
      </c>
      <c r="AU183" s="91" t="s">
        <v>86</v>
      </c>
      <c r="AY183" s="12" t="s">
        <v>79</v>
      </c>
      <c r="BE183" s="92">
        <f>IF(N183="základní",J183,0)</f>
        <v>0</v>
      </c>
      <c r="BF183" s="92">
        <f>IF(N183="snížená",J183,0)</f>
        <v>0</v>
      </c>
      <c r="BG183" s="92">
        <f>IF(N183="zákl. přenesená",J183,0)</f>
        <v>0</v>
      </c>
      <c r="BH183" s="92">
        <f>IF(N183="sníž. přenesená",J183,0)</f>
        <v>0</v>
      </c>
      <c r="BI183" s="92">
        <f>IF(N183="nulová",J183,0)</f>
        <v>0</v>
      </c>
      <c r="BJ183" s="12" t="s">
        <v>86</v>
      </c>
      <c r="BK183" s="92">
        <f>ROUND(I183*H183,2)</f>
        <v>0</v>
      </c>
      <c r="BL183" s="12" t="s">
        <v>85</v>
      </c>
      <c r="BM183" s="91" t="s">
        <v>213</v>
      </c>
    </row>
    <row r="184" spans="2:65" s="1" customFormat="1" x14ac:dyDescent="0.2">
      <c r="B184" s="21"/>
      <c r="D184" s="93" t="s">
        <v>95</v>
      </c>
      <c r="F184" s="94" t="s">
        <v>214</v>
      </c>
      <c r="I184" s="95"/>
      <c r="L184" s="21"/>
      <c r="M184" s="96"/>
      <c r="T184" s="30"/>
      <c r="AT184" s="12" t="s">
        <v>95</v>
      </c>
      <c r="AU184" s="12" t="s">
        <v>86</v>
      </c>
    </row>
    <row r="185" spans="2:65" s="1" customFormat="1" ht="39" x14ac:dyDescent="0.2">
      <c r="B185" s="21"/>
      <c r="D185" s="97" t="s">
        <v>97</v>
      </c>
      <c r="F185" s="98" t="s">
        <v>215</v>
      </c>
      <c r="I185" s="95"/>
      <c r="L185" s="21"/>
      <c r="M185" s="96"/>
      <c r="T185" s="30"/>
      <c r="AT185" s="12" t="s">
        <v>97</v>
      </c>
      <c r="AU185" s="12" t="s">
        <v>86</v>
      </c>
    </row>
    <row r="186" spans="2:65" s="7" customFormat="1" x14ac:dyDescent="0.2">
      <c r="B186" s="99"/>
      <c r="D186" s="97" t="s">
        <v>99</v>
      </c>
      <c r="E186" s="100" t="s">
        <v>8</v>
      </c>
      <c r="F186" s="101" t="s">
        <v>216</v>
      </c>
      <c r="H186" s="102">
        <v>79.22</v>
      </c>
      <c r="I186" s="103"/>
      <c r="L186" s="99"/>
      <c r="M186" s="104"/>
      <c r="T186" s="105"/>
      <c r="AT186" s="100" t="s">
        <v>99</v>
      </c>
      <c r="AU186" s="100" t="s">
        <v>86</v>
      </c>
      <c r="AV186" s="7" t="s">
        <v>86</v>
      </c>
      <c r="AW186" s="7" t="s">
        <v>20</v>
      </c>
      <c r="AX186" s="7" t="s">
        <v>45</v>
      </c>
      <c r="AY186" s="100" t="s">
        <v>79</v>
      </c>
    </row>
    <row r="187" spans="2:65" s="1" customFormat="1" ht="16.5" customHeight="1" x14ac:dyDescent="0.2">
      <c r="B187" s="21"/>
      <c r="C187" s="119" t="s">
        <v>217</v>
      </c>
      <c r="D187" s="119" t="s">
        <v>175</v>
      </c>
      <c r="E187" s="120" t="s">
        <v>218</v>
      </c>
      <c r="F187" s="121" t="s">
        <v>219</v>
      </c>
      <c r="G187" s="122" t="s">
        <v>191</v>
      </c>
      <c r="H187" s="123">
        <v>83.180999999999997</v>
      </c>
      <c r="I187" s="124"/>
      <c r="J187" s="125">
        <f>ROUND(I187*H187,2)</f>
        <v>0</v>
      </c>
      <c r="K187" s="121" t="s">
        <v>93</v>
      </c>
      <c r="L187" s="126"/>
      <c r="M187" s="127" t="s">
        <v>8</v>
      </c>
      <c r="N187" s="128" t="s">
        <v>31</v>
      </c>
      <c r="P187" s="89">
        <f>O187*H187</f>
        <v>0</v>
      </c>
      <c r="Q187" s="89">
        <v>5.0000000000000001E-4</v>
      </c>
      <c r="R187" s="89">
        <f>Q187*H187</f>
        <v>4.1590500000000002E-2</v>
      </c>
      <c r="S187" s="89">
        <v>0</v>
      </c>
      <c r="T187" s="90">
        <f>S187*H187</f>
        <v>0</v>
      </c>
      <c r="AR187" s="91" t="s">
        <v>151</v>
      </c>
      <c r="AT187" s="91" t="s">
        <v>175</v>
      </c>
      <c r="AU187" s="91" t="s">
        <v>86</v>
      </c>
      <c r="AY187" s="12" t="s">
        <v>79</v>
      </c>
      <c r="BE187" s="92">
        <f>IF(N187="základní",J187,0)</f>
        <v>0</v>
      </c>
      <c r="BF187" s="92">
        <f>IF(N187="snížená",J187,0)</f>
        <v>0</v>
      </c>
      <c r="BG187" s="92">
        <f>IF(N187="zákl. přenesená",J187,0)</f>
        <v>0</v>
      </c>
      <c r="BH187" s="92">
        <f>IF(N187="sníž. přenesená",J187,0)</f>
        <v>0</v>
      </c>
      <c r="BI187" s="92">
        <f>IF(N187="nulová",J187,0)</f>
        <v>0</v>
      </c>
      <c r="BJ187" s="12" t="s">
        <v>86</v>
      </c>
      <c r="BK187" s="92">
        <f>ROUND(I187*H187,2)</f>
        <v>0</v>
      </c>
      <c r="BL187" s="12" t="s">
        <v>85</v>
      </c>
      <c r="BM187" s="91" t="s">
        <v>220</v>
      </c>
    </row>
    <row r="188" spans="2:65" s="7" customFormat="1" x14ac:dyDescent="0.2">
      <c r="B188" s="99"/>
      <c r="D188" s="97" t="s">
        <v>99</v>
      </c>
      <c r="F188" s="101" t="s">
        <v>221</v>
      </c>
      <c r="H188" s="102">
        <v>83.180999999999997</v>
      </c>
      <c r="I188" s="103"/>
      <c r="L188" s="99"/>
      <c r="M188" s="104"/>
      <c r="T188" s="105"/>
      <c r="AT188" s="100" t="s">
        <v>99</v>
      </c>
      <c r="AU188" s="100" t="s">
        <v>86</v>
      </c>
      <c r="AV188" s="7" t="s">
        <v>86</v>
      </c>
      <c r="AW188" s="7" t="s">
        <v>0</v>
      </c>
      <c r="AX188" s="7" t="s">
        <v>45</v>
      </c>
      <c r="AY188" s="100" t="s">
        <v>79</v>
      </c>
    </row>
    <row r="189" spans="2:65" s="1" customFormat="1" ht="24.2" customHeight="1" x14ac:dyDescent="0.2">
      <c r="B189" s="21"/>
      <c r="C189" s="80" t="s">
        <v>222</v>
      </c>
      <c r="D189" s="80" t="s">
        <v>81</v>
      </c>
      <c r="E189" s="81" t="s">
        <v>223</v>
      </c>
      <c r="F189" s="82" t="s">
        <v>224</v>
      </c>
      <c r="G189" s="83" t="s">
        <v>191</v>
      </c>
      <c r="H189" s="84">
        <v>712.54</v>
      </c>
      <c r="I189" s="85"/>
      <c r="J189" s="86">
        <f>ROUND(I189*H189,2)</f>
        <v>0</v>
      </c>
      <c r="K189" s="82" t="s">
        <v>93</v>
      </c>
      <c r="L189" s="21"/>
      <c r="M189" s="87" t="s">
        <v>8</v>
      </c>
      <c r="N189" s="88" t="s">
        <v>31</v>
      </c>
      <c r="P189" s="89">
        <f>O189*H189</f>
        <v>0</v>
      </c>
      <c r="Q189" s="89">
        <v>0</v>
      </c>
      <c r="R189" s="89">
        <f>Q189*H189</f>
        <v>0</v>
      </c>
      <c r="S189" s="89">
        <v>0</v>
      </c>
      <c r="T189" s="90">
        <f>S189*H189</f>
        <v>0</v>
      </c>
      <c r="AR189" s="91" t="s">
        <v>85</v>
      </c>
      <c r="AT189" s="91" t="s">
        <v>81</v>
      </c>
      <c r="AU189" s="91" t="s">
        <v>86</v>
      </c>
      <c r="AY189" s="12" t="s">
        <v>79</v>
      </c>
      <c r="BE189" s="92">
        <f>IF(N189="základní",J189,0)</f>
        <v>0</v>
      </c>
      <c r="BF189" s="92">
        <f>IF(N189="snížená",J189,0)</f>
        <v>0</v>
      </c>
      <c r="BG189" s="92">
        <f>IF(N189="zákl. přenesená",J189,0)</f>
        <v>0</v>
      </c>
      <c r="BH189" s="92">
        <f>IF(N189="sníž. přenesená",J189,0)</f>
        <v>0</v>
      </c>
      <c r="BI189" s="92">
        <f>IF(N189="nulová",J189,0)</f>
        <v>0</v>
      </c>
      <c r="BJ189" s="12" t="s">
        <v>86</v>
      </c>
      <c r="BK189" s="92">
        <f>ROUND(I189*H189,2)</f>
        <v>0</v>
      </c>
      <c r="BL189" s="12" t="s">
        <v>85</v>
      </c>
      <c r="BM189" s="91" t="s">
        <v>225</v>
      </c>
    </row>
    <row r="190" spans="2:65" s="1" customFormat="1" x14ac:dyDescent="0.2">
      <c r="B190" s="21"/>
      <c r="D190" s="93" t="s">
        <v>95</v>
      </c>
      <c r="F190" s="94" t="s">
        <v>226</v>
      </c>
      <c r="I190" s="95"/>
      <c r="L190" s="21"/>
      <c r="M190" s="96"/>
      <c r="T190" s="30"/>
      <c r="AT190" s="12" t="s">
        <v>95</v>
      </c>
      <c r="AU190" s="12" t="s">
        <v>86</v>
      </c>
    </row>
    <row r="191" spans="2:65" s="1" customFormat="1" ht="58.5" x14ac:dyDescent="0.2">
      <c r="B191" s="21"/>
      <c r="D191" s="97" t="s">
        <v>97</v>
      </c>
      <c r="F191" s="98" t="s">
        <v>227</v>
      </c>
      <c r="I191" s="95"/>
      <c r="L191" s="21"/>
      <c r="M191" s="96"/>
      <c r="T191" s="30"/>
      <c r="AT191" s="12" t="s">
        <v>97</v>
      </c>
      <c r="AU191" s="12" t="s">
        <v>86</v>
      </c>
    </row>
    <row r="192" spans="2:65" s="7" customFormat="1" x14ac:dyDescent="0.2">
      <c r="B192" s="99"/>
      <c r="D192" s="97" t="s">
        <v>99</v>
      </c>
      <c r="E192" s="100" t="s">
        <v>8</v>
      </c>
      <c r="F192" s="101" t="s">
        <v>228</v>
      </c>
      <c r="H192" s="102">
        <v>1.8</v>
      </c>
      <c r="I192" s="103"/>
      <c r="L192" s="99"/>
      <c r="M192" s="104"/>
      <c r="T192" s="105"/>
      <c r="AT192" s="100" t="s">
        <v>99</v>
      </c>
      <c r="AU192" s="100" t="s">
        <v>86</v>
      </c>
      <c r="AV192" s="7" t="s">
        <v>86</v>
      </c>
      <c r="AW192" s="7" t="s">
        <v>20</v>
      </c>
      <c r="AX192" s="7" t="s">
        <v>43</v>
      </c>
      <c r="AY192" s="100" t="s">
        <v>79</v>
      </c>
    </row>
    <row r="193" spans="2:65" s="7" customFormat="1" x14ac:dyDescent="0.2">
      <c r="B193" s="99"/>
      <c r="D193" s="97" t="s">
        <v>99</v>
      </c>
      <c r="E193" s="100" t="s">
        <v>8</v>
      </c>
      <c r="F193" s="101" t="s">
        <v>229</v>
      </c>
      <c r="H193" s="102">
        <v>4.2</v>
      </c>
      <c r="I193" s="103"/>
      <c r="L193" s="99"/>
      <c r="M193" s="104"/>
      <c r="T193" s="105"/>
      <c r="AT193" s="100" t="s">
        <v>99</v>
      </c>
      <c r="AU193" s="100" t="s">
        <v>86</v>
      </c>
      <c r="AV193" s="7" t="s">
        <v>86</v>
      </c>
      <c r="AW193" s="7" t="s">
        <v>20</v>
      </c>
      <c r="AX193" s="7" t="s">
        <v>43</v>
      </c>
      <c r="AY193" s="100" t="s">
        <v>79</v>
      </c>
    </row>
    <row r="194" spans="2:65" s="7" customFormat="1" x14ac:dyDescent="0.2">
      <c r="B194" s="99"/>
      <c r="D194" s="97" t="s">
        <v>99</v>
      </c>
      <c r="E194" s="100" t="s">
        <v>8</v>
      </c>
      <c r="F194" s="101" t="s">
        <v>230</v>
      </c>
      <c r="H194" s="102">
        <v>109.2</v>
      </c>
      <c r="I194" s="103"/>
      <c r="L194" s="99"/>
      <c r="M194" s="104"/>
      <c r="T194" s="105"/>
      <c r="AT194" s="100" t="s">
        <v>99</v>
      </c>
      <c r="AU194" s="100" t="s">
        <v>86</v>
      </c>
      <c r="AV194" s="7" t="s">
        <v>86</v>
      </c>
      <c r="AW194" s="7" t="s">
        <v>20</v>
      </c>
      <c r="AX194" s="7" t="s">
        <v>43</v>
      </c>
      <c r="AY194" s="100" t="s">
        <v>79</v>
      </c>
    </row>
    <row r="195" spans="2:65" s="7" customFormat="1" x14ac:dyDescent="0.2">
      <c r="B195" s="99"/>
      <c r="D195" s="97" t="s">
        <v>99</v>
      </c>
      <c r="E195" s="100" t="s">
        <v>8</v>
      </c>
      <c r="F195" s="101" t="s">
        <v>231</v>
      </c>
      <c r="H195" s="102">
        <v>7.8</v>
      </c>
      <c r="I195" s="103"/>
      <c r="L195" s="99"/>
      <c r="M195" s="104"/>
      <c r="T195" s="105"/>
      <c r="AT195" s="100" t="s">
        <v>99</v>
      </c>
      <c r="AU195" s="100" t="s">
        <v>86</v>
      </c>
      <c r="AV195" s="7" t="s">
        <v>86</v>
      </c>
      <c r="AW195" s="7" t="s">
        <v>20</v>
      </c>
      <c r="AX195" s="7" t="s">
        <v>43</v>
      </c>
      <c r="AY195" s="100" t="s">
        <v>79</v>
      </c>
    </row>
    <row r="196" spans="2:65" s="7" customFormat="1" x14ac:dyDescent="0.2">
      <c r="B196" s="99"/>
      <c r="D196" s="97" t="s">
        <v>99</v>
      </c>
      <c r="E196" s="100" t="s">
        <v>8</v>
      </c>
      <c r="F196" s="101" t="s">
        <v>232</v>
      </c>
      <c r="H196" s="102">
        <v>6.8</v>
      </c>
      <c r="I196" s="103"/>
      <c r="L196" s="99"/>
      <c r="M196" s="104"/>
      <c r="T196" s="105"/>
      <c r="AT196" s="100" t="s">
        <v>99</v>
      </c>
      <c r="AU196" s="100" t="s">
        <v>86</v>
      </c>
      <c r="AV196" s="7" t="s">
        <v>86</v>
      </c>
      <c r="AW196" s="7" t="s">
        <v>20</v>
      </c>
      <c r="AX196" s="7" t="s">
        <v>43</v>
      </c>
      <c r="AY196" s="100" t="s">
        <v>79</v>
      </c>
    </row>
    <row r="197" spans="2:65" s="7" customFormat="1" x14ac:dyDescent="0.2">
      <c r="B197" s="99"/>
      <c r="D197" s="97" t="s">
        <v>99</v>
      </c>
      <c r="E197" s="100" t="s">
        <v>8</v>
      </c>
      <c r="F197" s="101" t="s">
        <v>233</v>
      </c>
      <c r="H197" s="102">
        <v>24</v>
      </c>
      <c r="I197" s="103"/>
      <c r="L197" s="99"/>
      <c r="M197" s="104"/>
      <c r="T197" s="105"/>
      <c r="AT197" s="100" t="s">
        <v>99</v>
      </c>
      <c r="AU197" s="100" t="s">
        <v>86</v>
      </c>
      <c r="AV197" s="7" t="s">
        <v>86</v>
      </c>
      <c r="AW197" s="7" t="s">
        <v>20</v>
      </c>
      <c r="AX197" s="7" t="s">
        <v>43</v>
      </c>
      <c r="AY197" s="100" t="s">
        <v>79</v>
      </c>
    </row>
    <row r="198" spans="2:65" s="7" customFormat="1" x14ac:dyDescent="0.2">
      <c r="B198" s="99"/>
      <c r="D198" s="97" t="s">
        <v>99</v>
      </c>
      <c r="E198" s="100" t="s">
        <v>8</v>
      </c>
      <c r="F198" s="101" t="s">
        <v>234</v>
      </c>
      <c r="H198" s="102">
        <v>6</v>
      </c>
      <c r="I198" s="103"/>
      <c r="L198" s="99"/>
      <c r="M198" s="104"/>
      <c r="T198" s="105"/>
      <c r="AT198" s="100" t="s">
        <v>99</v>
      </c>
      <c r="AU198" s="100" t="s">
        <v>86</v>
      </c>
      <c r="AV198" s="7" t="s">
        <v>86</v>
      </c>
      <c r="AW198" s="7" t="s">
        <v>20</v>
      </c>
      <c r="AX198" s="7" t="s">
        <v>43</v>
      </c>
      <c r="AY198" s="100" t="s">
        <v>79</v>
      </c>
    </row>
    <row r="199" spans="2:65" s="7" customFormat="1" x14ac:dyDescent="0.2">
      <c r="B199" s="99"/>
      <c r="D199" s="97" t="s">
        <v>99</v>
      </c>
      <c r="E199" s="100" t="s">
        <v>8</v>
      </c>
      <c r="F199" s="101" t="s">
        <v>235</v>
      </c>
      <c r="H199" s="102">
        <v>12</v>
      </c>
      <c r="I199" s="103"/>
      <c r="L199" s="99"/>
      <c r="M199" s="104"/>
      <c r="T199" s="105"/>
      <c r="AT199" s="100" t="s">
        <v>99</v>
      </c>
      <c r="AU199" s="100" t="s">
        <v>86</v>
      </c>
      <c r="AV199" s="7" t="s">
        <v>86</v>
      </c>
      <c r="AW199" s="7" t="s">
        <v>20</v>
      </c>
      <c r="AX199" s="7" t="s">
        <v>43</v>
      </c>
      <c r="AY199" s="100" t="s">
        <v>79</v>
      </c>
    </row>
    <row r="200" spans="2:65" s="7" customFormat="1" x14ac:dyDescent="0.2">
      <c r="B200" s="99"/>
      <c r="D200" s="97" t="s">
        <v>99</v>
      </c>
      <c r="E200" s="100" t="s">
        <v>8</v>
      </c>
      <c r="F200" s="101" t="s">
        <v>236</v>
      </c>
      <c r="H200" s="102">
        <v>9</v>
      </c>
      <c r="I200" s="103"/>
      <c r="L200" s="99"/>
      <c r="M200" s="104"/>
      <c r="T200" s="105"/>
      <c r="AT200" s="100" t="s">
        <v>99</v>
      </c>
      <c r="AU200" s="100" t="s">
        <v>86</v>
      </c>
      <c r="AV200" s="7" t="s">
        <v>86</v>
      </c>
      <c r="AW200" s="7" t="s">
        <v>20</v>
      </c>
      <c r="AX200" s="7" t="s">
        <v>43</v>
      </c>
      <c r="AY200" s="100" t="s">
        <v>79</v>
      </c>
    </row>
    <row r="201" spans="2:65" s="7" customFormat="1" x14ac:dyDescent="0.2">
      <c r="B201" s="99"/>
      <c r="D201" s="97" t="s">
        <v>99</v>
      </c>
      <c r="E201" s="100" t="s">
        <v>8</v>
      </c>
      <c r="F201" s="101" t="s">
        <v>237</v>
      </c>
      <c r="H201" s="102">
        <v>54.6</v>
      </c>
      <c r="I201" s="103"/>
      <c r="L201" s="99"/>
      <c r="M201" s="104"/>
      <c r="T201" s="105"/>
      <c r="AT201" s="100" t="s">
        <v>99</v>
      </c>
      <c r="AU201" s="100" t="s">
        <v>86</v>
      </c>
      <c r="AV201" s="7" t="s">
        <v>86</v>
      </c>
      <c r="AW201" s="7" t="s">
        <v>20</v>
      </c>
      <c r="AX201" s="7" t="s">
        <v>43</v>
      </c>
      <c r="AY201" s="100" t="s">
        <v>79</v>
      </c>
    </row>
    <row r="202" spans="2:65" s="7" customFormat="1" x14ac:dyDescent="0.2">
      <c r="B202" s="99"/>
      <c r="D202" s="97" t="s">
        <v>99</v>
      </c>
      <c r="E202" s="100" t="s">
        <v>8</v>
      </c>
      <c r="F202" s="101" t="s">
        <v>238</v>
      </c>
      <c r="H202" s="102">
        <v>2.9</v>
      </c>
      <c r="I202" s="103"/>
      <c r="L202" s="99"/>
      <c r="M202" s="104"/>
      <c r="T202" s="105"/>
      <c r="AT202" s="100" t="s">
        <v>99</v>
      </c>
      <c r="AU202" s="100" t="s">
        <v>86</v>
      </c>
      <c r="AV202" s="7" t="s">
        <v>86</v>
      </c>
      <c r="AW202" s="7" t="s">
        <v>20</v>
      </c>
      <c r="AX202" s="7" t="s">
        <v>43</v>
      </c>
      <c r="AY202" s="100" t="s">
        <v>79</v>
      </c>
    </row>
    <row r="203" spans="2:65" s="7" customFormat="1" x14ac:dyDescent="0.2">
      <c r="B203" s="99"/>
      <c r="D203" s="97" t="s">
        <v>99</v>
      </c>
      <c r="E203" s="100" t="s">
        <v>8</v>
      </c>
      <c r="F203" s="101" t="s">
        <v>239</v>
      </c>
      <c r="H203" s="102">
        <v>1.74</v>
      </c>
      <c r="I203" s="103"/>
      <c r="L203" s="99"/>
      <c r="M203" s="104"/>
      <c r="T203" s="105"/>
      <c r="AT203" s="100" t="s">
        <v>99</v>
      </c>
      <c r="AU203" s="100" t="s">
        <v>86</v>
      </c>
      <c r="AV203" s="7" t="s">
        <v>86</v>
      </c>
      <c r="AW203" s="7" t="s">
        <v>20</v>
      </c>
      <c r="AX203" s="7" t="s">
        <v>43</v>
      </c>
      <c r="AY203" s="100" t="s">
        <v>79</v>
      </c>
    </row>
    <row r="204" spans="2:65" s="7" customFormat="1" x14ac:dyDescent="0.2">
      <c r="B204" s="99"/>
      <c r="D204" s="97" t="s">
        <v>99</v>
      </c>
      <c r="E204" s="100" t="s">
        <v>8</v>
      </c>
      <c r="F204" s="101" t="s">
        <v>240</v>
      </c>
      <c r="H204" s="102">
        <v>472.5</v>
      </c>
      <c r="I204" s="103"/>
      <c r="L204" s="99"/>
      <c r="M204" s="104"/>
      <c r="T204" s="105"/>
      <c r="AT204" s="100" t="s">
        <v>99</v>
      </c>
      <c r="AU204" s="100" t="s">
        <v>86</v>
      </c>
      <c r="AV204" s="7" t="s">
        <v>86</v>
      </c>
      <c r="AW204" s="7" t="s">
        <v>20</v>
      </c>
      <c r="AX204" s="7" t="s">
        <v>43</v>
      </c>
      <c r="AY204" s="100" t="s">
        <v>79</v>
      </c>
    </row>
    <row r="205" spans="2:65" s="8" customFormat="1" x14ac:dyDescent="0.2">
      <c r="B205" s="106"/>
      <c r="D205" s="97" t="s">
        <v>99</v>
      </c>
      <c r="E205" s="107" t="s">
        <v>8</v>
      </c>
      <c r="F205" s="108" t="s">
        <v>109</v>
      </c>
      <c r="H205" s="109">
        <v>712.54</v>
      </c>
      <c r="I205" s="110"/>
      <c r="L205" s="106"/>
      <c r="M205" s="111"/>
      <c r="T205" s="112"/>
      <c r="AT205" s="107" t="s">
        <v>99</v>
      </c>
      <c r="AU205" s="107" t="s">
        <v>86</v>
      </c>
      <c r="AV205" s="8" t="s">
        <v>85</v>
      </c>
      <c r="AW205" s="8" t="s">
        <v>20</v>
      </c>
      <c r="AX205" s="8" t="s">
        <v>45</v>
      </c>
      <c r="AY205" s="107" t="s">
        <v>79</v>
      </c>
    </row>
    <row r="206" spans="2:65" s="1" customFormat="1" ht="16.5" customHeight="1" x14ac:dyDescent="0.2">
      <c r="B206" s="21"/>
      <c r="C206" s="119" t="s">
        <v>241</v>
      </c>
      <c r="D206" s="119" t="s">
        <v>175</v>
      </c>
      <c r="E206" s="120" t="s">
        <v>242</v>
      </c>
      <c r="F206" s="121" t="s">
        <v>243</v>
      </c>
      <c r="G206" s="122" t="s">
        <v>191</v>
      </c>
      <c r="H206" s="123">
        <v>819.42100000000005</v>
      </c>
      <c r="I206" s="124"/>
      <c r="J206" s="125">
        <f>ROUND(I206*H206,2)</f>
        <v>0</v>
      </c>
      <c r="K206" s="121" t="s">
        <v>93</v>
      </c>
      <c r="L206" s="126"/>
      <c r="M206" s="127" t="s">
        <v>8</v>
      </c>
      <c r="N206" s="128" t="s">
        <v>31</v>
      </c>
      <c r="P206" s="89">
        <f>O206*H206</f>
        <v>0</v>
      </c>
      <c r="Q206" s="89">
        <v>3.0000000000000001E-5</v>
      </c>
      <c r="R206" s="89">
        <f>Q206*H206</f>
        <v>2.4582630000000001E-2</v>
      </c>
      <c r="S206" s="89">
        <v>0</v>
      </c>
      <c r="T206" s="90">
        <f>S206*H206</f>
        <v>0</v>
      </c>
      <c r="AR206" s="91" t="s">
        <v>151</v>
      </c>
      <c r="AT206" s="91" t="s">
        <v>175</v>
      </c>
      <c r="AU206" s="91" t="s">
        <v>86</v>
      </c>
      <c r="AY206" s="12" t="s">
        <v>79</v>
      </c>
      <c r="BE206" s="92">
        <f>IF(N206="základní",J206,0)</f>
        <v>0</v>
      </c>
      <c r="BF206" s="92">
        <f>IF(N206="snížená",J206,0)</f>
        <v>0</v>
      </c>
      <c r="BG206" s="92">
        <f>IF(N206="zákl. přenesená",J206,0)</f>
        <v>0</v>
      </c>
      <c r="BH206" s="92">
        <f>IF(N206="sníž. přenesená",J206,0)</f>
        <v>0</v>
      </c>
      <c r="BI206" s="92">
        <f>IF(N206="nulová",J206,0)</f>
        <v>0</v>
      </c>
      <c r="BJ206" s="12" t="s">
        <v>86</v>
      </c>
      <c r="BK206" s="92">
        <f>ROUND(I206*H206,2)</f>
        <v>0</v>
      </c>
      <c r="BL206" s="12" t="s">
        <v>85</v>
      </c>
      <c r="BM206" s="91" t="s">
        <v>244</v>
      </c>
    </row>
    <row r="207" spans="2:65" s="7" customFormat="1" x14ac:dyDescent="0.2">
      <c r="B207" s="99"/>
      <c r="D207" s="97" t="s">
        <v>99</v>
      </c>
      <c r="F207" s="101" t="s">
        <v>245</v>
      </c>
      <c r="H207" s="102">
        <v>819.42100000000005</v>
      </c>
      <c r="I207" s="103"/>
      <c r="L207" s="99"/>
      <c r="M207" s="104"/>
      <c r="T207" s="105"/>
      <c r="AT207" s="100" t="s">
        <v>99</v>
      </c>
      <c r="AU207" s="100" t="s">
        <v>86</v>
      </c>
      <c r="AV207" s="7" t="s">
        <v>86</v>
      </c>
      <c r="AW207" s="7" t="s">
        <v>0</v>
      </c>
      <c r="AX207" s="7" t="s">
        <v>45</v>
      </c>
      <c r="AY207" s="100" t="s">
        <v>79</v>
      </c>
    </row>
    <row r="208" spans="2:65" s="1" customFormat="1" ht="33" customHeight="1" x14ac:dyDescent="0.2">
      <c r="B208" s="21"/>
      <c r="C208" s="80" t="s">
        <v>246</v>
      </c>
      <c r="D208" s="80" t="s">
        <v>81</v>
      </c>
      <c r="E208" s="81" t="s">
        <v>247</v>
      </c>
      <c r="F208" s="82" t="s">
        <v>248</v>
      </c>
      <c r="G208" s="83" t="s">
        <v>191</v>
      </c>
      <c r="H208" s="84">
        <v>304.7</v>
      </c>
      <c r="I208" s="85"/>
      <c r="J208" s="86">
        <f>ROUND(I208*H208,2)</f>
        <v>0</v>
      </c>
      <c r="K208" s="82" t="s">
        <v>93</v>
      </c>
      <c r="L208" s="21"/>
      <c r="M208" s="87" t="s">
        <v>8</v>
      </c>
      <c r="N208" s="88" t="s">
        <v>31</v>
      </c>
      <c r="P208" s="89">
        <f>O208*H208</f>
        <v>0</v>
      </c>
      <c r="Q208" s="89">
        <v>0</v>
      </c>
      <c r="R208" s="89">
        <f>Q208*H208</f>
        <v>0</v>
      </c>
      <c r="S208" s="89">
        <v>0</v>
      </c>
      <c r="T208" s="90">
        <f>S208*H208</f>
        <v>0</v>
      </c>
      <c r="AR208" s="91" t="s">
        <v>85</v>
      </c>
      <c r="AT208" s="91" t="s">
        <v>81</v>
      </c>
      <c r="AU208" s="91" t="s">
        <v>86</v>
      </c>
      <c r="AY208" s="12" t="s">
        <v>79</v>
      </c>
      <c r="BE208" s="92">
        <f>IF(N208="základní",J208,0)</f>
        <v>0</v>
      </c>
      <c r="BF208" s="92">
        <f>IF(N208="snížená",J208,0)</f>
        <v>0</v>
      </c>
      <c r="BG208" s="92">
        <f>IF(N208="zákl. přenesená",J208,0)</f>
        <v>0</v>
      </c>
      <c r="BH208" s="92">
        <f>IF(N208="sníž. přenesená",J208,0)</f>
        <v>0</v>
      </c>
      <c r="BI208" s="92">
        <f>IF(N208="nulová",J208,0)</f>
        <v>0</v>
      </c>
      <c r="BJ208" s="12" t="s">
        <v>86</v>
      </c>
      <c r="BK208" s="92">
        <f>ROUND(I208*H208,2)</f>
        <v>0</v>
      </c>
      <c r="BL208" s="12" t="s">
        <v>85</v>
      </c>
      <c r="BM208" s="91" t="s">
        <v>249</v>
      </c>
    </row>
    <row r="209" spans="2:65" s="1" customFormat="1" x14ac:dyDescent="0.2">
      <c r="B209" s="21"/>
      <c r="D209" s="93" t="s">
        <v>95</v>
      </c>
      <c r="F209" s="94" t="s">
        <v>250</v>
      </c>
      <c r="I209" s="95"/>
      <c r="L209" s="21"/>
      <c r="M209" s="96"/>
      <c r="T209" s="30"/>
      <c r="AT209" s="12" t="s">
        <v>95</v>
      </c>
      <c r="AU209" s="12" t="s">
        <v>86</v>
      </c>
    </row>
    <row r="210" spans="2:65" s="1" customFormat="1" ht="58.5" x14ac:dyDescent="0.2">
      <c r="B210" s="21"/>
      <c r="D210" s="97" t="s">
        <v>97</v>
      </c>
      <c r="F210" s="98" t="s">
        <v>227</v>
      </c>
      <c r="I210" s="95"/>
      <c r="L210" s="21"/>
      <c r="M210" s="96"/>
      <c r="T210" s="30"/>
      <c r="AT210" s="12" t="s">
        <v>97</v>
      </c>
      <c r="AU210" s="12" t="s">
        <v>86</v>
      </c>
    </row>
    <row r="211" spans="2:65" s="7" customFormat="1" x14ac:dyDescent="0.2">
      <c r="B211" s="99"/>
      <c r="D211" s="97" t="s">
        <v>99</v>
      </c>
      <c r="E211" s="100" t="s">
        <v>8</v>
      </c>
      <c r="F211" s="101" t="s">
        <v>251</v>
      </c>
      <c r="H211" s="102">
        <v>3.05</v>
      </c>
      <c r="I211" s="103"/>
      <c r="L211" s="99"/>
      <c r="M211" s="104"/>
      <c r="T211" s="105"/>
      <c r="AT211" s="100" t="s">
        <v>99</v>
      </c>
      <c r="AU211" s="100" t="s">
        <v>86</v>
      </c>
      <c r="AV211" s="7" t="s">
        <v>86</v>
      </c>
      <c r="AW211" s="7" t="s">
        <v>20</v>
      </c>
      <c r="AX211" s="7" t="s">
        <v>43</v>
      </c>
      <c r="AY211" s="100" t="s">
        <v>79</v>
      </c>
    </row>
    <row r="212" spans="2:65" s="7" customFormat="1" x14ac:dyDescent="0.2">
      <c r="B212" s="99"/>
      <c r="D212" s="97" t="s">
        <v>99</v>
      </c>
      <c r="E212" s="100" t="s">
        <v>8</v>
      </c>
      <c r="F212" s="101" t="s">
        <v>252</v>
      </c>
      <c r="H212" s="102">
        <v>5.45</v>
      </c>
      <c r="I212" s="103"/>
      <c r="L212" s="99"/>
      <c r="M212" s="104"/>
      <c r="T212" s="105"/>
      <c r="AT212" s="100" t="s">
        <v>99</v>
      </c>
      <c r="AU212" s="100" t="s">
        <v>86</v>
      </c>
      <c r="AV212" s="7" t="s">
        <v>86</v>
      </c>
      <c r="AW212" s="7" t="s">
        <v>20</v>
      </c>
      <c r="AX212" s="7" t="s">
        <v>43</v>
      </c>
      <c r="AY212" s="100" t="s">
        <v>79</v>
      </c>
    </row>
    <row r="213" spans="2:65" s="7" customFormat="1" x14ac:dyDescent="0.2">
      <c r="B213" s="99"/>
      <c r="D213" s="97" t="s">
        <v>99</v>
      </c>
      <c r="E213" s="100" t="s">
        <v>8</v>
      </c>
      <c r="F213" s="101" t="s">
        <v>253</v>
      </c>
      <c r="H213" s="102">
        <v>137.19999999999999</v>
      </c>
      <c r="I213" s="103"/>
      <c r="L213" s="99"/>
      <c r="M213" s="104"/>
      <c r="T213" s="105"/>
      <c r="AT213" s="100" t="s">
        <v>99</v>
      </c>
      <c r="AU213" s="100" t="s">
        <v>86</v>
      </c>
      <c r="AV213" s="7" t="s">
        <v>86</v>
      </c>
      <c r="AW213" s="7" t="s">
        <v>20</v>
      </c>
      <c r="AX213" s="7" t="s">
        <v>43</v>
      </c>
      <c r="AY213" s="100" t="s">
        <v>79</v>
      </c>
    </row>
    <row r="214" spans="2:65" s="7" customFormat="1" x14ac:dyDescent="0.2">
      <c r="B214" s="99"/>
      <c r="D214" s="97" t="s">
        <v>99</v>
      </c>
      <c r="E214" s="100" t="s">
        <v>8</v>
      </c>
      <c r="F214" s="101" t="s">
        <v>196</v>
      </c>
      <c r="H214" s="102">
        <v>9.6</v>
      </c>
      <c r="I214" s="103"/>
      <c r="L214" s="99"/>
      <c r="M214" s="104"/>
      <c r="T214" s="105"/>
      <c r="AT214" s="100" t="s">
        <v>99</v>
      </c>
      <c r="AU214" s="100" t="s">
        <v>86</v>
      </c>
      <c r="AV214" s="7" t="s">
        <v>86</v>
      </c>
      <c r="AW214" s="7" t="s">
        <v>20</v>
      </c>
      <c r="AX214" s="7" t="s">
        <v>43</v>
      </c>
      <c r="AY214" s="100" t="s">
        <v>79</v>
      </c>
    </row>
    <row r="215" spans="2:65" s="7" customFormat="1" x14ac:dyDescent="0.2">
      <c r="B215" s="99"/>
      <c r="D215" s="97" t="s">
        <v>99</v>
      </c>
      <c r="E215" s="100" t="s">
        <v>8</v>
      </c>
      <c r="F215" s="101" t="s">
        <v>197</v>
      </c>
      <c r="H215" s="102">
        <v>8.6</v>
      </c>
      <c r="I215" s="103"/>
      <c r="L215" s="99"/>
      <c r="M215" s="104"/>
      <c r="T215" s="105"/>
      <c r="AT215" s="100" t="s">
        <v>99</v>
      </c>
      <c r="AU215" s="100" t="s">
        <v>86</v>
      </c>
      <c r="AV215" s="7" t="s">
        <v>86</v>
      </c>
      <c r="AW215" s="7" t="s">
        <v>20</v>
      </c>
      <c r="AX215" s="7" t="s">
        <v>43</v>
      </c>
      <c r="AY215" s="100" t="s">
        <v>79</v>
      </c>
    </row>
    <row r="216" spans="2:65" s="7" customFormat="1" x14ac:dyDescent="0.2">
      <c r="B216" s="99"/>
      <c r="D216" s="97" t="s">
        <v>99</v>
      </c>
      <c r="E216" s="100" t="s">
        <v>8</v>
      </c>
      <c r="F216" s="101" t="s">
        <v>198</v>
      </c>
      <c r="H216" s="102">
        <v>32</v>
      </c>
      <c r="I216" s="103"/>
      <c r="L216" s="99"/>
      <c r="M216" s="104"/>
      <c r="T216" s="105"/>
      <c r="AT216" s="100" t="s">
        <v>99</v>
      </c>
      <c r="AU216" s="100" t="s">
        <v>86</v>
      </c>
      <c r="AV216" s="7" t="s">
        <v>86</v>
      </c>
      <c r="AW216" s="7" t="s">
        <v>20</v>
      </c>
      <c r="AX216" s="7" t="s">
        <v>43</v>
      </c>
      <c r="AY216" s="100" t="s">
        <v>79</v>
      </c>
    </row>
    <row r="217" spans="2:65" s="7" customFormat="1" x14ac:dyDescent="0.2">
      <c r="B217" s="99"/>
      <c r="D217" s="97" t="s">
        <v>99</v>
      </c>
      <c r="E217" s="100" t="s">
        <v>8</v>
      </c>
      <c r="F217" s="101" t="s">
        <v>199</v>
      </c>
      <c r="H217" s="102">
        <v>7.4</v>
      </c>
      <c r="I217" s="103"/>
      <c r="L217" s="99"/>
      <c r="M217" s="104"/>
      <c r="T217" s="105"/>
      <c r="AT217" s="100" t="s">
        <v>99</v>
      </c>
      <c r="AU217" s="100" t="s">
        <v>86</v>
      </c>
      <c r="AV217" s="7" t="s">
        <v>86</v>
      </c>
      <c r="AW217" s="7" t="s">
        <v>20</v>
      </c>
      <c r="AX217" s="7" t="s">
        <v>43</v>
      </c>
      <c r="AY217" s="100" t="s">
        <v>79</v>
      </c>
    </row>
    <row r="218" spans="2:65" s="7" customFormat="1" x14ac:dyDescent="0.2">
      <c r="B218" s="99"/>
      <c r="D218" s="97" t="s">
        <v>99</v>
      </c>
      <c r="E218" s="100" t="s">
        <v>8</v>
      </c>
      <c r="F218" s="101" t="s">
        <v>200</v>
      </c>
      <c r="H218" s="102">
        <v>14</v>
      </c>
      <c r="I218" s="103"/>
      <c r="L218" s="99"/>
      <c r="M218" s="104"/>
      <c r="T218" s="105"/>
      <c r="AT218" s="100" t="s">
        <v>99</v>
      </c>
      <c r="AU218" s="100" t="s">
        <v>86</v>
      </c>
      <c r="AV218" s="7" t="s">
        <v>86</v>
      </c>
      <c r="AW218" s="7" t="s">
        <v>20</v>
      </c>
      <c r="AX218" s="7" t="s">
        <v>43</v>
      </c>
      <c r="AY218" s="100" t="s">
        <v>79</v>
      </c>
    </row>
    <row r="219" spans="2:65" s="7" customFormat="1" x14ac:dyDescent="0.2">
      <c r="B219" s="99"/>
      <c r="D219" s="97" t="s">
        <v>99</v>
      </c>
      <c r="E219" s="100" t="s">
        <v>8</v>
      </c>
      <c r="F219" s="101" t="s">
        <v>201</v>
      </c>
      <c r="H219" s="102">
        <v>13.5</v>
      </c>
      <c r="I219" s="103"/>
      <c r="L219" s="99"/>
      <c r="M219" s="104"/>
      <c r="T219" s="105"/>
      <c r="AT219" s="100" t="s">
        <v>99</v>
      </c>
      <c r="AU219" s="100" t="s">
        <v>86</v>
      </c>
      <c r="AV219" s="7" t="s">
        <v>86</v>
      </c>
      <c r="AW219" s="7" t="s">
        <v>20</v>
      </c>
      <c r="AX219" s="7" t="s">
        <v>43</v>
      </c>
      <c r="AY219" s="100" t="s">
        <v>79</v>
      </c>
    </row>
    <row r="220" spans="2:65" s="7" customFormat="1" x14ac:dyDescent="0.2">
      <c r="B220" s="99"/>
      <c r="D220" s="97" t="s">
        <v>99</v>
      </c>
      <c r="E220" s="100" t="s">
        <v>8</v>
      </c>
      <c r="F220" s="101" t="s">
        <v>202</v>
      </c>
      <c r="H220" s="102">
        <v>68.599999999999994</v>
      </c>
      <c r="I220" s="103"/>
      <c r="L220" s="99"/>
      <c r="M220" s="104"/>
      <c r="T220" s="105"/>
      <c r="AT220" s="100" t="s">
        <v>99</v>
      </c>
      <c r="AU220" s="100" t="s">
        <v>86</v>
      </c>
      <c r="AV220" s="7" t="s">
        <v>86</v>
      </c>
      <c r="AW220" s="7" t="s">
        <v>20</v>
      </c>
      <c r="AX220" s="7" t="s">
        <v>43</v>
      </c>
      <c r="AY220" s="100" t="s">
        <v>79</v>
      </c>
    </row>
    <row r="221" spans="2:65" s="7" customFormat="1" x14ac:dyDescent="0.2">
      <c r="B221" s="99"/>
      <c r="D221" s="97" t="s">
        <v>99</v>
      </c>
      <c r="E221" s="100" t="s">
        <v>8</v>
      </c>
      <c r="F221" s="101" t="s">
        <v>203</v>
      </c>
      <c r="H221" s="102">
        <v>5.3</v>
      </c>
      <c r="I221" s="103"/>
      <c r="L221" s="99"/>
      <c r="M221" s="104"/>
      <c r="T221" s="105"/>
      <c r="AT221" s="100" t="s">
        <v>99</v>
      </c>
      <c r="AU221" s="100" t="s">
        <v>86</v>
      </c>
      <c r="AV221" s="7" t="s">
        <v>86</v>
      </c>
      <c r="AW221" s="7" t="s">
        <v>20</v>
      </c>
      <c r="AX221" s="7" t="s">
        <v>43</v>
      </c>
      <c r="AY221" s="100" t="s">
        <v>79</v>
      </c>
    </row>
    <row r="222" spans="2:65" s="8" customFormat="1" x14ac:dyDescent="0.2">
      <c r="B222" s="106"/>
      <c r="D222" s="97" t="s">
        <v>99</v>
      </c>
      <c r="E222" s="107" t="s">
        <v>8</v>
      </c>
      <c r="F222" s="108" t="s">
        <v>109</v>
      </c>
      <c r="H222" s="109">
        <v>304.7</v>
      </c>
      <c r="I222" s="110"/>
      <c r="L222" s="106"/>
      <c r="M222" s="111"/>
      <c r="T222" s="112"/>
      <c r="AT222" s="107" t="s">
        <v>99</v>
      </c>
      <c r="AU222" s="107" t="s">
        <v>86</v>
      </c>
      <c r="AV222" s="8" t="s">
        <v>85</v>
      </c>
      <c r="AW222" s="8" t="s">
        <v>20</v>
      </c>
      <c r="AX222" s="8" t="s">
        <v>45</v>
      </c>
      <c r="AY222" s="107" t="s">
        <v>79</v>
      </c>
    </row>
    <row r="223" spans="2:65" s="1" customFormat="1" ht="16.5" customHeight="1" x14ac:dyDescent="0.2">
      <c r="B223" s="21"/>
      <c r="C223" s="119" t="s">
        <v>254</v>
      </c>
      <c r="D223" s="119" t="s">
        <v>175</v>
      </c>
      <c r="E223" s="120" t="s">
        <v>255</v>
      </c>
      <c r="F223" s="121" t="s">
        <v>256</v>
      </c>
      <c r="G223" s="122" t="s">
        <v>191</v>
      </c>
      <c r="H223" s="123">
        <v>350.40499999999997</v>
      </c>
      <c r="I223" s="124"/>
      <c r="J223" s="125">
        <f>ROUND(I223*H223,2)</f>
        <v>0</v>
      </c>
      <c r="K223" s="121" t="s">
        <v>93</v>
      </c>
      <c r="L223" s="126"/>
      <c r="M223" s="127" t="s">
        <v>8</v>
      </c>
      <c r="N223" s="128" t="s">
        <v>31</v>
      </c>
      <c r="P223" s="89">
        <f>O223*H223</f>
        <v>0</v>
      </c>
      <c r="Q223" s="89">
        <v>4.0000000000000003E-5</v>
      </c>
      <c r="R223" s="89">
        <f>Q223*H223</f>
        <v>1.4016199999999999E-2</v>
      </c>
      <c r="S223" s="89">
        <v>0</v>
      </c>
      <c r="T223" s="90">
        <f>S223*H223</f>
        <v>0</v>
      </c>
      <c r="AR223" s="91" t="s">
        <v>151</v>
      </c>
      <c r="AT223" s="91" t="s">
        <v>175</v>
      </c>
      <c r="AU223" s="91" t="s">
        <v>86</v>
      </c>
      <c r="AY223" s="12" t="s">
        <v>79</v>
      </c>
      <c r="BE223" s="92">
        <f>IF(N223="základní",J223,0)</f>
        <v>0</v>
      </c>
      <c r="BF223" s="92">
        <f>IF(N223="snížená",J223,0)</f>
        <v>0</v>
      </c>
      <c r="BG223" s="92">
        <f>IF(N223="zákl. přenesená",J223,0)</f>
        <v>0</v>
      </c>
      <c r="BH223" s="92">
        <f>IF(N223="sníž. přenesená",J223,0)</f>
        <v>0</v>
      </c>
      <c r="BI223" s="92">
        <f>IF(N223="nulová",J223,0)</f>
        <v>0</v>
      </c>
      <c r="BJ223" s="12" t="s">
        <v>86</v>
      </c>
      <c r="BK223" s="92">
        <f>ROUND(I223*H223,2)</f>
        <v>0</v>
      </c>
      <c r="BL223" s="12" t="s">
        <v>85</v>
      </c>
      <c r="BM223" s="91" t="s">
        <v>257</v>
      </c>
    </row>
    <row r="224" spans="2:65" s="7" customFormat="1" x14ac:dyDescent="0.2">
      <c r="B224" s="99"/>
      <c r="D224" s="97" t="s">
        <v>99</v>
      </c>
      <c r="F224" s="101" t="s">
        <v>258</v>
      </c>
      <c r="H224" s="102">
        <v>350.40499999999997</v>
      </c>
      <c r="I224" s="103"/>
      <c r="L224" s="99"/>
      <c r="M224" s="104"/>
      <c r="T224" s="105"/>
      <c r="AT224" s="100" t="s">
        <v>99</v>
      </c>
      <c r="AU224" s="100" t="s">
        <v>86</v>
      </c>
      <c r="AV224" s="7" t="s">
        <v>86</v>
      </c>
      <c r="AW224" s="7" t="s">
        <v>0</v>
      </c>
      <c r="AX224" s="7" t="s">
        <v>45</v>
      </c>
      <c r="AY224" s="100" t="s">
        <v>79</v>
      </c>
    </row>
    <row r="225" spans="2:65" s="1" customFormat="1" ht="16.5" customHeight="1" x14ac:dyDescent="0.2">
      <c r="B225" s="21"/>
      <c r="C225" s="80" t="s">
        <v>2</v>
      </c>
      <c r="D225" s="80" t="s">
        <v>81</v>
      </c>
      <c r="E225" s="81" t="s">
        <v>259</v>
      </c>
      <c r="F225" s="82" t="s">
        <v>260</v>
      </c>
      <c r="G225" s="83" t="s">
        <v>191</v>
      </c>
      <c r="H225" s="84">
        <v>102.55</v>
      </c>
      <c r="I225" s="85"/>
      <c r="J225" s="86">
        <f>ROUND(I225*H225,2)</f>
        <v>0</v>
      </c>
      <c r="K225" s="82" t="s">
        <v>93</v>
      </c>
      <c r="L225" s="21"/>
      <c r="M225" s="87" t="s">
        <v>8</v>
      </c>
      <c r="N225" s="88" t="s">
        <v>31</v>
      </c>
      <c r="P225" s="89">
        <f>O225*H225</f>
        <v>0</v>
      </c>
      <c r="Q225" s="89">
        <v>0</v>
      </c>
      <c r="R225" s="89">
        <f>Q225*H225</f>
        <v>0</v>
      </c>
      <c r="S225" s="89">
        <v>0</v>
      </c>
      <c r="T225" s="90">
        <f>S225*H225</f>
        <v>0</v>
      </c>
      <c r="AR225" s="91" t="s">
        <v>85</v>
      </c>
      <c r="AT225" s="91" t="s">
        <v>81</v>
      </c>
      <c r="AU225" s="91" t="s">
        <v>86</v>
      </c>
      <c r="AY225" s="12" t="s">
        <v>79</v>
      </c>
      <c r="BE225" s="92">
        <f>IF(N225="základní",J225,0)</f>
        <v>0</v>
      </c>
      <c r="BF225" s="92">
        <f>IF(N225="snížená",J225,0)</f>
        <v>0</v>
      </c>
      <c r="BG225" s="92">
        <f>IF(N225="zákl. přenesená",J225,0)</f>
        <v>0</v>
      </c>
      <c r="BH225" s="92">
        <f>IF(N225="sníž. přenesená",J225,0)</f>
        <v>0</v>
      </c>
      <c r="BI225" s="92">
        <f>IF(N225="nulová",J225,0)</f>
        <v>0</v>
      </c>
      <c r="BJ225" s="12" t="s">
        <v>86</v>
      </c>
      <c r="BK225" s="92">
        <f>ROUND(I225*H225,2)</f>
        <v>0</v>
      </c>
      <c r="BL225" s="12" t="s">
        <v>85</v>
      </c>
      <c r="BM225" s="91" t="s">
        <v>261</v>
      </c>
    </row>
    <row r="226" spans="2:65" s="1" customFormat="1" x14ac:dyDescent="0.2">
      <c r="B226" s="21"/>
      <c r="D226" s="93" t="s">
        <v>95</v>
      </c>
      <c r="F226" s="94" t="s">
        <v>262</v>
      </c>
      <c r="I226" s="95"/>
      <c r="L226" s="21"/>
      <c r="M226" s="96"/>
      <c r="T226" s="30"/>
      <c r="AT226" s="12" t="s">
        <v>95</v>
      </c>
      <c r="AU226" s="12" t="s">
        <v>86</v>
      </c>
    </row>
    <row r="227" spans="2:65" s="1" customFormat="1" ht="39" x14ac:dyDescent="0.2">
      <c r="B227" s="21"/>
      <c r="D227" s="97" t="s">
        <v>97</v>
      </c>
      <c r="F227" s="98" t="s">
        <v>215</v>
      </c>
      <c r="I227" s="95"/>
      <c r="L227" s="21"/>
      <c r="M227" s="96"/>
      <c r="T227" s="30"/>
      <c r="AT227" s="12" t="s">
        <v>97</v>
      </c>
      <c r="AU227" s="12" t="s">
        <v>86</v>
      </c>
    </row>
    <row r="228" spans="2:65" s="9" customFormat="1" x14ac:dyDescent="0.2">
      <c r="B228" s="113"/>
      <c r="D228" s="97" t="s">
        <v>99</v>
      </c>
      <c r="E228" s="114" t="s">
        <v>8</v>
      </c>
      <c r="F228" s="115" t="s">
        <v>263</v>
      </c>
      <c r="H228" s="114" t="s">
        <v>8</v>
      </c>
      <c r="I228" s="116"/>
      <c r="L228" s="113"/>
      <c r="M228" s="117"/>
      <c r="T228" s="118"/>
      <c r="AT228" s="114" t="s">
        <v>99</v>
      </c>
      <c r="AU228" s="114" t="s">
        <v>86</v>
      </c>
      <c r="AV228" s="9" t="s">
        <v>45</v>
      </c>
      <c r="AW228" s="9" t="s">
        <v>20</v>
      </c>
      <c r="AX228" s="9" t="s">
        <v>43</v>
      </c>
      <c r="AY228" s="114" t="s">
        <v>79</v>
      </c>
    </row>
    <row r="229" spans="2:65" s="7" customFormat="1" x14ac:dyDescent="0.2">
      <c r="B229" s="99"/>
      <c r="D229" s="97" t="s">
        <v>99</v>
      </c>
      <c r="E229" s="100" t="s">
        <v>8</v>
      </c>
      <c r="F229" s="101" t="s">
        <v>264</v>
      </c>
      <c r="H229" s="102">
        <v>1.25</v>
      </c>
      <c r="I229" s="103"/>
      <c r="L229" s="99"/>
      <c r="M229" s="104"/>
      <c r="T229" s="105"/>
      <c r="AT229" s="100" t="s">
        <v>99</v>
      </c>
      <c r="AU229" s="100" t="s">
        <v>86</v>
      </c>
      <c r="AV229" s="7" t="s">
        <v>86</v>
      </c>
      <c r="AW229" s="7" t="s">
        <v>20</v>
      </c>
      <c r="AX229" s="7" t="s">
        <v>43</v>
      </c>
      <c r="AY229" s="100" t="s">
        <v>79</v>
      </c>
    </row>
    <row r="230" spans="2:65" s="7" customFormat="1" x14ac:dyDescent="0.2">
      <c r="B230" s="99"/>
      <c r="D230" s="97" t="s">
        <v>99</v>
      </c>
      <c r="E230" s="100" t="s">
        <v>8</v>
      </c>
      <c r="F230" s="101" t="s">
        <v>264</v>
      </c>
      <c r="H230" s="102">
        <v>1.25</v>
      </c>
      <c r="I230" s="103"/>
      <c r="L230" s="99"/>
      <c r="M230" s="104"/>
      <c r="T230" s="105"/>
      <c r="AT230" s="100" t="s">
        <v>99</v>
      </c>
      <c r="AU230" s="100" t="s">
        <v>86</v>
      </c>
      <c r="AV230" s="7" t="s">
        <v>86</v>
      </c>
      <c r="AW230" s="7" t="s">
        <v>20</v>
      </c>
      <c r="AX230" s="7" t="s">
        <v>43</v>
      </c>
      <c r="AY230" s="100" t="s">
        <v>79</v>
      </c>
    </row>
    <row r="231" spans="2:65" s="7" customFormat="1" x14ac:dyDescent="0.2">
      <c r="B231" s="99"/>
      <c r="D231" s="97" t="s">
        <v>99</v>
      </c>
      <c r="E231" s="100" t="s">
        <v>8</v>
      </c>
      <c r="F231" s="101" t="s">
        <v>265</v>
      </c>
      <c r="H231" s="102">
        <v>28</v>
      </c>
      <c r="I231" s="103"/>
      <c r="L231" s="99"/>
      <c r="M231" s="104"/>
      <c r="T231" s="105"/>
      <c r="AT231" s="100" t="s">
        <v>99</v>
      </c>
      <c r="AU231" s="100" t="s">
        <v>86</v>
      </c>
      <c r="AV231" s="7" t="s">
        <v>86</v>
      </c>
      <c r="AW231" s="7" t="s">
        <v>20</v>
      </c>
      <c r="AX231" s="7" t="s">
        <v>43</v>
      </c>
      <c r="AY231" s="100" t="s">
        <v>79</v>
      </c>
    </row>
    <row r="232" spans="2:65" s="7" customFormat="1" x14ac:dyDescent="0.2">
      <c r="B232" s="99"/>
      <c r="D232" s="97" t="s">
        <v>99</v>
      </c>
      <c r="E232" s="100" t="s">
        <v>8</v>
      </c>
      <c r="F232" s="101" t="s">
        <v>266</v>
      </c>
      <c r="H232" s="102">
        <v>1.8</v>
      </c>
      <c r="I232" s="103"/>
      <c r="L232" s="99"/>
      <c r="M232" s="104"/>
      <c r="T232" s="105"/>
      <c r="AT232" s="100" t="s">
        <v>99</v>
      </c>
      <c r="AU232" s="100" t="s">
        <v>86</v>
      </c>
      <c r="AV232" s="7" t="s">
        <v>86</v>
      </c>
      <c r="AW232" s="7" t="s">
        <v>20</v>
      </c>
      <c r="AX232" s="7" t="s">
        <v>43</v>
      </c>
      <c r="AY232" s="100" t="s">
        <v>79</v>
      </c>
    </row>
    <row r="233" spans="2:65" s="7" customFormat="1" x14ac:dyDescent="0.2">
      <c r="B233" s="99"/>
      <c r="D233" s="97" t="s">
        <v>99</v>
      </c>
      <c r="E233" s="100" t="s">
        <v>8</v>
      </c>
      <c r="F233" s="101" t="s">
        <v>266</v>
      </c>
      <c r="H233" s="102">
        <v>1.8</v>
      </c>
      <c r="I233" s="103"/>
      <c r="L233" s="99"/>
      <c r="M233" s="104"/>
      <c r="T233" s="105"/>
      <c r="AT233" s="100" t="s">
        <v>99</v>
      </c>
      <c r="AU233" s="100" t="s">
        <v>86</v>
      </c>
      <c r="AV233" s="7" t="s">
        <v>86</v>
      </c>
      <c r="AW233" s="7" t="s">
        <v>20</v>
      </c>
      <c r="AX233" s="7" t="s">
        <v>43</v>
      </c>
      <c r="AY233" s="100" t="s">
        <v>79</v>
      </c>
    </row>
    <row r="234" spans="2:65" s="7" customFormat="1" x14ac:dyDescent="0.2">
      <c r="B234" s="99"/>
      <c r="D234" s="97" t="s">
        <v>99</v>
      </c>
      <c r="E234" s="100" t="s">
        <v>8</v>
      </c>
      <c r="F234" s="101" t="s">
        <v>267</v>
      </c>
      <c r="H234" s="102">
        <v>8</v>
      </c>
      <c r="I234" s="103"/>
      <c r="L234" s="99"/>
      <c r="M234" s="104"/>
      <c r="T234" s="105"/>
      <c r="AT234" s="100" t="s">
        <v>99</v>
      </c>
      <c r="AU234" s="100" t="s">
        <v>86</v>
      </c>
      <c r="AV234" s="7" t="s">
        <v>86</v>
      </c>
      <c r="AW234" s="7" t="s">
        <v>20</v>
      </c>
      <c r="AX234" s="7" t="s">
        <v>43</v>
      </c>
      <c r="AY234" s="100" t="s">
        <v>79</v>
      </c>
    </row>
    <row r="235" spans="2:65" s="7" customFormat="1" x14ac:dyDescent="0.2">
      <c r="B235" s="99"/>
      <c r="D235" s="97" t="s">
        <v>99</v>
      </c>
      <c r="E235" s="100" t="s">
        <v>8</v>
      </c>
      <c r="F235" s="101" t="s">
        <v>268</v>
      </c>
      <c r="H235" s="102">
        <v>1.4</v>
      </c>
      <c r="I235" s="103"/>
      <c r="L235" s="99"/>
      <c r="M235" s="104"/>
      <c r="T235" s="105"/>
      <c r="AT235" s="100" t="s">
        <v>99</v>
      </c>
      <c r="AU235" s="100" t="s">
        <v>86</v>
      </c>
      <c r="AV235" s="7" t="s">
        <v>86</v>
      </c>
      <c r="AW235" s="7" t="s">
        <v>20</v>
      </c>
      <c r="AX235" s="7" t="s">
        <v>43</v>
      </c>
      <c r="AY235" s="100" t="s">
        <v>79</v>
      </c>
    </row>
    <row r="236" spans="2:65" s="7" customFormat="1" x14ac:dyDescent="0.2">
      <c r="B236" s="99"/>
      <c r="D236" s="97" t="s">
        <v>99</v>
      </c>
      <c r="E236" s="100" t="s">
        <v>8</v>
      </c>
      <c r="F236" s="101" t="s">
        <v>269</v>
      </c>
      <c r="H236" s="102">
        <v>2</v>
      </c>
      <c r="I236" s="103"/>
      <c r="L236" s="99"/>
      <c r="M236" s="104"/>
      <c r="T236" s="105"/>
      <c r="AT236" s="100" t="s">
        <v>99</v>
      </c>
      <c r="AU236" s="100" t="s">
        <v>86</v>
      </c>
      <c r="AV236" s="7" t="s">
        <v>86</v>
      </c>
      <c r="AW236" s="7" t="s">
        <v>20</v>
      </c>
      <c r="AX236" s="7" t="s">
        <v>43</v>
      </c>
      <c r="AY236" s="100" t="s">
        <v>79</v>
      </c>
    </row>
    <row r="237" spans="2:65" s="7" customFormat="1" x14ac:dyDescent="0.2">
      <c r="B237" s="99"/>
      <c r="D237" s="97" t="s">
        <v>99</v>
      </c>
      <c r="E237" s="100" t="s">
        <v>8</v>
      </c>
      <c r="F237" s="101" t="s">
        <v>270</v>
      </c>
      <c r="H237" s="102">
        <v>4.5</v>
      </c>
      <c r="I237" s="103"/>
      <c r="L237" s="99"/>
      <c r="M237" s="104"/>
      <c r="T237" s="105"/>
      <c r="AT237" s="100" t="s">
        <v>99</v>
      </c>
      <c r="AU237" s="100" t="s">
        <v>86</v>
      </c>
      <c r="AV237" s="7" t="s">
        <v>86</v>
      </c>
      <c r="AW237" s="7" t="s">
        <v>20</v>
      </c>
      <c r="AX237" s="7" t="s">
        <v>43</v>
      </c>
      <c r="AY237" s="100" t="s">
        <v>79</v>
      </c>
    </row>
    <row r="238" spans="2:65" s="7" customFormat="1" x14ac:dyDescent="0.2">
      <c r="B238" s="99"/>
      <c r="D238" s="97" t="s">
        <v>99</v>
      </c>
      <c r="E238" s="100" t="s">
        <v>8</v>
      </c>
      <c r="F238" s="101" t="s">
        <v>271</v>
      </c>
      <c r="H238" s="102">
        <v>1.4</v>
      </c>
      <c r="I238" s="103"/>
      <c r="L238" s="99"/>
      <c r="M238" s="104"/>
      <c r="T238" s="105"/>
      <c r="AT238" s="100" t="s">
        <v>99</v>
      </c>
      <c r="AU238" s="100" t="s">
        <v>86</v>
      </c>
      <c r="AV238" s="7" t="s">
        <v>86</v>
      </c>
      <c r="AW238" s="7" t="s">
        <v>20</v>
      </c>
      <c r="AX238" s="7" t="s">
        <v>43</v>
      </c>
      <c r="AY238" s="100" t="s">
        <v>79</v>
      </c>
    </row>
    <row r="239" spans="2:65" s="7" customFormat="1" x14ac:dyDescent="0.2">
      <c r="B239" s="99"/>
      <c r="D239" s="97" t="s">
        <v>99</v>
      </c>
      <c r="E239" s="100" t="s">
        <v>8</v>
      </c>
      <c r="F239" s="101" t="s">
        <v>272</v>
      </c>
      <c r="H239" s="102">
        <v>2.4</v>
      </c>
      <c r="I239" s="103"/>
      <c r="L239" s="99"/>
      <c r="M239" s="104"/>
      <c r="T239" s="105"/>
      <c r="AT239" s="100" t="s">
        <v>99</v>
      </c>
      <c r="AU239" s="100" t="s">
        <v>86</v>
      </c>
      <c r="AV239" s="7" t="s">
        <v>86</v>
      </c>
      <c r="AW239" s="7" t="s">
        <v>20</v>
      </c>
      <c r="AX239" s="7" t="s">
        <v>43</v>
      </c>
      <c r="AY239" s="100" t="s">
        <v>79</v>
      </c>
    </row>
    <row r="240" spans="2:65" s="10" customFormat="1" x14ac:dyDescent="0.2">
      <c r="B240" s="129"/>
      <c r="D240" s="97" t="s">
        <v>99</v>
      </c>
      <c r="E240" s="130" t="s">
        <v>8</v>
      </c>
      <c r="F240" s="131" t="s">
        <v>273</v>
      </c>
      <c r="H240" s="132">
        <v>53.79999999999999</v>
      </c>
      <c r="I240" s="133"/>
      <c r="L240" s="129"/>
      <c r="M240" s="134"/>
      <c r="T240" s="135"/>
      <c r="AT240" s="130" t="s">
        <v>99</v>
      </c>
      <c r="AU240" s="130" t="s">
        <v>86</v>
      </c>
      <c r="AV240" s="10" t="s">
        <v>110</v>
      </c>
      <c r="AW240" s="10" t="s">
        <v>20</v>
      </c>
      <c r="AX240" s="10" t="s">
        <v>43</v>
      </c>
      <c r="AY240" s="130" t="s">
        <v>79</v>
      </c>
    </row>
    <row r="241" spans="2:65" s="9" customFormat="1" x14ac:dyDescent="0.2">
      <c r="B241" s="113"/>
      <c r="D241" s="97" t="s">
        <v>99</v>
      </c>
      <c r="E241" s="114" t="s">
        <v>8</v>
      </c>
      <c r="F241" s="115" t="s">
        <v>274</v>
      </c>
      <c r="H241" s="114" t="s">
        <v>8</v>
      </c>
      <c r="I241" s="116"/>
      <c r="L241" s="113"/>
      <c r="M241" s="117"/>
      <c r="T241" s="118"/>
      <c r="AT241" s="114" t="s">
        <v>99</v>
      </c>
      <c r="AU241" s="114" t="s">
        <v>86</v>
      </c>
      <c r="AV241" s="9" t="s">
        <v>45</v>
      </c>
      <c r="AW241" s="9" t="s">
        <v>20</v>
      </c>
      <c r="AX241" s="9" t="s">
        <v>43</v>
      </c>
      <c r="AY241" s="114" t="s">
        <v>79</v>
      </c>
    </row>
    <row r="242" spans="2:65" s="7" customFormat="1" x14ac:dyDescent="0.2">
      <c r="B242" s="99"/>
      <c r="D242" s="97" t="s">
        <v>99</v>
      </c>
      <c r="E242" s="100" t="s">
        <v>8</v>
      </c>
      <c r="F242" s="101" t="s">
        <v>275</v>
      </c>
      <c r="H242" s="102">
        <v>48.75</v>
      </c>
      <c r="I242" s="103"/>
      <c r="L242" s="99"/>
      <c r="M242" s="104"/>
      <c r="T242" s="105"/>
      <c r="AT242" s="100" t="s">
        <v>99</v>
      </c>
      <c r="AU242" s="100" t="s">
        <v>86</v>
      </c>
      <c r="AV242" s="7" t="s">
        <v>86</v>
      </c>
      <c r="AW242" s="7" t="s">
        <v>20</v>
      </c>
      <c r="AX242" s="7" t="s">
        <v>43</v>
      </c>
      <c r="AY242" s="100" t="s">
        <v>79</v>
      </c>
    </row>
    <row r="243" spans="2:65" s="8" customFormat="1" x14ac:dyDescent="0.2">
      <c r="B243" s="106"/>
      <c r="D243" s="97" t="s">
        <v>99</v>
      </c>
      <c r="E243" s="107" t="s">
        <v>8</v>
      </c>
      <c r="F243" s="108" t="s">
        <v>109</v>
      </c>
      <c r="H243" s="109">
        <v>102.54999999999998</v>
      </c>
      <c r="I243" s="110"/>
      <c r="L243" s="106"/>
      <c r="M243" s="111"/>
      <c r="T243" s="112"/>
      <c r="AT243" s="107" t="s">
        <v>99</v>
      </c>
      <c r="AU243" s="107" t="s">
        <v>86</v>
      </c>
      <c r="AV243" s="8" t="s">
        <v>85</v>
      </c>
      <c r="AW243" s="8" t="s">
        <v>20</v>
      </c>
      <c r="AX243" s="8" t="s">
        <v>45</v>
      </c>
      <c r="AY243" s="107" t="s">
        <v>79</v>
      </c>
    </row>
    <row r="244" spans="2:65" s="1" customFormat="1" ht="16.5" customHeight="1" x14ac:dyDescent="0.2">
      <c r="B244" s="21"/>
      <c r="C244" s="119" t="s">
        <v>276</v>
      </c>
      <c r="D244" s="119" t="s">
        <v>175</v>
      </c>
      <c r="E244" s="120" t="s">
        <v>277</v>
      </c>
      <c r="F244" s="121" t="s">
        <v>278</v>
      </c>
      <c r="G244" s="122" t="s">
        <v>191</v>
      </c>
      <c r="H244" s="123">
        <v>61.87</v>
      </c>
      <c r="I244" s="124"/>
      <c r="J244" s="125">
        <f>ROUND(I244*H244,2)</f>
        <v>0</v>
      </c>
      <c r="K244" s="121" t="s">
        <v>93</v>
      </c>
      <c r="L244" s="126"/>
      <c r="M244" s="127" t="s">
        <v>8</v>
      </c>
      <c r="N244" s="128" t="s">
        <v>31</v>
      </c>
      <c r="P244" s="89">
        <f>O244*H244</f>
        <v>0</v>
      </c>
      <c r="Q244" s="89">
        <v>2.9999999999999997E-4</v>
      </c>
      <c r="R244" s="89">
        <f>Q244*H244</f>
        <v>1.8560999999999998E-2</v>
      </c>
      <c r="S244" s="89">
        <v>0</v>
      </c>
      <c r="T244" s="90">
        <f>S244*H244</f>
        <v>0</v>
      </c>
      <c r="AR244" s="91" t="s">
        <v>151</v>
      </c>
      <c r="AT244" s="91" t="s">
        <v>175</v>
      </c>
      <c r="AU244" s="91" t="s">
        <v>86</v>
      </c>
      <c r="AY244" s="12" t="s">
        <v>79</v>
      </c>
      <c r="BE244" s="92">
        <f>IF(N244="základní",J244,0)</f>
        <v>0</v>
      </c>
      <c r="BF244" s="92">
        <f>IF(N244="snížená",J244,0)</f>
        <v>0</v>
      </c>
      <c r="BG244" s="92">
        <f>IF(N244="zákl. přenesená",J244,0)</f>
        <v>0</v>
      </c>
      <c r="BH244" s="92">
        <f>IF(N244="sníž. přenesená",J244,0)</f>
        <v>0</v>
      </c>
      <c r="BI244" s="92">
        <f>IF(N244="nulová",J244,0)</f>
        <v>0</v>
      </c>
      <c r="BJ244" s="12" t="s">
        <v>86</v>
      </c>
      <c r="BK244" s="92">
        <f>ROUND(I244*H244,2)</f>
        <v>0</v>
      </c>
      <c r="BL244" s="12" t="s">
        <v>85</v>
      </c>
      <c r="BM244" s="91" t="s">
        <v>279</v>
      </c>
    </row>
    <row r="245" spans="2:65" s="7" customFormat="1" x14ac:dyDescent="0.2">
      <c r="B245" s="99"/>
      <c r="D245" s="97" t="s">
        <v>99</v>
      </c>
      <c r="F245" s="101" t="s">
        <v>280</v>
      </c>
      <c r="H245" s="102">
        <v>61.87</v>
      </c>
      <c r="I245" s="103"/>
      <c r="L245" s="99"/>
      <c r="M245" s="104"/>
      <c r="T245" s="105"/>
      <c r="AT245" s="100" t="s">
        <v>99</v>
      </c>
      <c r="AU245" s="100" t="s">
        <v>86</v>
      </c>
      <c r="AV245" s="7" t="s">
        <v>86</v>
      </c>
      <c r="AW245" s="7" t="s">
        <v>0</v>
      </c>
      <c r="AX245" s="7" t="s">
        <v>45</v>
      </c>
      <c r="AY245" s="100" t="s">
        <v>79</v>
      </c>
    </row>
    <row r="246" spans="2:65" s="1" customFormat="1" ht="16.5" customHeight="1" x14ac:dyDescent="0.2">
      <c r="B246" s="21"/>
      <c r="C246" s="119" t="s">
        <v>281</v>
      </c>
      <c r="D246" s="119" t="s">
        <v>175</v>
      </c>
      <c r="E246" s="120" t="s">
        <v>282</v>
      </c>
      <c r="F246" s="121" t="s">
        <v>283</v>
      </c>
      <c r="G246" s="122" t="s">
        <v>191</v>
      </c>
      <c r="H246" s="123">
        <v>56.063000000000002</v>
      </c>
      <c r="I246" s="124"/>
      <c r="J246" s="125">
        <f>ROUND(I246*H246,2)</f>
        <v>0</v>
      </c>
      <c r="K246" s="121" t="s">
        <v>93</v>
      </c>
      <c r="L246" s="126"/>
      <c r="M246" s="127" t="s">
        <v>8</v>
      </c>
      <c r="N246" s="128" t="s">
        <v>31</v>
      </c>
      <c r="P246" s="89">
        <f>O246*H246</f>
        <v>0</v>
      </c>
      <c r="Q246" s="89">
        <v>2.0000000000000001E-4</v>
      </c>
      <c r="R246" s="89">
        <f>Q246*H246</f>
        <v>1.1212600000000001E-2</v>
      </c>
      <c r="S246" s="89">
        <v>0</v>
      </c>
      <c r="T246" s="90">
        <f>S246*H246</f>
        <v>0</v>
      </c>
      <c r="AR246" s="91" t="s">
        <v>151</v>
      </c>
      <c r="AT246" s="91" t="s">
        <v>175</v>
      </c>
      <c r="AU246" s="91" t="s">
        <v>86</v>
      </c>
      <c r="AY246" s="12" t="s">
        <v>79</v>
      </c>
      <c r="BE246" s="92">
        <f>IF(N246="základní",J246,0)</f>
        <v>0</v>
      </c>
      <c r="BF246" s="92">
        <f>IF(N246="snížená",J246,0)</f>
        <v>0</v>
      </c>
      <c r="BG246" s="92">
        <f>IF(N246="zákl. přenesená",J246,0)</f>
        <v>0</v>
      </c>
      <c r="BH246" s="92">
        <f>IF(N246="sníž. přenesená",J246,0)</f>
        <v>0</v>
      </c>
      <c r="BI246" s="92">
        <f>IF(N246="nulová",J246,0)</f>
        <v>0</v>
      </c>
      <c r="BJ246" s="12" t="s">
        <v>86</v>
      </c>
      <c r="BK246" s="92">
        <f>ROUND(I246*H246,2)</f>
        <v>0</v>
      </c>
      <c r="BL246" s="12" t="s">
        <v>85</v>
      </c>
      <c r="BM246" s="91" t="s">
        <v>284</v>
      </c>
    </row>
    <row r="247" spans="2:65" s="7" customFormat="1" x14ac:dyDescent="0.2">
      <c r="B247" s="99"/>
      <c r="D247" s="97" t="s">
        <v>99</v>
      </c>
      <c r="F247" s="101" t="s">
        <v>285</v>
      </c>
      <c r="H247" s="102">
        <v>56.063000000000002</v>
      </c>
      <c r="I247" s="103"/>
      <c r="L247" s="99"/>
      <c r="M247" s="104"/>
      <c r="T247" s="105"/>
      <c r="AT247" s="100" t="s">
        <v>99</v>
      </c>
      <c r="AU247" s="100" t="s">
        <v>86</v>
      </c>
      <c r="AV247" s="7" t="s">
        <v>86</v>
      </c>
      <c r="AW247" s="7" t="s">
        <v>0</v>
      </c>
      <c r="AX247" s="7" t="s">
        <v>45</v>
      </c>
      <c r="AY247" s="100" t="s">
        <v>79</v>
      </c>
    </row>
    <row r="248" spans="2:65" s="1" customFormat="1" ht="24.2" customHeight="1" x14ac:dyDescent="0.2">
      <c r="B248" s="21"/>
      <c r="C248" s="80" t="s">
        <v>286</v>
      </c>
      <c r="D248" s="80" t="s">
        <v>81</v>
      </c>
      <c r="E248" s="81" t="s">
        <v>287</v>
      </c>
      <c r="F248" s="82" t="s">
        <v>288</v>
      </c>
      <c r="G248" s="83" t="s">
        <v>92</v>
      </c>
      <c r="H248" s="84">
        <v>965.21799999999996</v>
      </c>
      <c r="I248" s="85"/>
      <c r="J248" s="86">
        <f>ROUND(I248*H248,2)</f>
        <v>0</v>
      </c>
      <c r="K248" s="82" t="s">
        <v>289</v>
      </c>
      <c r="L248" s="21"/>
      <c r="M248" s="87" t="s">
        <v>8</v>
      </c>
      <c r="N248" s="88" t="s">
        <v>31</v>
      </c>
      <c r="P248" s="89">
        <f>O248*H248</f>
        <v>0</v>
      </c>
      <c r="Q248" s="89">
        <v>2.2799999999999999E-3</v>
      </c>
      <c r="R248" s="89">
        <f>Q248*H248</f>
        <v>2.2006970399999997</v>
      </c>
      <c r="S248" s="89">
        <v>0</v>
      </c>
      <c r="T248" s="90">
        <f>S248*H248</f>
        <v>0</v>
      </c>
      <c r="AR248" s="91" t="s">
        <v>85</v>
      </c>
      <c r="AT248" s="91" t="s">
        <v>81</v>
      </c>
      <c r="AU248" s="91" t="s">
        <v>86</v>
      </c>
      <c r="AY248" s="12" t="s">
        <v>79</v>
      </c>
      <c r="BE248" s="92">
        <f>IF(N248="základní",J248,0)</f>
        <v>0</v>
      </c>
      <c r="BF248" s="92">
        <f>IF(N248="snížená",J248,0)</f>
        <v>0</v>
      </c>
      <c r="BG248" s="92">
        <f>IF(N248="zákl. přenesená",J248,0)</f>
        <v>0</v>
      </c>
      <c r="BH248" s="92">
        <f>IF(N248="sníž. přenesená",J248,0)</f>
        <v>0</v>
      </c>
      <c r="BI248" s="92">
        <f>IF(N248="nulová",J248,0)</f>
        <v>0</v>
      </c>
      <c r="BJ248" s="12" t="s">
        <v>86</v>
      </c>
      <c r="BK248" s="92">
        <f>ROUND(I248*H248,2)</f>
        <v>0</v>
      </c>
      <c r="BL248" s="12" t="s">
        <v>85</v>
      </c>
      <c r="BM248" s="91" t="s">
        <v>290</v>
      </c>
    </row>
    <row r="249" spans="2:65" s="7" customFormat="1" x14ac:dyDescent="0.2">
      <c r="B249" s="99"/>
      <c r="D249" s="97" t="s">
        <v>99</v>
      </c>
      <c r="E249" s="100" t="s">
        <v>8</v>
      </c>
      <c r="F249" s="101" t="s">
        <v>291</v>
      </c>
      <c r="H249" s="102">
        <v>879.47199999999998</v>
      </c>
      <c r="I249" s="103"/>
      <c r="L249" s="99"/>
      <c r="M249" s="104"/>
      <c r="T249" s="105"/>
      <c r="AT249" s="100" t="s">
        <v>99</v>
      </c>
      <c r="AU249" s="100" t="s">
        <v>86</v>
      </c>
      <c r="AV249" s="7" t="s">
        <v>86</v>
      </c>
      <c r="AW249" s="7" t="s">
        <v>20</v>
      </c>
      <c r="AX249" s="7" t="s">
        <v>43</v>
      </c>
      <c r="AY249" s="100" t="s">
        <v>79</v>
      </c>
    </row>
    <row r="250" spans="2:65" s="7" customFormat="1" x14ac:dyDescent="0.2">
      <c r="B250" s="99"/>
      <c r="D250" s="97" t="s">
        <v>99</v>
      </c>
      <c r="E250" s="100" t="s">
        <v>8</v>
      </c>
      <c r="F250" s="101" t="s">
        <v>292</v>
      </c>
      <c r="H250" s="102">
        <v>85.745999999999995</v>
      </c>
      <c r="I250" s="103"/>
      <c r="L250" s="99"/>
      <c r="M250" s="104"/>
      <c r="T250" s="105"/>
      <c r="AT250" s="100" t="s">
        <v>99</v>
      </c>
      <c r="AU250" s="100" t="s">
        <v>86</v>
      </c>
      <c r="AV250" s="7" t="s">
        <v>86</v>
      </c>
      <c r="AW250" s="7" t="s">
        <v>20</v>
      </c>
      <c r="AX250" s="7" t="s">
        <v>43</v>
      </c>
      <c r="AY250" s="100" t="s">
        <v>79</v>
      </c>
    </row>
    <row r="251" spans="2:65" s="8" customFormat="1" x14ac:dyDescent="0.2">
      <c r="B251" s="106"/>
      <c r="D251" s="97" t="s">
        <v>99</v>
      </c>
      <c r="E251" s="107" t="s">
        <v>8</v>
      </c>
      <c r="F251" s="108" t="s">
        <v>109</v>
      </c>
      <c r="H251" s="109">
        <v>965.21799999999996</v>
      </c>
      <c r="I251" s="110"/>
      <c r="L251" s="106"/>
      <c r="M251" s="111"/>
      <c r="T251" s="112"/>
      <c r="AT251" s="107" t="s">
        <v>99</v>
      </c>
      <c r="AU251" s="107" t="s">
        <v>86</v>
      </c>
      <c r="AV251" s="8" t="s">
        <v>85</v>
      </c>
      <c r="AW251" s="8" t="s">
        <v>20</v>
      </c>
      <c r="AX251" s="8" t="s">
        <v>45</v>
      </c>
      <c r="AY251" s="107" t="s">
        <v>79</v>
      </c>
    </row>
    <row r="252" spans="2:65" s="1" customFormat="1" ht="21.75" customHeight="1" x14ac:dyDescent="0.2">
      <c r="B252" s="21"/>
      <c r="C252" s="80" t="s">
        <v>293</v>
      </c>
      <c r="D252" s="80" t="s">
        <v>81</v>
      </c>
      <c r="E252" s="81" t="s">
        <v>294</v>
      </c>
      <c r="F252" s="82" t="s">
        <v>295</v>
      </c>
      <c r="G252" s="83" t="s">
        <v>191</v>
      </c>
      <c r="H252" s="84">
        <v>159.80000000000001</v>
      </c>
      <c r="I252" s="85"/>
      <c r="J252" s="86">
        <f>ROUND(I252*H252,2)</f>
        <v>0</v>
      </c>
      <c r="K252" s="82" t="s">
        <v>8</v>
      </c>
      <c r="L252" s="21"/>
      <c r="M252" s="87" t="s">
        <v>8</v>
      </c>
      <c r="N252" s="88" t="s">
        <v>31</v>
      </c>
      <c r="P252" s="89">
        <f>O252*H252</f>
        <v>0</v>
      </c>
      <c r="Q252" s="89">
        <v>0</v>
      </c>
      <c r="R252" s="89">
        <f>Q252*H252</f>
        <v>0</v>
      </c>
      <c r="S252" s="89">
        <v>0</v>
      </c>
      <c r="T252" s="90">
        <f>S252*H252</f>
        <v>0</v>
      </c>
      <c r="AR252" s="91" t="s">
        <v>85</v>
      </c>
      <c r="AT252" s="91" t="s">
        <v>81</v>
      </c>
      <c r="AU252" s="91" t="s">
        <v>86</v>
      </c>
      <c r="AY252" s="12" t="s">
        <v>79</v>
      </c>
      <c r="BE252" s="92">
        <f>IF(N252="základní",J252,0)</f>
        <v>0</v>
      </c>
      <c r="BF252" s="92">
        <f>IF(N252="snížená",J252,0)</f>
        <v>0</v>
      </c>
      <c r="BG252" s="92">
        <f>IF(N252="zákl. přenesená",J252,0)</f>
        <v>0</v>
      </c>
      <c r="BH252" s="92">
        <f>IF(N252="sníž. přenesená",J252,0)</f>
        <v>0</v>
      </c>
      <c r="BI252" s="92">
        <f>IF(N252="nulová",J252,0)</f>
        <v>0</v>
      </c>
      <c r="BJ252" s="12" t="s">
        <v>86</v>
      </c>
      <c r="BK252" s="92">
        <f>ROUND(I252*H252,2)</f>
        <v>0</v>
      </c>
      <c r="BL252" s="12" t="s">
        <v>85</v>
      </c>
      <c r="BM252" s="91" t="s">
        <v>296</v>
      </c>
    </row>
    <row r="253" spans="2:65" s="7" customFormat="1" x14ac:dyDescent="0.2">
      <c r="B253" s="99"/>
      <c r="D253" s="97" t="s">
        <v>99</v>
      </c>
      <c r="E253" s="100" t="s">
        <v>8</v>
      </c>
      <c r="F253" s="101" t="s">
        <v>297</v>
      </c>
      <c r="H253" s="102">
        <v>159.80000000000001</v>
      </c>
      <c r="I253" s="103"/>
      <c r="L253" s="99"/>
      <c r="M253" s="104"/>
      <c r="T253" s="105"/>
      <c r="AT253" s="100" t="s">
        <v>99</v>
      </c>
      <c r="AU253" s="100" t="s">
        <v>86</v>
      </c>
      <c r="AV253" s="7" t="s">
        <v>86</v>
      </c>
      <c r="AW253" s="7" t="s">
        <v>20</v>
      </c>
      <c r="AX253" s="7" t="s">
        <v>45</v>
      </c>
      <c r="AY253" s="100" t="s">
        <v>79</v>
      </c>
    </row>
    <row r="254" spans="2:65" s="1" customFormat="1" ht="24.2" customHeight="1" x14ac:dyDescent="0.2">
      <c r="B254" s="21"/>
      <c r="C254" s="80" t="s">
        <v>298</v>
      </c>
      <c r="D254" s="80" t="s">
        <v>81</v>
      </c>
      <c r="E254" s="81" t="s">
        <v>299</v>
      </c>
      <c r="F254" s="82" t="s">
        <v>300</v>
      </c>
      <c r="G254" s="83" t="s">
        <v>191</v>
      </c>
      <c r="H254" s="84">
        <v>2</v>
      </c>
      <c r="I254" s="85"/>
      <c r="J254" s="86">
        <f>ROUND(I254*H254,2)</f>
        <v>0</v>
      </c>
      <c r="K254" s="82" t="s">
        <v>8</v>
      </c>
      <c r="L254" s="21"/>
      <c r="M254" s="87" t="s">
        <v>8</v>
      </c>
      <c r="N254" s="88" t="s">
        <v>31</v>
      </c>
      <c r="P254" s="89">
        <f>O254*H254</f>
        <v>0</v>
      </c>
      <c r="Q254" s="89">
        <v>0</v>
      </c>
      <c r="R254" s="89">
        <f>Q254*H254</f>
        <v>0</v>
      </c>
      <c r="S254" s="89">
        <v>0</v>
      </c>
      <c r="T254" s="90">
        <f>S254*H254</f>
        <v>0</v>
      </c>
      <c r="AR254" s="91" t="s">
        <v>85</v>
      </c>
      <c r="AT254" s="91" t="s">
        <v>81</v>
      </c>
      <c r="AU254" s="91" t="s">
        <v>86</v>
      </c>
      <c r="AY254" s="12" t="s">
        <v>79</v>
      </c>
      <c r="BE254" s="92">
        <f>IF(N254="základní",J254,0)</f>
        <v>0</v>
      </c>
      <c r="BF254" s="92">
        <f>IF(N254="snížená",J254,0)</f>
        <v>0</v>
      </c>
      <c r="BG254" s="92">
        <f>IF(N254="zákl. přenesená",J254,0)</f>
        <v>0</v>
      </c>
      <c r="BH254" s="92">
        <f>IF(N254="sníž. přenesená",J254,0)</f>
        <v>0</v>
      </c>
      <c r="BI254" s="92">
        <f>IF(N254="nulová",J254,0)</f>
        <v>0</v>
      </c>
      <c r="BJ254" s="12" t="s">
        <v>86</v>
      </c>
      <c r="BK254" s="92">
        <f>ROUND(I254*H254,2)</f>
        <v>0</v>
      </c>
      <c r="BL254" s="12" t="s">
        <v>85</v>
      </c>
      <c r="BM254" s="91" t="s">
        <v>301</v>
      </c>
    </row>
    <row r="255" spans="2:65" s="1" customFormat="1" ht="37.9" customHeight="1" x14ac:dyDescent="0.2">
      <c r="B255" s="21"/>
      <c r="C255" s="80" t="s">
        <v>302</v>
      </c>
      <c r="D255" s="80" t="s">
        <v>81</v>
      </c>
      <c r="E255" s="81" t="s">
        <v>303</v>
      </c>
      <c r="F255" s="82" t="s">
        <v>304</v>
      </c>
      <c r="G255" s="83" t="s">
        <v>92</v>
      </c>
      <c r="H255" s="84">
        <v>133.83199999999999</v>
      </c>
      <c r="I255" s="85"/>
      <c r="J255" s="86">
        <f>ROUND(I255*H255,2)</f>
        <v>0</v>
      </c>
      <c r="K255" s="82" t="s">
        <v>93</v>
      </c>
      <c r="L255" s="21"/>
      <c r="M255" s="87" t="s">
        <v>8</v>
      </c>
      <c r="N255" s="88" t="s">
        <v>31</v>
      </c>
      <c r="P255" s="89">
        <f>O255*H255</f>
        <v>0</v>
      </c>
      <c r="Q255" s="89">
        <v>0.12948000000000001</v>
      </c>
      <c r="R255" s="89">
        <f>Q255*H255</f>
        <v>17.328567360000001</v>
      </c>
      <c r="S255" s="89">
        <v>0</v>
      </c>
      <c r="T255" s="90">
        <f>S255*H255</f>
        <v>0</v>
      </c>
      <c r="AR255" s="91" t="s">
        <v>85</v>
      </c>
      <c r="AT255" s="91" t="s">
        <v>81</v>
      </c>
      <c r="AU255" s="91" t="s">
        <v>86</v>
      </c>
      <c r="AY255" s="12" t="s">
        <v>79</v>
      </c>
      <c r="BE255" s="92">
        <f>IF(N255="základní",J255,0)</f>
        <v>0</v>
      </c>
      <c r="BF255" s="92">
        <f>IF(N255="snížená",J255,0)</f>
        <v>0</v>
      </c>
      <c r="BG255" s="92">
        <f>IF(N255="zákl. přenesená",J255,0)</f>
        <v>0</v>
      </c>
      <c r="BH255" s="92">
        <f>IF(N255="sníž. přenesená",J255,0)</f>
        <v>0</v>
      </c>
      <c r="BI255" s="92">
        <f>IF(N255="nulová",J255,0)</f>
        <v>0</v>
      </c>
      <c r="BJ255" s="12" t="s">
        <v>86</v>
      </c>
      <c r="BK255" s="92">
        <f>ROUND(I255*H255,2)</f>
        <v>0</v>
      </c>
      <c r="BL255" s="12" t="s">
        <v>85</v>
      </c>
      <c r="BM255" s="91" t="s">
        <v>305</v>
      </c>
    </row>
    <row r="256" spans="2:65" s="1" customFormat="1" x14ac:dyDescent="0.2">
      <c r="B256" s="21"/>
      <c r="D256" s="93" t="s">
        <v>95</v>
      </c>
      <c r="F256" s="94" t="s">
        <v>306</v>
      </c>
      <c r="I256" s="95"/>
      <c r="L256" s="21"/>
      <c r="M256" s="96"/>
      <c r="T256" s="30"/>
      <c r="AT256" s="12" t="s">
        <v>95</v>
      </c>
      <c r="AU256" s="12" t="s">
        <v>86</v>
      </c>
    </row>
    <row r="257" spans="2:65" s="1" customFormat="1" ht="39" x14ac:dyDescent="0.2">
      <c r="B257" s="21"/>
      <c r="D257" s="97" t="s">
        <v>97</v>
      </c>
      <c r="F257" s="98" t="s">
        <v>307</v>
      </c>
      <c r="I257" s="95"/>
      <c r="L257" s="21"/>
      <c r="M257" s="96"/>
      <c r="T257" s="30"/>
      <c r="AT257" s="12" t="s">
        <v>97</v>
      </c>
      <c r="AU257" s="12" t="s">
        <v>86</v>
      </c>
    </row>
    <row r="258" spans="2:65" s="9" customFormat="1" x14ac:dyDescent="0.2">
      <c r="B258" s="113"/>
      <c r="D258" s="97" t="s">
        <v>99</v>
      </c>
      <c r="E258" s="114" t="s">
        <v>8</v>
      </c>
      <c r="F258" s="115" t="s">
        <v>308</v>
      </c>
      <c r="H258" s="114" t="s">
        <v>8</v>
      </c>
      <c r="I258" s="116"/>
      <c r="L258" s="113"/>
      <c r="M258" s="117"/>
      <c r="T258" s="118"/>
      <c r="AT258" s="114" t="s">
        <v>99</v>
      </c>
      <c r="AU258" s="114" t="s">
        <v>86</v>
      </c>
      <c r="AV258" s="9" t="s">
        <v>45</v>
      </c>
      <c r="AW258" s="9" t="s">
        <v>20</v>
      </c>
      <c r="AX258" s="9" t="s">
        <v>43</v>
      </c>
      <c r="AY258" s="114" t="s">
        <v>79</v>
      </c>
    </row>
    <row r="259" spans="2:65" s="7" customFormat="1" x14ac:dyDescent="0.2">
      <c r="B259" s="99"/>
      <c r="D259" s="97" t="s">
        <v>99</v>
      </c>
      <c r="E259" s="100" t="s">
        <v>8</v>
      </c>
      <c r="F259" s="101" t="s">
        <v>309</v>
      </c>
      <c r="H259" s="102">
        <v>135.74</v>
      </c>
      <c r="I259" s="103"/>
      <c r="L259" s="99"/>
      <c r="M259" s="104"/>
      <c r="T259" s="105"/>
      <c r="AT259" s="100" t="s">
        <v>99</v>
      </c>
      <c r="AU259" s="100" t="s">
        <v>86</v>
      </c>
      <c r="AV259" s="7" t="s">
        <v>86</v>
      </c>
      <c r="AW259" s="7" t="s">
        <v>20</v>
      </c>
      <c r="AX259" s="7" t="s">
        <v>43</v>
      </c>
      <c r="AY259" s="100" t="s">
        <v>79</v>
      </c>
    </row>
    <row r="260" spans="2:65" s="7" customFormat="1" x14ac:dyDescent="0.2">
      <c r="B260" s="99"/>
      <c r="D260" s="97" t="s">
        <v>99</v>
      </c>
      <c r="E260" s="100" t="s">
        <v>8</v>
      </c>
      <c r="F260" s="101" t="s">
        <v>310</v>
      </c>
      <c r="H260" s="102">
        <v>-1.9079999999999999</v>
      </c>
      <c r="I260" s="103"/>
      <c r="L260" s="99"/>
      <c r="M260" s="104"/>
      <c r="T260" s="105"/>
      <c r="AT260" s="100" t="s">
        <v>99</v>
      </c>
      <c r="AU260" s="100" t="s">
        <v>86</v>
      </c>
      <c r="AV260" s="7" t="s">
        <v>86</v>
      </c>
      <c r="AW260" s="7" t="s">
        <v>20</v>
      </c>
      <c r="AX260" s="7" t="s">
        <v>43</v>
      </c>
      <c r="AY260" s="100" t="s">
        <v>79</v>
      </c>
    </row>
    <row r="261" spans="2:65" s="8" customFormat="1" x14ac:dyDescent="0.2">
      <c r="B261" s="106"/>
      <c r="D261" s="97" t="s">
        <v>99</v>
      </c>
      <c r="E261" s="107" t="s">
        <v>8</v>
      </c>
      <c r="F261" s="108" t="s">
        <v>109</v>
      </c>
      <c r="H261" s="109">
        <v>133.83200000000002</v>
      </c>
      <c r="I261" s="110"/>
      <c r="L261" s="106"/>
      <c r="M261" s="111"/>
      <c r="T261" s="112"/>
      <c r="AT261" s="107" t="s">
        <v>99</v>
      </c>
      <c r="AU261" s="107" t="s">
        <v>86</v>
      </c>
      <c r="AV261" s="8" t="s">
        <v>85</v>
      </c>
      <c r="AW261" s="8" t="s">
        <v>20</v>
      </c>
      <c r="AX261" s="8" t="s">
        <v>45</v>
      </c>
      <c r="AY261" s="107" t="s">
        <v>79</v>
      </c>
    </row>
    <row r="262" spans="2:65" s="1" customFormat="1" ht="16.5" customHeight="1" x14ac:dyDescent="0.2">
      <c r="B262" s="21"/>
      <c r="C262" s="119" t="s">
        <v>311</v>
      </c>
      <c r="D262" s="119" t="s">
        <v>175</v>
      </c>
      <c r="E262" s="120" t="s">
        <v>312</v>
      </c>
      <c r="F262" s="121" t="s">
        <v>313</v>
      </c>
      <c r="G262" s="122" t="s">
        <v>92</v>
      </c>
      <c r="H262" s="123">
        <v>294.43</v>
      </c>
      <c r="I262" s="124"/>
      <c r="J262" s="125">
        <f>ROUND(I262*H262,2)</f>
        <v>0</v>
      </c>
      <c r="K262" s="121" t="s">
        <v>93</v>
      </c>
      <c r="L262" s="126"/>
      <c r="M262" s="127" t="s">
        <v>8</v>
      </c>
      <c r="N262" s="128" t="s">
        <v>31</v>
      </c>
      <c r="P262" s="89">
        <f>O262*H262</f>
        <v>0</v>
      </c>
      <c r="Q262" s="89">
        <v>2.4299999999999999E-3</v>
      </c>
      <c r="R262" s="89">
        <f>Q262*H262</f>
        <v>0.71546489999999996</v>
      </c>
      <c r="S262" s="89">
        <v>0</v>
      </c>
      <c r="T262" s="90">
        <f>S262*H262</f>
        <v>0</v>
      </c>
      <c r="AR262" s="91" t="s">
        <v>151</v>
      </c>
      <c r="AT262" s="91" t="s">
        <v>175</v>
      </c>
      <c r="AU262" s="91" t="s">
        <v>86</v>
      </c>
      <c r="AY262" s="12" t="s">
        <v>79</v>
      </c>
      <c r="BE262" s="92">
        <f>IF(N262="základní",J262,0)</f>
        <v>0</v>
      </c>
      <c r="BF262" s="92">
        <f>IF(N262="snížená",J262,0)</f>
        <v>0</v>
      </c>
      <c r="BG262" s="92">
        <f>IF(N262="zákl. přenesená",J262,0)</f>
        <v>0</v>
      </c>
      <c r="BH262" s="92">
        <f>IF(N262="sníž. přenesená",J262,0)</f>
        <v>0</v>
      </c>
      <c r="BI262" s="92">
        <f>IF(N262="nulová",J262,0)</f>
        <v>0</v>
      </c>
      <c r="BJ262" s="12" t="s">
        <v>86</v>
      </c>
      <c r="BK262" s="92">
        <f>ROUND(I262*H262,2)</f>
        <v>0</v>
      </c>
      <c r="BL262" s="12" t="s">
        <v>85</v>
      </c>
      <c r="BM262" s="91" t="s">
        <v>314</v>
      </c>
    </row>
    <row r="263" spans="2:65" s="7" customFormat="1" x14ac:dyDescent="0.2">
      <c r="B263" s="99"/>
      <c r="D263" s="97" t="s">
        <v>99</v>
      </c>
      <c r="F263" s="101" t="s">
        <v>315</v>
      </c>
      <c r="H263" s="102">
        <v>294.43</v>
      </c>
      <c r="I263" s="103"/>
      <c r="L263" s="99"/>
      <c r="M263" s="104"/>
      <c r="T263" s="105"/>
      <c r="AT263" s="100" t="s">
        <v>99</v>
      </c>
      <c r="AU263" s="100" t="s">
        <v>86</v>
      </c>
      <c r="AV263" s="7" t="s">
        <v>86</v>
      </c>
      <c r="AW263" s="7" t="s">
        <v>0</v>
      </c>
      <c r="AX263" s="7" t="s">
        <v>45</v>
      </c>
      <c r="AY263" s="100" t="s">
        <v>79</v>
      </c>
    </row>
    <row r="264" spans="2:65" s="1" customFormat="1" ht="24.2" customHeight="1" x14ac:dyDescent="0.2">
      <c r="B264" s="21"/>
      <c r="C264" s="80" t="s">
        <v>316</v>
      </c>
      <c r="D264" s="80" t="s">
        <v>81</v>
      </c>
      <c r="E264" s="81" t="s">
        <v>317</v>
      </c>
      <c r="F264" s="82" t="s">
        <v>318</v>
      </c>
      <c r="G264" s="83" t="s">
        <v>92</v>
      </c>
      <c r="H264" s="84">
        <v>0.92200000000000004</v>
      </c>
      <c r="I264" s="85"/>
      <c r="J264" s="86">
        <f>ROUND(I264*H264,2)</f>
        <v>0</v>
      </c>
      <c r="K264" s="82" t="s">
        <v>93</v>
      </c>
      <c r="L264" s="21"/>
      <c r="M264" s="87" t="s">
        <v>8</v>
      </c>
      <c r="N264" s="88" t="s">
        <v>31</v>
      </c>
      <c r="P264" s="89">
        <f>O264*H264</f>
        <v>0</v>
      </c>
      <c r="Q264" s="89">
        <v>5.5E-2</v>
      </c>
      <c r="R264" s="89">
        <f>Q264*H264</f>
        <v>5.0710000000000005E-2</v>
      </c>
      <c r="S264" s="89">
        <v>0</v>
      </c>
      <c r="T264" s="90">
        <f>S264*H264</f>
        <v>0</v>
      </c>
      <c r="AR264" s="91" t="s">
        <v>85</v>
      </c>
      <c r="AT264" s="91" t="s">
        <v>81</v>
      </c>
      <c r="AU264" s="91" t="s">
        <v>86</v>
      </c>
      <c r="AY264" s="12" t="s">
        <v>79</v>
      </c>
      <c r="BE264" s="92">
        <f>IF(N264="základní",J264,0)</f>
        <v>0</v>
      </c>
      <c r="BF264" s="92">
        <f>IF(N264="snížená",J264,0)</f>
        <v>0</v>
      </c>
      <c r="BG264" s="92">
        <f>IF(N264="zákl. přenesená",J264,0)</f>
        <v>0</v>
      </c>
      <c r="BH264" s="92">
        <f>IF(N264="sníž. přenesená",J264,0)</f>
        <v>0</v>
      </c>
      <c r="BI264" s="92">
        <f>IF(N264="nulová",J264,0)</f>
        <v>0</v>
      </c>
      <c r="BJ264" s="12" t="s">
        <v>86</v>
      </c>
      <c r="BK264" s="92">
        <f>ROUND(I264*H264,2)</f>
        <v>0</v>
      </c>
      <c r="BL264" s="12" t="s">
        <v>85</v>
      </c>
      <c r="BM264" s="91" t="s">
        <v>319</v>
      </c>
    </row>
    <row r="265" spans="2:65" s="1" customFormat="1" x14ac:dyDescent="0.2">
      <c r="B265" s="21"/>
      <c r="D265" s="93" t="s">
        <v>95</v>
      </c>
      <c r="F265" s="94" t="s">
        <v>320</v>
      </c>
      <c r="I265" s="95"/>
      <c r="L265" s="21"/>
      <c r="M265" s="96"/>
      <c r="T265" s="30"/>
      <c r="AT265" s="12" t="s">
        <v>95</v>
      </c>
      <c r="AU265" s="12" t="s">
        <v>86</v>
      </c>
    </row>
    <row r="266" spans="2:65" s="1" customFormat="1" ht="39" x14ac:dyDescent="0.2">
      <c r="B266" s="21"/>
      <c r="D266" s="97" t="s">
        <v>97</v>
      </c>
      <c r="F266" s="98" t="s">
        <v>307</v>
      </c>
      <c r="I266" s="95"/>
      <c r="L266" s="21"/>
      <c r="M266" s="96"/>
      <c r="T266" s="30"/>
      <c r="AT266" s="12" t="s">
        <v>97</v>
      </c>
      <c r="AU266" s="12" t="s">
        <v>86</v>
      </c>
    </row>
    <row r="267" spans="2:65" s="7" customFormat="1" x14ac:dyDescent="0.2">
      <c r="B267" s="99"/>
      <c r="D267" s="97" t="s">
        <v>99</v>
      </c>
      <c r="E267" s="100" t="s">
        <v>8</v>
      </c>
      <c r="F267" s="101" t="s">
        <v>321</v>
      </c>
      <c r="H267" s="102">
        <v>0.92200000000000004</v>
      </c>
      <c r="I267" s="103"/>
      <c r="L267" s="99"/>
      <c r="M267" s="104"/>
      <c r="T267" s="105"/>
      <c r="AT267" s="100" t="s">
        <v>99</v>
      </c>
      <c r="AU267" s="100" t="s">
        <v>86</v>
      </c>
      <c r="AV267" s="7" t="s">
        <v>86</v>
      </c>
      <c r="AW267" s="7" t="s">
        <v>20</v>
      </c>
      <c r="AX267" s="7" t="s">
        <v>45</v>
      </c>
      <c r="AY267" s="100" t="s">
        <v>79</v>
      </c>
    </row>
    <row r="268" spans="2:65" s="1" customFormat="1" ht="24.2" customHeight="1" x14ac:dyDescent="0.2">
      <c r="B268" s="21"/>
      <c r="C268" s="80" t="s">
        <v>322</v>
      </c>
      <c r="D268" s="80" t="s">
        <v>81</v>
      </c>
      <c r="E268" s="81" t="s">
        <v>323</v>
      </c>
      <c r="F268" s="82" t="s">
        <v>324</v>
      </c>
      <c r="G268" s="83" t="s">
        <v>191</v>
      </c>
      <c r="H268" s="84">
        <v>61.53</v>
      </c>
      <c r="I268" s="85"/>
      <c r="J268" s="86">
        <f>ROUND(I268*H268,2)</f>
        <v>0</v>
      </c>
      <c r="K268" s="82" t="s">
        <v>93</v>
      </c>
      <c r="L268" s="21"/>
      <c r="M268" s="87" t="s">
        <v>8</v>
      </c>
      <c r="N268" s="88" t="s">
        <v>31</v>
      </c>
      <c r="P268" s="89">
        <f>O268*H268</f>
        <v>0</v>
      </c>
      <c r="Q268" s="89">
        <v>1.6060000000000001E-2</v>
      </c>
      <c r="R268" s="89">
        <f>Q268*H268</f>
        <v>0.98817180000000016</v>
      </c>
      <c r="S268" s="89">
        <v>0</v>
      </c>
      <c r="T268" s="90">
        <f>S268*H268</f>
        <v>0</v>
      </c>
      <c r="AR268" s="91" t="s">
        <v>85</v>
      </c>
      <c r="AT268" s="91" t="s">
        <v>81</v>
      </c>
      <c r="AU268" s="91" t="s">
        <v>86</v>
      </c>
      <c r="AY268" s="12" t="s">
        <v>79</v>
      </c>
      <c r="BE268" s="92">
        <f>IF(N268="základní",J268,0)</f>
        <v>0</v>
      </c>
      <c r="BF268" s="92">
        <f>IF(N268="snížená",J268,0)</f>
        <v>0</v>
      </c>
      <c r="BG268" s="92">
        <f>IF(N268="zákl. přenesená",J268,0)</f>
        <v>0</v>
      </c>
      <c r="BH268" s="92">
        <f>IF(N268="sníž. přenesená",J268,0)</f>
        <v>0</v>
      </c>
      <c r="BI268" s="92">
        <f>IF(N268="nulová",J268,0)</f>
        <v>0</v>
      </c>
      <c r="BJ268" s="12" t="s">
        <v>86</v>
      </c>
      <c r="BK268" s="92">
        <f>ROUND(I268*H268,2)</f>
        <v>0</v>
      </c>
      <c r="BL268" s="12" t="s">
        <v>85</v>
      </c>
      <c r="BM268" s="91" t="s">
        <v>325</v>
      </c>
    </row>
    <row r="269" spans="2:65" s="1" customFormat="1" x14ac:dyDescent="0.2">
      <c r="B269" s="21"/>
      <c r="D269" s="93" t="s">
        <v>95</v>
      </c>
      <c r="F269" s="94" t="s">
        <v>326</v>
      </c>
      <c r="I269" s="95"/>
      <c r="L269" s="21"/>
      <c r="M269" s="96"/>
      <c r="T269" s="30"/>
      <c r="AT269" s="12" t="s">
        <v>95</v>
      </c>
      <c r="AU269" s="12" t="s">
        <v>86</v>
      </c>
    </row>
    <row r="270" spans="2:65" s="1" customFormat="1" ht="39" x14ac:dyDescent="0.2">
      <c r="B270" s="21"/>
      <c r="D270" s="97" t="s">
        <v>97</v>
      </c>
      <c r="F270" s="98" t="s">
        <v>307</v>
      </c>
      <c r="I270" s="95"/>
      <c r="L270" s="21"/>
      <c r="M270" s="96"/>
      <c r="T270" s="30"/>
      <c r="AT270" s="12" t="s">
        <v>97</v>
      </c>
      <c r="AU270" s="12" t="s">
        <v>86</v>
      </c>
    </row>
    <row r="271" spans="2:65" s="7" customFormat="1" x14ac:dyDescent="0.2">
      <c r="B271" s="99"/>
      <c r="D271" s="97" t="s">
        <v>99</v>
      </c>
      <c r="E271" s="100" t="s">
        <v>8</v>
      </c>
      <c r="F271" s="101" t="s">
        <v>327</v>
      </c>
      <c r="H271" s="102">
        <v>61.53</v>
      </c>
      <c r="I271" s="103"/>
      <c r="L271" s="99"/>
      <c r="M271" s="104"/>
      <c r="T271" s="105"/>
      <c r="AT271" s="100" t="s">
        <v>99</v>
      </c>
      <c r="AU271" s="100" t="s">
        <v>86</v>
      </c>
      <c r="AV271" s="7" t="s">
        <v>86</v>
      </c>
      <c r="AW271" s="7" t="s">
        <v>20</v>
      </c>
      <c r="AX271" s="7" t="s">
        <v>45</v>
      </c>
      <c r="AY271" s="100" t="s">
        <v>79</v>
      </c>
    </row>
    <row r="272" spans="2:65" s="1" customFormat="1" ht="24.2" customHeight="1" x14ac:dyDescent="0.2">
      <c r="B272" s="21"/>
      <c r="C272" s="80" t="s">
        <v>328</v>
      </c>
      <c r="D272" s="80" t="s">
        <v>81</v>
      </c>
      <c r="E272" s="81" t="s">
        <v>329</v>
      </c>
      <c r="F272" s="82" t="s">
        <v>330</v>
      </c>
      <c r="G272" s="83" t="s">
        <v>191</v>
      </c>
      <c r="H272" s="84">
        <v>49.7</v>
      </c>
      <c r="I272" s="85"/>
      <c r="J272" s="86">
        <f>ROUND(I272*H272,2)</f>
        <v>0</v>
      </c>
      <c r="K272" s="82" t="s">
        <v>93</v>
      </c>
      <c r="L272" s="21"/>
      <c r="M272" s="87" t="s">
        <v>8</v>
      </c>
      <c r="N272" s="88" t="s">
        <v>31</v>
      </c>
      <c r="P272" s="89">
        <f>O272*H272</f>
        <v>0</v>
      </c>
      <c r="Q272" s="89">
        <v>2.0379999999999999E-2</v>
      </c>
      <c r="R272" s="89">
        <f>Q272*H272</f>
        <v>1.012886</v>
      </c>
      <c r="S272" s="89">
        <v>0</v>
      </c>
      <c r="T272" s="90">
        <f>S272*H272</f>
        <v>0</v>
      </c>
      <c r="AR272" s="91" t="s">
        <v>85</v>
      </c>
      <c r="AT272" s="91" t="s">
        <v>81</v>
      </c>
      <c r="AU272" s="91" t="s">
        <v>86</v>
      </c>
      <c r="AY272" s="12" t="s">
        <v>79</v>
      </c>
      <c r="BE272" s="92">
        <f>IF(N272="základní",J272,0)</f>
        <v>0</v>
      </c>
      <c r="BF272" s="92">
        <f>IF(N272="snížená",J272,0)</f>
        <v>0</v>
      </c>
      <c r="BG272" s="92">
        <f>IF(N272="zákl. přenesená",J272,0)</f>
        <v>0</v>
      </c>
      <c r="BH272" s="92">
        <f>IF(N272="sníž. přenesená",J272,0)</f>
        <v>0</v>
      </c>
      <c r="BI272" s="92">
        <f>IF(N272="nulová",J272,0)</f>
        <v>0</v>
      </c>
      <c r="BJ272" s="12" t="s">
        <v>86</v>
      </c>
      <c r="BK272" s="92">
        <f>ROUND(I272*H272,2)</f>
        <v>0</v>
      </c>
      <c r="BL272" s="12" t="s">
        <v>85</v>
      </c>
      <c r="BM272" s="91" t="s">
        <v>331</v>
      </c>
    </row>
    <row r="273" spans="2:65" s="1" customFormat="1" x14ac:dyDescent="0.2">
      <c r="B273" s="21"/>
      <c r="D273" s="93" t="s">
        <v>95</v>
      </c>
      <c r="F273" s="94" t="s">
        <v>332</v>
      </c>
      <c r="I273" s="95"/>
      <c r="L273" s="21"/>
      <c r="M273" s="96"/>
      <c r="T273" s="30"/>
      <c r="AT273" s="12" t="s">
        <v>95</v>
      </c>
      <c r="AU273" s="12" t="s">
        <v>86</v>
      </c>
    </row>
    <row r="274" spans="2:65" s="1" customFormat="1" ht="39" x14ac:dyDescent="0.2">
      <c r="B274" s="21"/>
      <c r="D274" s="97" t="s">
        <v>97</v>
      </c>
      <c r="F274" s="98" t="s">
        <v>307</v>
      </c>
      <c r="I274" s="95"/>
      <c r="L274" s="21"/>
      <c r="M274" s="96"/>
      <c r="T274" s="30"/>
      <c r="AT274" s="12" t="s">
        <v>97</v>
      </c>
      <c r="AU274" s="12" t="s">
        <v>86</v>
      </c>
    </row>
    <row r="275" spans="2:65" s="7" customFormat="1" x14ac:dyDescent="0.2">
      <c r="B275" s="99"/>
      <c r="D275" s="97" t="s">
        <v>99</v>
      </c>
      <c r="E275" s="100" t="s">
        <v>8</v>
      </c>
      <c r="F275" s="101" t="s">
        <v>333</v>
      </c>
      <c r="H275" s="102">
        <v>49.7</v>
      </c>
      <c r="I275" s="103"/>
      <c r="L275" s="99"/>
      <c r="M275" s="104"/>
      <c r="T275" s="105"/>
      <c r="AT275" s="100" t="s">
        <v>99</v>
      </c>
      <c r="AU275" s="100" t="s">
        <v>86</v>
      </c>
      <c r="AV275" s="7" t="s">
        <v>86</v>
      </c>
      <c r="AW275" s="7" t="s">
        <v>20</v>
      </c>
      <c r="AX275" s="7" t="s">
        <v>45</v>
      </c>
      <c r="AY275" s="100" t="s">
        <v>79</v>
      </c>
    </row>
    <row r="276" spans="2:65" s="1" customFormat="1" ht="16.5" customHeight="1" x14ac:dyDescent="0.2">
      <c r="B276" s="21"/>
      <c r="C276" s="80" t="s">
        <v>334</v>
      </c>
      <c r="D276" s="80" t="s">
        <v>81</v>
      </c>
      <c r="E276" s="81" t="s">
        <v>335</v>
      </c>
      <c r="F276" s="82" t="s">
        <v>336</v>
      </c>
      <c r="G276" s="83" t="s">
        <v>191</v>
      </c>
      <c r="H276" s="84">
        <v>14</v>
      </c>
      <c r="I276" s="85"/>
      <c r="J276" s="86">
        <f>ROUND(I276*H276,2)</f>
        <v>0</v>
      </c>
      <c r="K276" s="82" t="s">
        <v>8</v>
      </c>
      <c r="L276" s="21"/>
      <c r="M276" s="87" t="s">
        <v>8</v>
      </c>
      <c r="N276" s="88" t="s">
        <v>31</v>
      </c>
      <c r="P276" s="89">
        <f>O276*H276</f>
        <v>0</v>
      </c>
      <c r="Q276" s="89">
        <v>0</v>
      </c>
      <c r="R276" s="89">
        <f>Q276*H276</f>
        <v>0</v>
      </c>
      <c r="S276" s="89">
        <v>0</v>
      </c>
      <c r="T276" s="90">
        <f>S276*H276</f>
        <v>0</v>
      </c>
      <c r="AR276" s="91" t="s">
        <v>85</v>
      </c>
      <c r="AT276" s="91" t="s">
        <v>81</v>
      </c>
      <c r="AU276" s="91" t="s">
        <v>86</v>
      </c>
      <c r="AY276" s="12" t="s">
        <v>79</v>
      </c>
      <c r="BE276" s="92">
        <f>IF(N276="základní",J276,0)</f>
        <v>0</v>
      </c>
      <c r="BF276" s="92">
        <f>IF(N276="snížená",J276,0)</f>
        <v>0</v>
      </c>
      <c r="BG276" s="92">
        <f>IF(N276="zákl. přenesená",J276,0)</f>
        <v>0</v>
      </c>
      <c r="BH276" s="92">
        <f>IF(N276="sníž. přenesená",J276,0)</f>
        <v>0</v>
      </c>
      <c r="BI276" s="92">
        <f>IF(N276="nulová",J276,0)</f>
        <v>0</v>
      </c>
      <c r="BJ276" s="12" t="s">
        <v>86</v>
      </c>
      <c r="BK276" s="92">
        <f>ROUND(I276*H276,2)</f>
        <v>0</v>
      </c>
      <c r="BL276" s="12" t="s">
        <v>85</v>
      </c>
      <c r="BM276" s="91" t="s">
        <v>337</v>
      </c>
    </row>
    <row r="277" spans="2:65" s="7" customFormat="1" x14ac:dyDescent="0.2">
      <c r="B277" s="99"/>
      <c r="D277" s="97" t="s">
        <v>99</v>
      </c>
      <c r="E277" s="100" t="s">
        <v>8</v>
      </c>
      <c r="F277" s="101" t="s">
        <v>338</v>
      </c>
      <c r="H277" s="102">
        <v>14</v>
      </c>
      <c r="I277" s="103"/>
      <c r="L277" s="99"/>
      <c r="M277" s="104"/>
      <c r="T277" s="105"/>
      <c r="AT277" s="100" t="s">
        <v>99</v>
      </c>
      <c r="AU277" s="100" t="s">
        <v>86</v>
      </c>
      <c r="AV277" s="7" t="s">
        <v>86</v>
      </c>
      <c r="AW277" s="7" t="s">
        <v>20</v>
      </c>
      <c r="AX277" s="7" t="s">
        <v>45</v>
      </c>
      <c r="AY277" s="100" t="s">
        <v>79</v>
      </c>
    </row>
    <row r="278" spans="2:65" s="6" customFormat="1" ht="22.9" customHeight="1" x14ac:dyDescent="0.2">
      <c r="B278" s="68"/>
      <c r="D278" s="69" t="s">
        <v>42</v>
      </c>
      <c r="E278" s="78" t="s">
        <v>158</v>
      </c>
      <c r="F278" s="78" t="s">
        <v>339</v>
      </c>
      <c r="I278" s="71"/>
      <c r="J278" s="79">
        <f>BK278</f>
        <v>0</v>
      </c>
      <c r="L278" s="68"/>
      <c r="M278" s="73"/>
      <c r="P278" s="74">
        <f>SUM(P279:P347)</f>
        <v>0</v>
      </c>
      <c r="R278" s="74">
        <f>SUM(R279:R347)</f>
        <v>1.6556810000000002E-2</v>
      </c>
      <c r="T278" s="75">
        <f>SUM(T279:T347)</f>
        <v>70.737611999999999</v>
      </c>
      <c r="AR278" s="69" t="s">
        <v>45</v>
      </c>
      <c r="AT278" s="76" t="s">
        <v>42</v>
      </c>
      <c r="AU278" s="76" t="s">
        <v>45</v>
      </c>
      <c r="AY278" s="69" t="s">
        <v>79</v>
      </c>
      <c r="BK278" s="77">
        <f>SUM(BK279:BK347)</f>
        <v>0</v>
      </c>
    </row>
    <row r="279" spans="2:65" s="1" customFormat="1" ht="16.5" customHeight="1" x14ac:dyDescent="0.2">
      <c r="B279" s="21"/>
      <c r="C279" s="80" t="s">
        <v>340</v>
      </c>
      <c r="D279" s="80" t="s">
        <v>81</v>
      </c>
      <c r="E279" s="81" t="s">
        <v>341</v>
      </c>
      <c r="F279" s="82" t="s">
        <v>342</v>
      </c>
      <c r="G279" s="83" t="s">
        <v>191</v>
      </c>
      <c r="H279" s="84">
        <v>161.80000000000001</v>
      </c>
      <c r="I279" s="85"/>
      <c r="J279" s="86">
        <f>ROUND(I279*H279,2)</f>
        <v>0</v>
      </c>
      <c r="K279" s="82" t="s">
        <v>93</v>
      </c>
      <c r="L279" s="21"/>
      <c r="M279" s="87" t="s">
        <v>8</v>
      </c>
      <c r="N279" s="88" t="s">
        <v>31</v>
      </c>
      <c r="P279" s="89">
        <f>O279*H279</f>
        <v>0</v>
      </c>
      <c r="Q279" s="89">
        <v>0</v>
      </c>
      <c r="R279" s="89">
        <f>Q279*H279</f>
        <v>0</v>
      </c>
      <c r="S279" s="89">
        <v>8.2000000000000003E-2</v>
      </c>
      <c r="T279" s="90">
        <f>S279*H279</f>
        <v>13.267600000000002</v>
      </c>
      <c r="AR279" s="91" t="s">
        <v>85</v>
      </c>
      <c r="AT279" s="91" t="s">
        <v>81</v>
      </c>
      <c r="AU279" s="91" t="s">
        <v>86</v>
      </c>
      <c r="AY279" s="12" t="s">
        <v>79</v>
      </c>
      <c r="BE279" s="92">
        <f>IF(N279="základní",J279,0)</f>
        <v>0</v>
      </c>
      <c r="BF279" s="92">
        <f>IF(N279="snížená",J279,0)</f>
        <v>0</v>
      </c>
      <c r="BG279" s="92">
        <f>IF(N279="zákl. přenesená",J279,0)</f>
        <v>0</v>
      </c>
      <c r="BH279" s="92">
        <f>IF(N279="sníž. přenesená",J279,0)</f>
        <v>0</v>
      </c>
      <c r="BI279" s="92">
        <f>IF(N279="nulová",J279,0)</f>
        <v>0</v>
      </c>
      <c r="BJ279" s="12" t="s">
        <v>86</v>
      </c>
      <c r="BK279" s="92">
        <f>ROUND(I279*H279,2)</f>
        <v>0</v>
      </c>
      <c r="BL279" s="12" t="s">
        <v>85</v>
      </c>
      <c r="BM279" s="91" t="s">
        <v>343</v>
      </c>
    </row>
    <row r="280" spans="2:65" s="1" customFormat="1" x14ac:dyDescent="0.2">
      <c r="B280" s="21"/>
      <c r="D280" s="93" t="s">
        <v>95</v>
      </c>
      <c r="F280" s="94" t="s">
        <v>344</v>
      </c>
      <c r="I280" s="95"/>
      <c r="L280" s="21"/>
      <c r="M280" s="96"/>
      <c r="T280" s="30"/>
      <c r="AT280" s="12" t="s">
        <v>95</v>
      </c>
      <c r="AU280" s="12" t="s">
        <v>86</v>
      </c>
    </row>
    <row r="281" spans="2:65" s="7" customFormat="1" x14ac:dyDescent="0.2">
      <c r="B281" s="99"/>
      <c r="D281" s="97" t="s">
        <v>99</v>
      </c>
      <c r="E281" s="100" t="s">
        <v>8</v>
      </c>
      <c r="F281" s="101" t="s">
        <v>345</v>
      </c>
      <c r="H281" s="102">
        <v>161.80000000000001</v>
      </c>
      <c r="I281" s="103"/>
      <c r="L281" s="99"/>
      <c r="M281" s="104"/>
      <c r="T281" s="105"/>
      <c r="AT281" s="100" t="s">
        <v>99</v>
      </c>
      <c r="AU281" s="100" t="s">
        <v>86</v>
      </c>
      <c r="AV281" s="7" t="s">
        <v>86</v>
      </c>
      <c r="AW281" s="7" t="s">
        <v>20</v>
      </c>
      <c r="AX281" s="7" t="s">
        <v>45</v>
      </c>
      <c r="AY281" s="100" t="s">
        <v>79</v>
      </c>
    </row>
    <row r="282" spans="2:65" s="1" customFormat="1" ht="24.2" customHeight="1" x14ac:dyDescent="0.2">
      <c r="B282" s="21"/>
      <c r="C282" s="80" t="s">
        <v>346</v>
      </c>
      <c r="D282" s="80" t="s">
        <v>81</v>
      </c>
      <c r="E282" s="81" t="s">
        <v>347</v>
      </c>
      <c r="F282" s="82" t="s">
        <v>348</v>
      </c>
      <c r="G282" s="83" t="s">
        <v>92</v>
      </c>
      <c r="H282" s="84">
        <v>974.06799999999998</v>
      </c>
      <c r="I282" s="85"/>
      <c r="J282" s="86">
        <f>ROUND(I282*H282,2)</f>
        <v>0</v>
      </c>
      <c r="K282" s="82" t="s">
        <v>93</v>
      </c>
      <c r="L282" s="21"/>
      <c r="M282" s="87" t="s">
        <v>8</v>
      </c>
      <c r="N282" s="88" t="s">
        <v>31</v>
      </c>
      <c r="P282" s="89">
        <f>O282*H282</f>
        <v>0</v>
      </c>
      <c r="Q282" s="89">
        <v>0</v>
      </c>
      <c r="R282" s="89">
        <f>Q282*H282</f>
        <v>0</v>
      </c>
      <c r="S282" s="89">
        <v>5.8999999999999997E-2</v>
      </c>
      <c r="T282" s="90">
        <f>S282*H282</f>
        <v>57.470011999999997</v>
      </c>
      <c r="AR282" s="91" t="s">
        <v>85</v>
      </c>
      <c r="AT282" s="91" t="s">
        <v>81</v>
      </c>
      <c r="AU282" s="91" t="s">
        <v>86</v>
      </c>
      <c r="AY282" s="12" t="s">
        <v>79</v>
      </c>
      <c r="BE282" s="92">
        <f>IF(N282="základní",J282,0)</f>
        <v>0</v>
      </c>
      <c r="BF282" s="92">
        <f>IF(N282="snížená",J282,0)</f>
        <v>0</v>
      </c>
      <c r="BG282" s="92">
        <f>IF(N282="zákl. přenesená",J282,0)</f>
        <v>0</v>
      </c>
      <c r="BH282" s="92">
        <f>IF(N282="sníž. přenesená",J282,0)</f>
        <v>0</v>
      </c>
      <c r="BI282" s="92">
        <f>IF(N282="nulová",J282,0)</f>
        <v>0</v>
      </c>
      <c r="BJ282" s="12" t="s">
        <v>86</v>
      </c>
      <c r="BK282" s="92">
        <f>ROUND(I282*H282,2)</f>
        <v>0</v>
      </c>
      <c r="BL282" s="12" t="s">
        <v>85</v>
      </c>
      <c r="BM282" s="91" t="s">
        <v>349</v>
      </c>
    </row>
    <row r="283" spans="2:65" s="1" customFormat="1" x14ac:dyDescent="0.2">
      <c r="B283" s="21"/>
      <c r="D283" s="93" t="s">
        <v>95</v>
      </c>
      <c r="F283" s="94" t="s">
        <v>350</v>
      </c>
      <c r="I283" s="95"/>
      <c r="L283" s="21"/>
      <c r="M283" s="96"/>
      <c r="T283" s="30"/>
      <c r="AT283" s="12" t="s">
        <v>95</v>
      </c>
      <c r="AU283" s="12" t="s">
        <v>86</v>
      </c>
    </row>
    <row r="284" spans="2:65" s="9" customFormat="1" x14ac:dyDescent="0.2">
      <c r="B284" s="113"/>
      <c r="D284" s="97" t="s">
        <v>99</v>
      </c>
      <c r="E284" s="114" t="s">
        <v>8</v>
      </c>
      <c r="F284" s="115" t="s">
        <v>351</v>
      </c>
      <c r="H284" s="114" t="s">
        <v>8</v>
      </c>
      <c r="I284" s="116"/>
      <c r="L284" s="113"/>
      <c r="M284" s="117"/>
      <c r="T284" s="118"/>
      <c r="AT284" s="114" t="s">
        <v>99</v>
      </c>
      <c r="AU284" s="114" t="s">
        <v>86</v>
      </c>
      <c r="AV284" s="9" t="s">
        <v>45</v>
      </c>
      <c r="AW284" s="9" t="s">
        <v>20</v>
      </c>
      <c r="AX284" s="9" t="s">
        <v>43</v>
      </c>
      <c r="AY284" s="114" t="s">
        <v>79</v>
      </c>
    </row>
    <row r="285" spans="2:65" s="7" customFormat="1" x14ac:dyDescent="0.2">
      <c r="B285" s="99"/>
      <c r="D285" s="97" t="s">
        <v>99</v>
      </c>
      <c r="E285" s="100" t="s">
        <v>8</v>
      </c>
      <c r="F285" s="101" t="s">
        <v>352</v>
      </c>
      <c r="H285" s="102">
        <v>937.14</v>
      </c>
      <c r="I285" s="103"/>
      <c r="L285" s="99"/>
      <c r="M285" s="104"/>
      <c r="T285" s="105"/>
      <c r="AT285" s="100" t="s">
        <v>99</v>
      </c>
      <c r="AU285" s="100" t="s">
        <v>86</v>
      </c>
      <c r="AV285" s="7" t="s">
        <v>86</v>
      </c>
      <c r="AW285" s="7" t="s">
        <v>20</v>
      </c>
      <c r="AX285" s="7" t="s">
        <v>43</v>
      </c>
      <c r="AY285" s="100" t="s">
        <v>79</v>
      </c>
    </row>
    <row r="286" spans="2:65" s="7" customFormat="1" x14ac:dyDescent="0.2">
      <c r="B286" s="99"/>
      <c r="D286" s="97" t="s">
        <v>99</v>
      </c>
      <c r="E286" s="100" t="s">
        <v>8</v>
      </c>
      <c r="F286" s="101" t="s">
        <v>353</v>
      </c>
      <c r="H286" s="102">
        <v>0.48799999999999999</v>
      </c>
      <c r="I286" s="103"/>
      <c r="L286" s="99"/>
      <c r="M286" s="104"/>
      <c r="T286" s="105"/>
      <c r="AT286" s="100" t="s">
        <v>99</v>
      </c>
      <c r="AU286" s="100" t="s">
        <v>86</v>
      </c>
      <c r="AV286" s="7" t="s">
        <v>86</v>
      </c>
      <c r="AW286" s="7" t="s">
        <v>20</v>
      </c>
      <c r="AX286" s="7" t="s">
        <v>43</v>
      </c>
      <c r="AY286" s="100" t="s">
        <v>79</v>
      </c>
    </row>
    <row r="287" spans="2:65" s="7" customFormat="1" x14ac:dyDescent="0.2">
      <c r="B287" s="99"/>
      <c r="D287" s="97" t="s">
        <v>99</v>
      </c>
      <c r="E287" s="100" t="s">
        <v>8</v>
      </c>
      <c r="F287" s="101" t="s">
        <v>354</v>
      </c>
      <c r="H287" s="102">
        <v>0.872</v>
      </c>
      <c r="I287" s="103"/>
      <c r="L287" s="99"/>
      <c r="M287" s="104"/>
      <c r="T287" s="105"/>
      <c r="AT287" s="100" t="s">
        <v>99</v>
      </c>
      <c r="AU287" s="100" t="s">
        <v>86</v>
      </c>
      <c r="AV287" s="7" t="s">
        <v>86</v>
      </c>
      <c r="AW287" s="7" t="s">
        <v>20</v>
      </c>
      <c r="AX287" s="7" t="s">
        <v>43</v>
      </c>
      <c r="AY287" s="100" t="s">
        <v>79</v>
      </c>
    </row>
    <row r="288" spans="2:65" s="7" customFormat="1" x14ac:dyDescent="0.2">
      <c r="B288" s="99"/>
      <c r="D288" s="97" t="s">
        <v>99</v>
      </c>
      <c r="E288" s="100" t="s">
        <v>8</v>
      </c>
      <c r="F288" s="101" t="s">
        <v>355</v>
      </c>
      <c r="H288" s="102">
        <v>21.952000000000002</v>
      </c>
      <c r="I288" s="103"/>
      <c r="L288" s="99"/>
      <c r="M288" s="104"/>
      <c r="T288" s="105"/>
      <c r="AT288" s="100" t="s">
        <v>99</v>
      </c>
      <c r="AU288" s="100" t="s">
        <v>86</v>
      </c>
      <c r="AV288" s="7" t="s">
        <v>86</v>
      </c>
      <c r="AW288" s="7" t="s">
        <v>20</v>
      </c>
      <c r="AX288" s="7" t="s">
        <v>43</v>
      </c>
      <c r="AY288" s="100" t="s">
        <v>79</v>
      </c>
    </row>
    <row r="289" spans="2:65" s="7" customFormat="1" x14ac:dyDescent="0.2">
      <c r="B289" s="99"/>
      <c r="D289" s="97" t="s">
        <v>99</v>
      </c>
      <c r="E289" s="100" t="s">
        <v>8</v>
      </c>
      <c r="F289" s="101" t="s">
        <v>356</v>
      </c>
      <c r="H289" s="102">
        <v>1.536</v>
      </c>
      <c r="I289" s="103"/>
      <c r="L289" s="99"/>
      <c r="M289" s="104"/>
      <c r="T289" s="105"/>
      <c r="AT289" s="100" t="s">
        <v>99</v>
      </c>
      <c r="AU289" s="100" t="s">
        <v>86</v>
      </c>
      <c r="AV289" s="7" t="s">
        <v>86</v>
      </c>
      <c r="AW289" s="7" t="s">
        <v>20</v>
      </c>
      <c r="AX289" s="7" t="s">
        <v>43</v>
      </c>
      <c r="AY289" s="100" t="s">
        <v>79</v>
      </c>
    </row>
    <row r="290" spans="2:65" s="7" customFormat="1" x14ac:dyDescent="0.2">
      <c r="B290" s="99"/>
      <c r="D290" s="97" t="s">
        <v>99</v>
      </c>
      <c r="E290" s="100" t="s">
        <v>8</v>
      </c>
      <c r="F290" s="101" t="s">
        <v>357</v>
      </c>
      <c r="H290" s="102">
        <v>1.3759999999999999</v>
      </c>
      <c r="I290" s="103"/>
      <c r="L290" s="99"/>
      <c r="M290" s="104"/>
      <c r="T290" s="105"/>
      <c r="AT290" s="100" t="s">
        <v>99</v>
      </c>
      <c r="AU290" s="100" t="s">
        <v>86</v>
      </c>
      <c r="AV290" s="7" t="s">
        <v>86</v>
      </c>
      <c r="AW290" s="7" t="s">
        <v>20</v>
      </c>
      <c r="AX290" s="7" t="s">
        <v>43</v>
      </c>
      <c r="AY290" s="100" t="s">
        <v>79</v>
      </c>
    </row>
    <row r="291" spans="2:65" s="7" customFormat="1" x14ac:dyDescent="0.2">
      <c r="B291" s="99"/>
      <c r="D291" s="97" t="s">
        <v>99</v>
      </c>
      <c r="E291" s="100" t="s">
        <v>8</v>
      </c>
      <c r="F291" s="101" t="s">
        <v>358</v>
      </c>
      <c r="H291" s="102">
        <v>5.12</v>
      </c>
      <c r="I291" s="103"/>
      <c r="L291" s="99"/>
      <c r="M291" s="104"/>
      <c r="T291" s="105"/>
      <c r="AT291" s="100" t="s">
        <v>99</v>
      </c>
      <c r="AU291" s="100" t="s">
        <v>86</v>
      </c>
      <c r="AV291" s="7" t="s">
        <v>86</v>
      </c>
      <c r="AW291" s="7" t="s">
        <v>20</v>
      </c>
      <c r="AX291" s="7" t="s">
        <v>43</v>
      </c>
      <c r="AY291" s="100" t="s">
        <v>79</v>
      </c>
    </row>
    <row r="292" spans="2:65" s="7" customFormat="1" x14ac:dyDescent="0.2">
      <c r="B292" s="99"/>
      <c r="D292" s="97" t="s">
        <v>99</v>
      </c>
      <c r="E292" s="100" t="s">
        <v>8</v>
      </c>
      <c r="F292" s="101" t="s">
        <v>359</v>
      </c>
      <c r="H292" s="102">
        <v>1.1839999999999999</v>
      </c>
      <c r="I292" s="103"/>
      <c r="L292" s="99"/>
      <c r="M292" s="104"/>
      <c r="T292" s="105"/>
      <c r="AT292" s="100" t="s">
        <v>99</v>
      </c>
      <c r="AU292" s="100" t="s">
        <v>86</v>
      </c>
      <c r="AV292" s="7" t="s">
        <v>86</v>
      </c>
      <c r="AW292" s="7" t="s">
        <v>20</v>
      </c>
      <c r="AX292" s="7" t="s">
        <v>43</v>
      </c>
      <c r="AY292" s="100" t="s">
        <v>79</v>
      </c>
    </row>
    <row r="293" spans="2:65" s="7" customFormat="1" x14ac:dyDescent="0.2">
      <c r="B293" s="99"/>
      <c r="D293" s="97" t="s">
        <v>99</v>
      </c>
      <c r="E293" s="100" t="s">
        <v>8</v>
      </c>
      <c r="F293" s="101" t="s">
        <v>360</v>
      </c>
      <c r="H293" s="102">
        <v>2.2400000000000002</v>
      </c>
      <c r="I293" s="103"/>
      <c r="L293" s="99"/>
      <c r="M293" s="104"/>
      <c r="T293" s="105"/>
      <c r="AT293" s="100" t="s">
        <v>99</v>
      </c>
      <c r="AU293" s="100" t="s">
        <v>86</v>
      </c>
      <c r="AV293" s="7" t="s">
        <v>86</v>
      </c>
      <c r="AW293" s="7" t="s">
        <v>20</v>
      </c>
      <c r="AX293" s="7" t="s">
        <v>43</v>
      </c>
      <c r="AY293" s="100" t="s">
        <v>79</v>
      </c>
    </row>
    <row r="294" spans="2:65" s="7" customFormat="1" x14ac:dyDescent="0.2">
      <c r="B294" s="99"/>
      <c r="D294" s="97" t="s">
        <v>99</v>
      </c>
      <c r="E294" s="100" t="s">
        <v>8</v>
      </c>
      <c r="F294" s="101" t="s">
        <v>361</v>
      </c>
      <c r="H294" s="102">
        <v>2.16</v>
      </c>
      <c r="I294" s="103"/>
      <c r="L294" s="99"/>
      <c r="M294" s="104"/>
      <c r="T294" s="105"/>
      <c r="AT294" s="100" t="s">
        <v>99</v>
      </c>
      <c r="AU294" s="100" t="s">
        <v>86</v>
      </c>
      <c r="AV294" s="7" t="s">
        <v>86</v>
      </c>
      <c r="AW294" s="7" t="s">
        <v>20</v>
      </c>
      <c r="AX294" s="7" t="s">
        <v>43</v>
      </c>
      <c r="AY294" s="100" t="s">
        <v>79</v>
      </c>
    </row>
    <row r="295" spans="2:65" s="8" customFormat="1" x14ac:dyDescent="0.2">
      <c r="B295" s="106"/>
      <c r="D295" s="97" t="s">
        <v>99</v>
      </c>
      <c r="E295" s="107" t="s">
        <v>8</v>
      </c>
      <c r="F295" s="108" t="s">
        <v>109</v>
      </c>
      <c r="H295" s="109">
        <v>974.06799999999987</v>
      </c>
      <c r="I295" s="110"/>
      <c r="L295" s="106"/>
      <c r="M295" s="111"/>
      <c r="T295" s="112"/>
      <c r="AT295" s="107" t="s">
        <v>99</v>
      </c>
      <c r="AU295" s="107" t="s">
        <v>86</v>
      </c>
      <c r="AV295" s="8" t="s">
        <v>85</v>
      </c>
      <c r="AW295" s="8" t="s">
        <v>20</v>
      </c>
      <c r="AX295" s="8" t="s">
        <v>45</v>
      </c>
      <c r="AY295" s="107" t="s">
        <v>79</v>
      </c>
    </row>
    <row r="296" spans="2:65" s="1" customFormat="1" ht="16.5" customHeight="1" x14ac:dyDescent="0.2">
      <c r="B296" s="21"/>
      <c r="C296" s="80" t="s">
        <v>362</v>
      </c>
      <c r="D296" s="80" t="s">
        <v>81</v>
      </c>
      <c r="E296" s="81" t="s">
        <v>363</v>
      </c>
      <c r="F296" s="82" t="s">
        <v>364</v>
      </c>
      <c r="G296" s="83" t="s">
        <v>84</v>
      </c>
      <c r="H296" s="84">
        <v>1</v>
      </c>
      <c r="I296" s="85"/>
      <c r="J296" s="86">
        <f>ROUND(I296*H296,2)</f>
        <v>0</v>
      </c>
      <c r="K296" s="82" t="s">
        <v>8</v>
      </c>
      <c r="L296" s="21"/>
      <c r="M296" s="87" t="s">
        <v>8</v>
      </c>
      <c r="N296" s="88" t="s">
        <v>31</v>
      </c>
      <c r="P296" s="89">
        <f>O296*H296</f>
        <v>0</v>
      </c>
      <c r="Q296" s="89">
        <v>0</v>
      </c>
      <c r="R296" s="89">
        <f>Q296*H296</f>
        <v>0</v>
      </c>
      <c r="S296" s="89">
        <v>0</v>
      </c>
      <c r="T296" s="90">
        <f>S296*H296</f>
        <v>0</v>
      </c>
      <c r="AR296" s="91" t="s">
        <v>85</v>
      </c>
      <c r="AT296" s="91" t="s">
        <v>81</v>
      </c>
      <c r="AU296" s="91" t="s">
        <v>86</v>
      </c>
      <c r="AY296" s="12" t="s">
        <v>79</v>
      </c>
      <c r="BE296" s="92">
        <f>IF(N296="základní",J296,0)</f>
        <v>0</v>
      </c>
      <c r="BF296" s="92">
        <f>IF(N296="snížená",J296,0)</f>
        <v>0</v>
      </c>
      <c r="BG296" s="92">
        <f>IF(N296="zákl. přenesená",J296,0)</f>
        <v>0</v>
      </c>
      <c r="BH296" s="92">
        <f>IF(N296="sníž. přenesená",J296,0)</f>
        <v>0</v>
      </c>
      <c r="BI296" s="92">
        <f>IF(N296="nulová",J296,0)</f>
        <v>0</v>
      </c>
      <c r="BJ296" s="12" t="s">
        <v>86</v>
      </c>
      <c r="BK296" s="92">
        <f>ROUND(I296*H296,2)</f>
        <v>0</v>
      </c>
      <c r="BL296" s="12" t="s">
        <v>85</v>
      </c>
      <c r="BM296" s="91" t="s">
        <v>365</v>
      </c>
    </row>
    <row r="297" spans="2:65" s="1" customFormat="1" ht="16.5" customHeight="1" x14ac:dyDescent="0.2">
      <c r="B297" s="21"/>
      <c r="C297" s="80" t="s">
        <v>366</v>
      </c>
      <c r="D297" s="80" t="s">
        <v>81</v>
      </c>
      <c r="E297" s="81" t="s">
        <v>367</v>
      </c>
      <c r="F297" s="82" t="s">
        <v>368</v>
      </c>
      <c r="G297" s="83" t="s">
        <v>92</v>
      </c>
      <c r="H297" s="84">
        <v>182.46</v>
      </c>
      <c r="I297" s="85"/>
      <c r="J297" s="86">
        <f>ROUND(I297*H297,2)</f>
        <v>0</v>
      </c>
      <c r="K297" s="82" t="s">
        <v>93</v>
      </c>
      <c r="L297" s="21"/>
      <c r="M297" s="87" t="s">
        <v>8</v>
      </c>
      <c r="N297" s="88" t="s">
        <v>31</v>
      </c>
      <c r="P297" s="89">
        <f>O297*H297</f>
        <v>0</v>
      </c>
      <c r="Q297" s="89">
        <v>0</v>
      </c>
      <c r="R297" s="89">
        <f>Q297*H297</f>
        <v>0</v>
      </c>
      <c r="S297" s="89">
        <v>0</v>
      </c>
      <c r="T297" s="90">
        <f>S297*H297</f>
        <v>0</v>
      </c>
      <c r="AR297" s="91" t="s">
        <v>85</v>
      </c>
      <c r="AT297" s="91" t="s">
        <v>81</v>
      </c>
      <c r="AU297" s="91" t="s">
        <v>86</v>
      </c>
      <c r="AY297" s="12" t="s">
        <v>79</v>
      </c>
      <c r="BE297" s="92">
        <f>IF(N297="základní",J297,0)</f>
        <v>0</v>
      </c>
      <c r="BF297" s="92">
        <f>IF(N297="snížená",J297,0)</f>
        <v>0</v>
      </c>
      <c r="BG297" s="92">
        <f>IF(N297="zákl. přenesená",J297,0)</f>
        <v>0</v>
      </c>
      <c r="BH297" s="92">
        <f>IF(N297="sníž. přenesená",J297,0)</f>
        <v>0</v>
      </c>
      <c r="BI297" s="92">
        <f>IF(N297="nulová",J297,0)</f>
        <v>0</v>
      </c>
      <c r="BJ297" s="12" t="s">
        <v>86</v>
      </c>
      <c r="BK297" s="92">
        <f>ROUND(I297*H297,2)</f>
        <v>0</v>
      </c>
      <c r="BL297" s="12" t="s">
        <v>85</v>
      </c>
      <c r="BM297" s="91" t="s">
        <v>369</v>
      </c>
    </row>
    <row r="298" spans="2:65" s="1" customFormat="1" x14ac:dyDescent="0.2">
      <c r="B298" s="21"/>
      <c r="D298" s="93" t="s">
        <v>95</v>
      </c>
      <c r="F298" s="94" t="s">
        <v>370</v>
      </c>
      <c r="I298" s="95"/>
      <c r="L298" s="21"/>
      <c r="M298" s="96"/>
      <c r="T298" s="30"/>
      <c r="AT298" s="12" t="s">
        <v>95</v>
      </c>
      <c r="AU298" s="12" t="s">
        <v>86</v>
      </c>
    </row>
    <row r="299" spans="2:65" s="1" customFormat="1" ht="195" x14ac:dyDescent="0.2">
      <c r="B299" s="21"/>
      <c r="D299" s="97" t="s">
        <v>97</v>
      </c>
      <c r="F299" s="98" t="s">
        <v>371</v>
      </c>
      <c r="I299" s="95"/>
      <c r="L299" s="21"/>
      <c r="M299" s="96"/>
      <c r="T299" s="30"/>
      <c r="AT299" s="12" t="s">
        <v>97</v>
      </c>
      <c r="AU299" s="12" t="s">
        <v>86</v>
      </c>
    </row>
    <row r="300" spans="2:65" s="9" customFormat="1" x14ac:dyDescent="0.2">
      <c r="B300" s="113"/>
      <c r="D300" s="97" t="s">
        <v>99</v>
      </c>
      <c r="E300" s="114" t="s">
        <v>8</v>
      </c>
      <c r="F300" s="115" t="s">
        <v>372</v>
      </c>
      <c r="H300" s="114" t="s">
        <v>8</v>
      </c>
      <c r="I300" s="116"/>
      <c r="L300" s="113"/>
      <c r="M300" s="117"/>
      <c r="T300" s="118"/>
      <c r="AT300" s="114" t="s">
        <v>99</v>
      </c>
      <c r="AU300" s="114" t="s">
        <v>86</v>
      </c>
      <c r="AV300" s="9" t="s">
        <v>45</v>
      </c>
      <c r="AW300" s="9" t="s">
        <v>20</v>
      </c>
      <c r="AX300" s="9" t="s">
        <v>43</v>
      </c>
      <c r="AY300" s="114" t="s">
        <v>79</v>
      </c>
    </row>
    <row r="301" spans="2:65" s="7" customFormat="1" x14ac:dyDescent="0.2">
      <c r="B301" s="99"/>
      <c r="D301" s="97" t="s">
        <v>99</v>
      </c>
      <c r="E301" s="100" t="s">
        <v>8</v>
      </c>
      <c r="F301" s="101" t="s">
        <v>373</v>
      </c>
      <c r="H301" s="102">
        <v>54.115000000000002</v>
      </c>
      <c r="I301" s="103"/>
      <c r="L301" s="99"/>
      <c r="M301" s="104"/>
      <c r="T301" s="105"/>
      <c r="AT301" s="100" t="s">
        <v>99</v>
      </c>
      <c r="AU301" s="100" t="s">
        <v>86</v>
      </c>
      <c r="AV301" s="7" t="s">
        <v>86</v>
      </c>
      <c r="AW301" s="7" t="s">
        <v>20</v>
      </c>
      <c r="AX301" s="7" t="s">
        <v>43</v>
      </c>
      <c r="AY301" s="100" t="s">
        <v>79</v>
      </c>
    </row>
    <row r="302" spans="2:65" s="7" customFormat="1" x14ac:dyDescent="0.2">
      <c r="B302" s="99"/>
      <c r="D302" s="97" t="s">
        <v>99</v>
      </c>
      <c r="E302" s="100" t="s">
        <v>8</v>
      </c>
      <c r="F302" s="101" t="s">
        <v>374</v>
      </c>
      <c r="H302" s="102">
        <v>130.62</v>
      </c>
      <c r="I302" s="103"/>
      <c r="L302" s="99"/>
      <c r="M302" s="104"/>
      <c r="T302" s="105"/>
      <c r="AT302" s="100" t="s">
        <v>99</v>
      </c>
      <c r="AU302" s="100" t="s">
        <v>86</v>
      </c>
      <c r="AV302" s="7" t="s">
        <v>86</v>
      </c>
      <c r="AW302" s="7" t="s">
        <v>20</v>
      </c>
      <c r="AX302" s="7" t="s">
        <v>43</v>
      </c>
      <c r="AY302" s="100" t="s">
        <v>79</v>
      </c>
    </row>
    <row r="303" spans="2:65" s="7" customFormat="1" x14ac:dyDescent="0.2">
      <c r="B303" s="99"/>
      <c r="D303" s="97" t="s">
        <v>99</v>
      </c>
      <c r="E303" s="100" t="s">
        <v>8</v>
      </c>
      <c r="F303" s="101" t="s">
        <v>375</v>
      </c>
      <c r="H303" s="102">
        <v>-2.2749999999999999</v>
      </c>
      <c r="I303" s="103"/>
      <c r="L303" s="99"/>
      <c r="M303" s="104"/>
      <c r="T303" s="105"/>
      <c r="AT303" s="100" t="s">
        <v>99</v>
      </c>
      <c r="AU303" s="100" t="s">
        <v>86</v>
      </c>
      <c r="AV303" s="7" t="s">
        <v>86</v>
      </c>
      <c r="AW303" s="7" t="s">
        <v>20</v>
      </c>
      <c r="AX303" s="7" t="s">
        <v>43</v>
      </c>
      <c r="AY303" s="100" t="s">
        <v>79</v>
      </c>
    </row>
    <row r="304" spans="2:65" s="8" customFormat="1" x14ac:dyDescent="0.2">
      <c r="B304" s="106"/>
      <c r="D304" s="97" t="s">
        <v>99</v>
      </c>
      <c r="E304" s="107" t="s">
        <v>8</v>
      </c>
      <c r="F304" s="108" t="s">
        <v>109</v>
      </c>
      <c r="H304" s="109">
        <v>182.46</v>
      </c>
      <c r="I304" s="110"/>
      <c r="L304" s="106"/>
      <c r="M304" s="111"/>
      <c r="T304" s="112"/>
      <c r="AT304" s="107" t="s">
        <v>99</v>
      </c>
      <c r="AU304" s="107" t="s">
        <v>86</v>
      </c>
      <c r="AV304" s="8" t="s">
        <v>85</v>
      </c>
      <c r="AW304" s="8" t="s">
        <v>20</v>
      </c>
      <c r="AX304" s="8" t="s">
        <v>45</v>
      </c>
      <c r="AY304" s="107" t="s">
        <v>79</v>
      </c>
    </row>
    <row r="305" spans="2:65" s="1" customFormat="1" ht="16.5" customHeight="1" x14ac:dyDescent="0.2">
      <c r="B305" s="21"/>
      <c r="C305" s="80" t="s">
        <v>376</v>
      </c>
      <c r="D305" s="80" t="s">
        <v>81</v>
      </c>
      <c r="E305" s="81" t="s">
        <v>377</v>
      </c>
      <c r="F305" s="82" t="s">
        <v>378</v>
      </c>
      <c r="G305" s="83" t="s">
        <v>379</v>
      </c>
      <c r="H305" s="84">
        <v>1</v>
      </c>
      <c r="I305" s="85"/>
      <c r="J305" s="86">
        <f>ROUND(I305*H305,2)</f>
        <v>0</v>
      </c>
      <c r="K305" s="82" t="s">
        <v>8</v>
      </c>
      <c r="L305" s="21"/>
      <c r="M305" s="87" t="s">
        <v>8</v>
      </c>
      <c r="N305" s="88" t="s">
        <v>31</v>
      </c>
      <c r="P305" s="89">
        <f>O305*H305</f>
        <v>0</v>
      </c>
      <c r="Q305" s="89">
        <v>0</v>
      </c>
      <c r="R305" s="89">
        <f>Q305*H305</f>
        <v>0</v>
      </c>
      <c r="S305" s="89">
        <v>0</v>
      </c>
      <c r="T305" s="90">
        <f>S305*H305</f>
        <v>0</v>
      </c>
      <c r="AR305" s="91" t="s">
        <v>85</v>
      </c>
      <c r="AT305" s="91" t="s">
        <v>81</v>
      </c>
      <c r="AU305" s="91" t="s">
        <v>86</v>
      </c>
      <c r="AY305" s="12" t="s">
        <v>79</v>
      </c>
      <c r="BE305" s="92">
        <f>IF(N305="základní",J305,0)</f>
        <v>0</v>
      </c>
      <c r="BF305" s="92">
        <f>IF(N305="snížená",J305,0)</f>
        <v>0</v>
      </c>
      <c r="BG305" s="92">
        <f>IF(N305="zákl. přenesená",J305,0)</f>
        <v>0</v>
      </c>
      <c r="BH305" s="92">
        <f>IF(N305="sníž. přenesená",J305,0)</f>
        <v>0</v>
      </c>
      <c r="BI305" s="92">
        <f>IF(N305="nulová",J305,0)</f>
        <v>0</v>
      </c>
      <c r="BJ305" s="12" t="s">
        <v>86</v>
      </c>
      <c r="BK305" s="92">
        <f>ROUND(I305*H305,2)</f>
        <v>0</v>
      </c>
      <c r="BL305" s="12" t="s">
        <v>85</v>
      </c>
      <c r="BM305" s="91" t="s">
        <v>380</v>
      </c>
    </row>
    <row r="306" spans="2:65" s="1" customFormat="1" ht="16.5" customHeight="1" x14ac:dyDescent="0.2">
      <c r="B306" s="21"/>
      <c r="C306" s="80" t="s">
        <v>381</v>
      </c>
      <c r="D306" s="80" t="s">
        <v>81</v>
      </c>
      <c r="E306" s="81" t="s">
        <v>382</v>
      </c>
      <c r="F306" s="82" t="s">
        <v>383</v>
      </c>
      <c r="G306" s="83" t="s">
        <v>379</v>
      </c>
      <c r="H306" s="84">
        <v>4</v>
      </c>
      <c r="I306" s="85"/>
      <c r="J306" s="86">
        <f>ROUND(I306*H306,2)</f>
        <v>0</v>
      </c>
      <c r="K306" s="82" t="s">
        <v>8</v>
      </c>
      <c r="L306" s="21"/>
      <c r="M306" s="87" t="s">
        <v>8</v>
      </c>
      <c r="N306" s="88" t="s">
        <v>31</v>
      </c>
      <c r="P306" s="89">
        <f>O306*H306</f>
        <v>0</v>
      </c>
      <c r="Q306" s="89">
        <v>0</v>
      </c>
      <c r="R306" s="89">
        <f>Q306*H306</f>
        <v>0</v>
      </c>
      <c r="S306" s="89">
        <v>0</v>
      </c>
      <c r="T306" s="90">
        <f>S306*H306</f>
        <v>0</v>
      </c>
      <c r="AR306" s="91" t="s">
        <v>85</v>
      </c>
      <c r="AT306" s="91" t="s">
        <v>81</v>
      </c>
      <c r="AU306" s="91" t="s">
        <v>86</v>
      </c>
      <c r="AY306" s="12" t="s">
        <v>79</v>
      </c>
      <c r="BE306" s="92">
        <f>IF(N306="základní",J306,0)</f>
        <v>0</v>
      </c>
      <c r="BF306" s="92">
        <f>IF(N306="snížená",J306,0)</f>
        <v>0</v>
      </c>
      <c r="BG306" s="92">
        <f>IF(N306="zákl. přenesená",J306,0)</f>
        <v>0</v>
      </c>
      <c r="BH306" s="92">
        <f>IF(N306="sníž. přenesená",J306,0)</f>
        <v>0</v>
      </c>
      <c r="BI306" s="92">
        <f>IF(N306="nulová",J306,0)</f>
        <v>0</v>
      </c>
      <c r="BJ306" s="12" t="s">
        <v>86</v>
      </c>
      <c r="BK306" s="92">
        <f>ROUND(I306*H306,2)</f>
        <v>0</v>
      </c>
      <c r="BL306" s="12" t="s">
        <v>85</v>
      </c>
      <c r="BM306" s="91" t="s">
        <v>384</v>
      </c>
    </row>
    <row r="307" spans="2:65" s="1" customFormat="1" ht="24.2" customHeight="1" x14ac:dyDescent="0.2">
      <c r="B307" s="21"/>
      <c r="C307" s="80" t="s">
        <v>385</v>
      </c>
      <c r="D307" s="80" t="s">
        <v>81</v>
      </c>
      <c r="E307" s="81" t="s">
        <v>386</v>
      </c>
      <c r="F307" s="82" t="s">
        <v>387</v>
      </c>
      <c r="G307" s="83" t="s">
        <v>84</v>
      </c>
      <c r="H307" s="84">
        <v>1</v>
      </c>
      <c r="I307" s="85"/>
      <c r="J307" s="86">
        <f>ROUND(I307*H307,2)</f>
        <v>0</v>
      </c>
      <c r="K307" s="82" t="s">
        <v>8</v>
      </c>
      <c r="L307" s="21"/>
      <c r="M307" s="87" t="s">
        <v>8</v>
      </c>
      <c r="N307" s="88" t="s">
        <v>31</v>
      </c>
      <c r="P307" s="89">
        <f>O307*H307</f>
        <v>0</v>
      </c>
      <c r="Q307" s="89">
        <v>0</v>
      </c>
      <c r="R307" s="89">
        <f>Q307*H307</f>
        <v>0</v>
      </c>
      <c r="S307" s="89">
        <v>0</v>
      </c>
      <c r="T307" s="90">
        <f>S307*H307</f>
        <v>0</v>
      </c>
      <c r="AR307" s="91" t="s">
        <v>85</v>
      </c>
      <c r="AT307" s="91" t="s">
        <v>81</v>
      </c>
      <c r="AU307" s="91" t="s">
        <v>86</v>
      </c>
      <c r="AY307" s="12" t="s">
        <v>79</v>
      </c>
      <c r="BE307" s="92">
        <f>IF(N307="základní",J307,0)</f>
        <v>0</v>
      </c>
      <c r="BF307" s="92">
        <f>IF(N307="snížená",J307,0)</f>
        <v>0</v>
      </c>
      <c r="BG307" s="92">
        <f>IF(N307="zákl. přenesená",J307,0)</f>
        <v>0</v>
      </c>
      <c r="BH307" s="92">
        <f>IF(N307="sníž. přenesená",J307,0)</f>
        <v>0</v>
      </c>
      <c r="BI307" s="92">
        <f>IF(N307="nulová",J307,0)</f>
        <v>0</v>
      </c>
      <c r="BJ307" s="12" t="s">
        <v>86</v>
      </c>
      <c r="BK307" s="92">
        <f>ROUND(I307*H307,2)</f>
        <v>0</v>
      </c>
      <c r="BL307" s="12" t="s">
        <v>85</v>
      </c>
      <c r="BM307" s="91" t="s">
        <v>388</v>
      </c>
    </row>
    <row r="308" spans="2:65" s="1" customFormat="1" ht="24.2" customHeight="1" x14ac:dyDescent="0.2">
      <c r="B308" s="21"/>
      <c r="C308" s="80" t="s">
        <v>389</v>
      </c>
      <c r="D308" s="80" t="s">
        <v>81</v>
      </c>
      <c r="E308" s="81" t="s">
        <v>390</v>
      </c>
      <c r="F308" s="82" t="s">
        <v>391</v>
      </c>
      <c r="G308" s="83" t="s">
        <v>92</v>
      </c>
      <c r="H308" s="84">
        <v>1344</v>
      </c>
      <c r="I308" s="85"/>
      <c r="J308" s="86">
        <f>ROUND(I308*H308,2)</f>
        <v>0</v>
      </c>
      <c r="K308" s="82" t="s">
        <v>93</v>
      </c>
      <c r="L308" s="21"/>
      <c r="M308" s="87" t="s">
        <v>8</v>
      </c>
      <c r="N308" s="88" t="s">
        <v>31</v>
      </c>
      <c r="P308" s="89">
        <f>O308*H308</f>
        <v>0</v>
      </c>
      <c r="Q308" s="89">
        <v>0</v>
      </c>
      <c r="R308" s="89">
        <f>Q308*H308</f>
        <v>0</v>
      </c>
      <c r="S308" s="89">
        <v>0</v>
      </c>
      <c r="T308" s="90">
        <f>S308*H308</f>
        <v>0</v>
      </c>
      <c r="AR308" s="91" t="s">
        <v>85</v>
      </c>
      <c r="AT308" s="91" t="s">
        <v>81</v>
      </c>
      <c r="AU308" s="91" t="s">
        <v>86</v>
      </c>
      <c r="AY308" s="12" t="s">
        <v>79</v>
      </c>
      <c r="BE308" s="92">
        <f>IF(N308="základní",J308,0)</f>
        <v>0</v>
      </c>
      <c r="BF308" s="92">
        <f>IF(N308="snížená",J308,0)</f>
        <v>0</v>
      </c>
      <c r="BG308" s="92">
        <f>IF(N308="zákl. přenesená",J308,0)</f>
        <v>0</v>
      </c>
      <c r="BH308" s="92">
        <f>IF(N308="sníž. přenesená",J308,0)</f>
        <v>0</v>
      </c>
      <c r="BI308" s="92">
        <f>IF(N308="nulová",J308,0)</f>
        <v>0</v>
      </c>
      <c r="BJ308" s="12" t="s">
        <v>86</v>
      </c>
      <c r="BK308" s="92">
        <f>ROUND(I308*H308,2)</f>
        <v>0</v>
      </c>
      <c r="BL308" s="12" t="s">
        <v>85</v>
      </c>
      <c r="BM308" s="91" t="s">
        <v>392</v>
      </c>
    </row>
    <row r="309" spans="2:65" s="1" customFormat="1" x14ac:dyDescent="0.2">
      <c r="B309" s="21"/>
      <c r="D309" s="93" t="s">
        <v>95</v>
      </c>
      <c r="F309" s="94" t="s">
        <v>393</v>
      </c>
      <c r="I309" s="95"/>
      <c r="L309" s="21"/>
      <c r="M309" s="96"/>
      <c r="T309" s="30"/>
      <c r="AT309" s="12" t="s">
        <v>95</v>
      </c>
      <c r="AU309" s="12" t="s">
        <v>86</v>
      </c>
    </row>
    <row r="310" spans="2:65" s="1" customFormat="1" ht="58.5" x14ac:dyDescent="0.2">
      <c r="B310" s="21"/>
      <c r="D310" s="97" t="s">
        <v>97</v>
      </c>
      <c r="F310" s="98" t="s">
        <v>394</v>
      </c>
      <c r="I310" s="95"/>
      <c r="L310" s="21"/>
      <c r="M310" s="96"/>
      <c r="T310" s="30"/>
      <c r="AT310" s="12" t="s">
        <v>97</v>
      </c>
      <c r="AU310" s="12" t="s">
        <v>86</v>
      </c>
    </row>
    <row r="311" spans="2:65" s="1" customFormat="1" ht="24.2" customHeight="1" x14ac:dyDescent="0.2">
      <c r="B311" s="21"/>
      <c r="C311" s="80" t="s">
        <v>395</v>
      </c>
      <c r="D311" s="80" t="s">
        <v>81</v>
      </c>
      <c r="E311" s="81" t="s">
        <v>396</v>
      </c>
      <c r="F311" s="82" t="s">
        <v>397</v>
      </c>
      <c r="G311" s="83" t="s">
        <v>92</v>
      </c>
      <c r="H311" s="84">
        <v>161280</v>
      </c>
      <c r="I311" s="85"/>
      <c r="J311" s="86">
        <f>ROUND(I311*H311,2)</f>
        <v>0</v>
      </c>
      <c r="K311" s="82" t="s">
        <v>93</v>
      </c>
      <c r="L311" s="21"/>
      <c r="M311" s="87" t="s">
        <v>8</v>
      </c>
      <c r="N311" s="88" t="s">
        <v>31</v>
      </c>
      <c r="P311" s="89">
        <f>O311*H311</f>
        <v>0</v>
      </c>
      <c r="Q311" s="89">
        <v>0</v>
      </c>
      <c r="R311" s="89">
        <f>Q311*H311</f>
        <v>0</v>
      </c>
      <c r="S311" s="89">
        <v>0</v>
      </c>
      <c r="T311" s="90">
        <f>S311*H311</f>
        <v>0</v>
      </c>
      <c r="AR311" s="91" t="s">
        <v>85</v>
      </c>
      <c r="AT311" s="91" t="s">
        <v>81</v>
      </c>
      <c r="AU311" s="91" t="s">
        <v>86</v>
      </c>
      <c r="AY311" s="12" t="s">
        <v>79</v>
      </c>
      <c r="BE311" s="92">
        <f>IF(N311="základní",J311,0)</f>
        <v>0</v>
      </c>
      <c r="BF311" s="92">
        <f>IF(N311="snížená",J311,0)</f>
        <v>0</v>
      </c>
      <c r="BG311" s="92">
        <f>IF(N311="zákl. přenesená",J311,0)</f>
        <v>0</v>
      </c>
      <c r="BH311" s="92">
        <f>IF(N311="sníž. přenesená",J311,0)</f>
        <v>0</v>
      </c>
      <c r="BI311" s="92">
        <f>IF(N311="nulová",J311,0)</f>
        <v>0</v>
      </c>
      <c r="BJ311" s="12" t="s">
        <v>86</v>
      </c>
      <c r="BK311" s="92">
        <f>ROUND(I311*H311,2)</f>
        <v>0</v>
      </c>
      <c r="BL311" s="12" t="s">
        <v>85</v>
      </c>
      <c r="BM311" s="91" t="s">
        <v>398</v>
      </c>
    </row>
    <row r="312" spans="2:65" s="1" customFormat="1" x14ac:dyDescent="0.2">
      <c r="B312" s="21"/>
      <c r="D312" s="93" t="s">
        <v>95</v>
      </c>
      <c r="F312" s="94" t="s">
        <v>399</v>
      </c>
      <c r="I312" s="95"/>
      <c r="L312" s="21"/>
      <c r="M312" s="96"/>
      <c r="T312" s="30"/>
      <c r="AT312" s="12" t="s">
        <v>95</v>
      </c>
      <c r="AU312" s="12" t="s">
        <v>86</v>
      </c>
    </row>
    <row r="313" spans="2:65" s="1" customFormat="1" ht="58.5" x14ac:dyDescent="0.2">
      <c r="B313" s="21"/>
      <c r="D313" s="97" t="s">
        <v>97</v>
      </c>
      <c r="F313" s="98" t="s">
        <v>394</v>
      </c>
      <c r="I313" s="95"/>
      <c r="L313" s="21"/>
      <c r="M313" s="96"/>
      <c r="T313" s="30"/>
      <c r="AT313" s="12" t="s">
        <v>97</v>
      </c>
      <c r="AU313" s="12" t="s">
        <v>86</v>
      </c>
    </row>
    <row r="314" spans="2:65" s="7" customFormat="1" x14ac:dyDescent="0.2">
      <c r="B314" s="99"/>
      <c r="D314" s="97" t="s">
        <v>99</v>
      </c>
      <c r="E314" s="100" t="s">
        <v>8</v>
      </c>
      <c r="F314" s="101" t="s">
        <v>400</v>
      </c>
      <c r="H314" s="102">
        <v>161280</v>
      </c>
      <c r="I314" s="103"/>
      <c r="L314" s="99"/>
      <c r="M314" s="104"/>
      <c r="T314" s="105"/>
      <c r="AT314" s="100" t="s">
        <v>99</v>
      </c>
      <c r="AU314" s="100" t="s">
        <v>86</v>
      </c>
      <c r="AV314" s="7" t="s">
        <v>86</v>
      </c>
      <c r="AW314" s="7" t="s">
        <v>20</v>
      </c>
      <c r="AX314" s="7" t="s">
        <v>45</v>
      </c>
      <c r="AY314" s="100" t="s">
        <v>79</v>
      </c>
    </row>
    <row r="315" spans="2:65" s="1" customFormat="1" ht="24.2" customHeight="1" x14ac:dyDescent="0.2">
      <c r="B315" s="21"/>
      <c r="C315" s="80" t="s">
        <v>401</v>
      </c>
      <c r="D315" s="80" t="s">
        <v>81</v>
      </c>
      <c r="E315" s="81" t="s">
        <v>402</v>
      </c>
      <c r="F315" s="82" t="s">
        <v>403</v>
      </c>
      <c r="G315" s="83" t="s">
        <v>92</v>
      </c>
      <c r="H315" s="84">
        <v>1344</v>
      </c>
      <c r="I315" s="85"/>
      <c r="J315" s="86">
        <f>ROUND(I315*H315,2)</f>
        <v>0</v>
      </c>
      <c r="K315" s="82" t="s">
        <v>93</v>
      </c>
      <c r="L315" s="21"/>
      <c r="M315" s="87" t="s">
        <v>8</v>
      </c>
      <c r="N315" s="88" t="s">
        <v>31</v>
      </c>
      <c r="P315" s="89">
        <f>O315*H315</f>
        <v>0</v>
      </c>
      <c r="Q315" s="89">
        <v>0</v>
      </c>
      <c r="R315" s="89">
        <f>Q315*H315</f>
        <v>0</v>
      </c>
      <c r="S315" s="89">
        <v>0</v>
      </c>
      <c r="T315" s="90">
        <f>S315*H315</f>
        <v>0</v>
      </c>
      <c r="AR315" s="91" t="s">
        <v>85</v>
      </c>
      <c r="AT315" s="91" t="s">
        <v>81</v>
      </c>
      <c r="AU315" s="91" t="s">
        <v>86</v>
      </c>
      <c r="AY315" s="12" t="s">
        <v>79</v>
      </c>
      <c r="BE315" s="92">
        <f>IF(N315="základní",J315,0)</f>
        <v>0</v>
      </c>
      <c r="BF315" s="92">
        <f>IF(N315="snížená",J315,0)</f>
        <v>0</v>
      </c>
      <c r="BG315" s="92">
        <f>IF(N315="zákl. přenesená",J315,0)</f>
        <v>0</v>
      </c>
      <c r="BH315" s="92">
        <f>IF(N315="sníž. přenesená",J315,0)</f>
        <v>0</v>
      </c>
      <c r="BI315" s="92">
        <f>IF(N315="nulová",J315,0)</f>
        <v>0</v>
      </c>
      <c r="BJ315" s="12" t="s">
        <v>86</v>
      </c>
      <c r="BK315" s="92">
        <f>ROUND(I315*H315,2)</f>
        <v>0</v>
      </c>
      <c r="BL315" s="12" t="s">
        <v>85</v>
      </c>
      <c r="BM315" s="91" t="s">
        <v>404</v>
      </c>
    </row>
    <row r="316" spans="2:65" s="1" customFormat="1" x14ac:dyDescent="0.2">
      <c r="B316" s="21"/>
      <c r="D316" s="93" t="s">
        <v>95</v>
      </c>
      <c r="F316" s="94" t="s">
        <v>405</v>
      </c>
      <c r="I316" s="95"/>
      <c r="L316" s="21"/>
      <c r="M316" s="96"/>
      <c r="T316" s="30"/>
      <c r="AT316" s="12" t="s">
        <v>95</v>
      </c>
      <c r="AU316" s="12" t="s">
        <v>86</v>
      </c>
    </row>
    <row r="317" spans="2:65" s="1" customFormat="1" ht="29.25" x14ac:dyDescent="0.2">
      <c r="B317" s="21"/>
      <c r="D317" s="97" t="s">
        <v>97</v>
      </c>
      <c r="F317" s="98" t="s">
        <v>406</v>
      </c>
      <c r="I317" s="95"/>
      <c r="L317" s="21"/>
      <c r="M317" s="96"/>
      <c r="T317" s="30"/>
      <c r="AT317" s="12" t="s">
        <v>97</v>
      </c>
      <c r="AU317" s="12" t="s">
        <v>86</v>
      </c>
    </row>
    <row r="318" spans="2:65" s="1" customFormat="1" ht="16.5" customHeight="1" x14ac:dyDescent="0.2">
      <c r="B318" s="21"/>
      <c r="C318" s="80" t="s">
        <v>407</v>
      </c>
      <c r="D318" s="80" t="s">
        <v>81</v>
      </c>
      <c r="E318" s="81" t="s">
        <v>408</v>
      </c>
      <c r="F318" s="82" t="s">
        <v>409</v>
      </c>
      <c r="G318" s="83" t="s">
        <v>92</v>
      </c>
      <c r="H318" s="84">
        <v>1344</v>
      </c>
      <c r="I318" s="85"/>
      <c r="J318" s="86">
        <f>ROUND(I318*H318,2)</f>
        <v>0</v>
      </c>
      <c r="K318" s="82" t="s">
        <v>93</v>
      </c>
      <c r="L318" s="21"/>
      <c r="M318" s="87" t="s">
        <v>8</v>
      </c>
      <c r="N318" s="88" t="s">
        <v>31</v>
      </c>
      <c r="P318" s="89">
        <f>O318*H318</f>
        <v>0</v>
      </c>
      <c r="Q318" s="89">
        <v>0</v>
      </c>
      <c r="R318" s="89">
        <f>Q318*H318</f>
        <v>0</v>
      </c>
      <c r="S318" s="89">
        <v>0</v>
      </c>
      <c r="T318" s="90">
        <f>S318*H318</f>
        <v>0</v>
      </c>
      <c r="AR318" s="91" t="s">
        <v>85</v>
      </c>
      <c r="AT318" s="91" t="s">
        <v>81</v>
      </c>
      <c r="AU318" s="91" t="s">
        <v>86</v>
      </c>
      <c r="AY318" s="12" t="s">
        <v>79</v>
      </c>
      <c r="BE318" s="92">
        <f>IF(N318="základní",J318,0)</f>
        <v>0</v>
      </c>
      <c r="BF318" s="92">
        <f>IF(N318="snížená",J318,0)</f>
        <v>0</v>
      </c>
      <c r="BG318" s="92">
        <f>IF(N318="zákl. přenesená",J318,0)</f>
        <v>0</v>
      </c>
      <c r="BH318" s="92">
        <f>IF(N318="sníž. přenesená",J318,0)</f>
        <v>0</v>
      </c>
      <c r="BI318" s="92">
        <f>IF(N318="nulová",J318,0)</f>
        <v>0</v>
      </c>
      <c r="BJ318" s="12" t="s">
        <v>86</v>
      </c>
      <c r="BK318" s="92">
        <f>ROUND(I318*H318,2)</f>
        <v>0</v>
      </c>
      <c r="BL318" s="12" t="s">
        <v>85</v>
      </c>
      <c r="BM318" s="91" t="s">
        <v>410</v>
      </c>
    </row>
    <row r="319" spans="2:65" s="1" customFormat="1" x14ac:dyDescent="0.2">
      <c r="B319" s="21"/>
      <c r="D319" s="93" t="s">
        <v>95</v>
      </c>
      <c r="F319" s="94" t="s">
        <v>411</v>
      </c>
      <c r="I319" s="95"/>
      <c r="L319" s="21"/>
      <c r="M319" s="96"/>
      <c r="T319" s="30"/>
      <c r="AT319" s="12" t="s">
        <v>95</v>
      </c>
      <c r="AU319" s="12" t="s">
        <v>86</v>
      </c>
    </row>
    <row r="320" spans="2:65" s="1" customFormat="1" ht="29.25" x14ac:dyDescent="0.2">
      <c r="B320" s="21"/>
      <c r="D320" s="97" t="s">
        <v>97</v>
      </c>
      <c r="F320" s="98" t="s">
        <v>412</v>
      </c>
      <c r="I320" s="95"/>
      <c r="L320" s="21"/>
      <c r="M320" s="96"/>
      <c r="T320" s="30"/>
      <c r="AT320" s="12" t="s">
        <v>97</v>
      </c>
      <c r="AU320" s="12" t="s">
        <v>86</v>
      </c>
    </row>
    <row r="321" spans="2:65" s="1" customFormat="1" ht="16.5" customHeight="1" x14ac:dyDescent="0.2">
      <c r="B321" s="21"/>
      <c r="C321" s="80" t="s">
        <v>413</v>
      </c>
      <c r="D321" s="80" t="s">
        <v>81</v>
      </c>
      <c r="E321" s="81" t="s">
        <v>414</v>
      </c>
      <c r="F321" s="82" t="s">
        <v>415</v>
      </c>
      <c r="G321" s="83" t="s">
        <v>92</v>
      </c>
      <c r="H321" s="84">
        <v>161280</v>
      </c>
      <c r="I321" s="85"/>
      <c r="J321" s="86">
        <f>ROUND(I321*H321,2)</f>
        <v>0</v>
      </c>
      <c r="K321" s="82" t="s">
        <v>93</v>
      </c>
      <c r="L321" s="21"/>
      <c r="M321" s="87" t="s">
        <v>8</v>
      </c>
      <c r="N321" s="88" t="s">
        <v>31</v>
      </c>
      <c r="P321" s="89">
        <f>O321*H321</f>
        <v>0</v>
      </c>
      <c r="Q321" s="89">
        <v>0</v>
      </c>
      <c r="R321" s="89">
        <f>Q321*H321</f>
        <v>0</v>
      </c>
      <c r="S321" s="89">
        <v>0</v>
      </c>
      <c r="T321" s="90">
        <f>S321*H321</f>
        <v>0</v>
      </c>
      <c r="AR321" s="91" t="s">
        <v>85</v>
      </c>
      <c r="AT321" s="91" t="s">
        <v>81</v>
      </c>
      <c r="AU321" s="91" t="s">
        <v>86</v>
      </c>
      <c r="AY321" s="12" t="s">
        <v>79</v>
      </c>
      <c r="BE321" s="92">
        <f>IF(N321="základní",J321,0)</f>
        <v>0</v>
      </c>
      <c r="BF321" s="92">
        <f>IF(N321="snížená",J321,0)</f>
        <v>0</v>
      </c>
      <c r="BG321" s="92">
        <f>IF(N321="zákl. přenesená",J321,0)</f>
        <v>0</v>
      </c>
      <c r="BH321" s="92">
        <f>IF(N321="sníž. přenesená",J321,0)</f>
        <v>0</v>
      </c>
      <c r="BI321" s="92">
        <f>IF(N321="nulová",J321,0)</f>
        <v>0</v>
      </c>
      <c r="BJ321" s="12" t="s">
        <v>86</v>
      </c>
      <c r="BK321" s="92">
        <f>ROUND(I321*H321,2)</f>
        <v>0</v>
      </c>
      <c r="BL321" s="12" t="s">
        <v>85</v>
      </c>
      <c r="BM321" s="91" t="s">
        <v>416</v>
      </c>
    </row>
    <row r="322" spans="2:65" s="1" customFormat="1" x14ac:dyDescent="0.2">
      <c r="B322" s="21"/>
      <c r="D322" s="93" t="s">
        <v>95</v>
      </c>
      <c r="F322" s="94" t="s">
        <v>417</v>
      </c>
      <c r="I322" s="95"/>
      <c r="L322" s="21"/>
      <c r="M322" s="96"/>
      <c r="T322" s="30"/>
      <c r="AT322" s="12" t="s">
        <v>95</v>
      </c>
      <c r="AU322" s="12" t="s">
        <v>86</v>
      </c>
    </row>
    <row r="323" spans="2:65" s="1" customFormat="1" ht="29.25" x14ac:dyDescent="0.2">
      <c r="B323" s="21"/>
      <c r="D323" s="97" t="s">
        <v>97</v>
      </c>
      <c r="F323" s="98" t="s">
        <v>412</v>
      </c>
      <c r="I323" s="95"/>
      <c r="L323" s="21"/>
      <c r="M323" s="96"/>
      <c r="T323" s="30"/>
      <c r="AT323" s="12" t="s">
        <v>97</v>
      </c>
      <c r="AU323" s="12" t="s">
        <v>86</v>
      </c>
    </row>
    <row r="324" spans="2:65" s="1" customFormat="1" ht="16.5" customHeight="1" x14ac:dyDescent="0.2">
      <c r="B324" s="21"/>
      <c r="C324" s="80" t="s">
        <v>418</v>
      </c>
      <c r="D324" s="80" t="s">
        <v>81</v>
      </c>
      <c r="E324" s="81" t="s">
        <v>419</v>
      </c>
      <c r="F324" s="82" t="s">
        <v>420</v>
      </c>
      <c r="G324" s="83" t="s">
        <v>92</v>
      </c>
      <c r="H324" s="84">
        <v>1344</v>
      </c>
      <c r="I324" s="85"/>
      <c r="J324" s="86">
        <f>ROUND(I324*H324,2)</f>
        <v>0</v>
      </c>
      <c r="K324" s="82" t="s">
        <v>93</v>
      </c>
      <c r="L324" s="21"/>
      <c r="M324" s="87" t="s">
        <v>8</v>
      </c>
      <c r="N324" s="88" t="s">
        <v>31</v>
      </c>
      <c r="P324" s="89">
        <f>O324*H324</f>
        <v>0</v>
      </c>
      <c r="Q324" s="89">
        <v>0</v>
      </c>
      <c r="R324" s="89">
        <f>Q324*H324</f>
        <v>0</v>
      </c>
      <c r="S324" s="89">
        <v>0</v>
      </c>
      <c r="T324" s="90">
        <f>S324*H324</f>
        <v>0</v>
      </c>
      <c r="AR324" s="91" t="s">
        <v>85</v>
      </c>
      <c r="AT324" s="91" t="s">
        <v>81</v>
      </c>
      <c r="AU324" s="91" t="s">
        <v>86</v>
      </c>
      <c r="AY324" s="12" t="s">
        <v>79</v>
      </c>
      <c r="BE324" s="92">
        <f>IF(N324="základní",J324,0)</f>
        <v>0</v>
      </c>
      <c r="BF324" s="92">
        <f>IF(N324="snížená",J324,0)</f>
        <v>0</v>
      </c>
      <c r="BG324" s="92">
        <f>IF(N324="zákl. přenesená",J324,0)</f>
        <v>0</v>
      </c>
      <c r="BH324" s="92">
        <f>IF(N324="sníž. přenesená",J324,0)</f>
        <v>0</v>
      </c>
      <c r="BI324" s="92">
        <f>IF(N324="nulová",J324,0)</f>
        <v>0</v>
      </c>
      <c r="BJ324" s="12" t="s">
        <v>86</v>
      </c>
      <c r="BK324" s="92">
        <f>ROUND(I324*H324,2)</f>
        <v>0</v>
      </c>
      <c r="BL324" s="12" t="s">
        <v>85</v>
      </c>
      <c r="BM324" s="91" t="s">
        <v>421</v>
      </c>
    </row>
    <row r="325" spans="2:65" s="1" customFormat="1" x14ac:dyDescent="0.2">
      <c r="B325" s="21"/>
      <c r="D325" s="93" t="s">
        <v>95</v>
      </c>
      <c r="F325" s="94" t="s">
        <v>422</v>
      </c>
      <c r="I325" s="95"/>
      <c r="L325" s="21"/>
      <c r="M325" s="96"/>
      <c r="T325" s="30"/>
      <c r="AT325" s="12" t="s">
        <v>95</v>
      </c>
      <c r="AU325" s="12" t="s">
        <v>86</v>
      </c>
    </row>
    <row r="326" spans="2:65" s="1" customFormat="1" ht="24.2" customHeight="1" x14ac:dyDescent="0.2">
      <c r="B326" s="21"/>
      <c r="C326" s="80" t="s">
        <v>423</v>
      </c>
      <c r="D326" s="80" t="s">
        <v>81</v>
      </c>
      <c r="E326" s="81" t="s">
        <v>424</v>
      </c>
      <c r="F326" s="82" t="s">
        <v>425</v>
      </c>
      <c r="G326" s="83" t="s">
        <v>92</v>
      </c>
      <c r="H326" s="84">
        <v>97.393000000000001</v>
      </c>
      <c r="I326" s="85"/>
      <c r="J326" s="86">
        <f>ROUND(I326*H326,2)</f>
        <v>0</v>
      </c>
      <c r="K326" s="82" t="s">
        <v>93</v>
      </c>
      <c r="L326" s="21"/>
      <c r="M326" s="87" t="s">
        <v>8</v>
      </c>
      <c r="N326" s="88" t="s">
        <v>31</v>
      </c>
      <c r="P326" s="89">
        <f>O326*H326</f>
        <v>0</v>
      </c>
      <c r="Q326" s="89">
        <v>1.2999999999999999E-4</v>
      </c>
      <c r="R326" s="89">
        <f>Q326*H326</f>
        <v>1.266109E-2</v>
      </c>
      <c r="S326" s="89">
        <v>0</v>
      </c>
      <c r="T326" s="90">
        <f>S326*H326</f>
        <v>0</v>
      </c>
      <c r="AR326" s="91" t="s">
        <v>85</v>
      </c>
      <c r="AT326" s="91" t="s">
        <v>81</v>
      </c>
      <c r="AU326" s="91" t="s">
        <v>86</v>
      </c>
      <c r="AY326" s="12" t="s">
        <v>79</v>
      </c>
      <c r="BE326" s="92">
        <f>IF(N326="základní",J326,0)</f>
        <v>0</v>
      </c>
      <c r="BF326" s="92">
        <f>IF(N326="snížená",J326,0)</f>
        <v>0</v>
      </c>
      <c r="BG326" s="92">
        <f>IF(N326="zákl. přenesená",J326,0)</f>
        <v>0</v>
      </c>
      <c r="BH326" s="92">
        <f>IF(N326="sníž. přenesená",J326,0)</f>
        <v>0</v>
      </c>
      <c r="BI326" s="92">
        <f>IF(N326="nulová",J326,0)</f>
        <v>0</v>
      </c>
      <c r="BJ326" s="12" t="s">
        <v>86</v>
      </c>
      <c r="BK326" s="92">
        <f>ROUND(I326*H326,2)</f>
        <v>0</v>
      </c>
      <c r="BL326" s="12" t="s">
        <v>85</v>
      </c>
      <c r="BM326" s="91" t="s">
        <v>426</v>
      </c>
    </row>
    <row r="327" spans="2:65" s="1" customFormat="1" x14ac:dyDescent="0.2">
      <c r="B327" s="21"/>
      <c r="D327" s="93" t="s">
        <v>95</v>
      </c>
      <c r="F327" s="94" t="s">
        <v>427</v>
      </c>
      <c r="I327" s="95"/>
      <c r="L327" s="21"/>
      <c r="M327" s="96"/>
      <c r="T327" s="30"/>
      <c r="AT327" s="12" t="s">
        <v>95</v>
      </c>
      <c r="AU327" s="12" t="s">
        <v>86</v>
      </c>
    </row>
    <row r="328" spans="2:65" s="1" customFormat="1" ht="48.75" x14ac:dyDescent="0.2">
      <c r="B328" s="21"/>
      <c r="D328" s="97" t="s">
        <v>97</v>
      </c>
      <c r="F328" s="98" t="s">
        <v>428</v>
      </c>
      <c r="I328" s="95"/>
      <c r="L328" s="21"/>
      <c r="M328" s="96"/>
      <c r="T328" s="30"/>
      <c r="AT328" s="12" t="s">
        <v>97</v>
      </c>
      <c r="AU328" s="12" t="s">
        <v>86</v>
      </c>
    </row>
    <row r="329" spans="2:65" s="9" customFormat="1" x14ac:dyDescent="0.2">
      <c r="B329" s="113"/>
      <c r="D329" s="97" t="s">
        <v>99</v>
      </c>
      <c r="E329" s="114" t="s">
        <v>8</v>
      </c>
      <c r="F329" s="115" t="s">
        <v>116</v>
      </c>
      <c r="H329" s="114" t="s">
        <v>8</v>
      </c>
      <c r="I329" s="116"/>
      <c r="L329" s="113"/>
      <c r="M329" s="117"/>
      <c r="T329" s="118"/>
      <c r="AT329" s="114" t="s">
        <v>99</v>
      </c>
      <c r="AU329" s="114" t="s">
        <v>86</v>
      </c>
      <c r="AV329" s="9" t="s">
        <v>45</v>
      </c>
      <c r="AW329" s="9" t="s">
        <v>20</v>
      </c>
      <c r="AX329" s="9" t="s">
        <v>43</v>
      </c>
      <c r="AY329" s="114" t="s">
        <v>79</v>
      </c>
    </row>
    <row r="330" spans="2:65" s="7" customFormat="1" x14ac:dyDescent="0.2">
      <c r="B330" s="99"/>
      <c r="D330" s="97" t="s">
        <v>99</v>
      </c>
      <c r="E330" s="100" t="s">
        <v>8</v>
      </c>
      <c r="F330" s="101" t="s">
        <v>117</v>
      </c>
      <c r="H330" s="102">
        <v>2.855</v>
      </c>
      <c r="I330" s="103"/>
      <c r="L330" s="99"/>
      <c r="M330" s="104"/>
      <c r="T330" s="105"/>
      <c r="AT330" s="100" t="s">
        <v>99</v>
      </c>
      <c r="AU330" s="100" t="s">
        <v>86</v>
      </c>
      <c r="AV330" s="7" t="s">
        <v>86</v>
      </c>
      <c r="AW330" s="7" t="s">
        <v>20</v>
      </c>
      <c r="AX330" s="7" t="s">
        <v>43</v>
      </c>
      <c r="AY330" s="100" t="s">
        <v>79</v>
      </c>
    </row>
    <row r="331" spans="2:65" s="7" customFormat="1" x14ac:dyDescent="0.2">
      <c r="B331" s="99"/>
      <c r="D331" s="97" t="s">
        <v>99</v>
      </c>
      <c r="E331" s="100" t="s">
        <v>8</v>
      </c>
      <c r="F331" s="101" t="s">
        <v>118</v>
      </c>
      <c r="H331" s="102">
        <v>18.920000000000002</v>
      </c>
      <c r="I331" s="103"/>
      <c r="L331" s="99"/>
      <c r="M331" s="104"/>
      <c r="T331" s="105"/>
      <c r="AT331" s="100" t="s">
        <v>99</v>
      </c>
      <c r="AU331" s="100" t="s">
        <v>86</v>
      </c>
      <c r="AV331" s="7" t="s">
        <v>86</v>
      </c>
      <c r="AW331" s="7" t="s">
        <v>20</v>
      </c>
      <c r="AX331" s="7" t="s">
        <v>43</v>
      </c>
      <c r="AY331" s="100" t="s">
        <v>79</v>
      </c>
    </row>
    <row r="332" spans="2:65" s="7" customFormat="1" x14ac:dyDescent="0.2">
      <c r="B332" s="99"/>
      <c r="D332" s="97" t="s">
        <v>99</v>
      </c>
      <c r="E332" s="100" t="s">
        <v>8</v>
      </c>
      <c r="F332" s="101" t="s">
        <v>119</v>
      </c>
      <c r="H332" s="102">
        <v>71.94</v>
      </c>
      <c r="I332" s="103"/>
      <c r="L332" s="99"/>
      <c r="M332" s="104"/>
      <c r="T332" s="105"/>
      <c r="AT332" s="100" t="s">
        <v>99</v>
      </c>
      <c r="AU332" s="100" t="s">
        <v>86</v>
      </c>
      <c r="AV332" s="7" t="s">
        <v>86</v>
      </c>
      <c r="AW332" s="7" t="s">
        <v>20</v>
      </c>
      <c r="AX332" s="7" t="s">
        <v>43</v>
      </c>
      <c r="AY332" s="100" t="s">
        <v>79</v>
      </c>
    </row>
    <row r="333" spans="2:65" s="7" customFormat="1" x14ac:dyDescent="0.2">
      <c r="B333" s="99"/>
      <c r="D333" s="97" t="s">
        <v>99</v>
      </c>
      <c r="E333" s="100" t="s">
        <v>8</v>
      </c>
      <c r="F333" s="101" t="s">
        <v>120</v>
      </c>
      <c r="H333" s="102">
        <v>1.395</v>
      </c>
      <c r="I333" s="103"/>
      <c r="L333" s="99"/>
      <c r="M333" s="104"/>
      <c r="T333" s="105"/>
      <c r="AT333" s="100" t="s">
        <v>99</v>
      </c>
      <c r="AU333" s="100" t="s">
        <v>86</v>
      </c>
      <c r="AV333" s="7" t="s">
        <v>86</v>
      </c>
      <c r="AW333" s="7" t="s">
        <v>20</v>
      </c>
      <c r="AX333" s="7" t="s">
        <v>43</v>
      </c>
      <c r="AY333" s="100" t="s">
        <v>79</v>
      </c>
    </row>
    <row r="334" spans="2:65" s="7" customFormat="1" x14ac:dyDescent="0.2">
      <c r="B334" s="99"/>
      <c r="D334" s="97" t="s">
        <v>99</v>
      </c>
      <c r="E334" s="100" t="s">
        <v>8</v>
      </c>
      <c r="F334" s="101" t="s">
        <v>121</v>
      </c>
      <c r="H334" s="102">
        <v>0.24</v>
      </c>
      <c r="I334" s="103"/>
      <c r="L334" s="99"/>
      <c r="M334" s="104"/>
      <c r="T334" s="105"/>
      <c r="AT334" s="100" t="s">
        <v>99</v>
      </c>
      <c r="AU334" s="100" t="s">
        <v>86</v>
      </c>
      <c r="AV334" s="7" t="s">
        <v>86</v>
      </c>
      <c r="AW334" s="7" t="s">
        <v>20</v>
      </c>
      <c r="AX334" s="7" t="s">
        <v>43</v>
      </c>
      <c r="AY334" s="100" t="s">
        <v>79</v>
      </c>
    </row>
    <row r="335" spans="2:65" s="7" customFormat="1" x14ac:dyDescent="0.2">
      <c r="B335" s="99"/>
      <c r="D335" s="97" t="s">
        <v>99</v>
      </c>
      <c r="E335" s="100" t="s">
        <v>8</v>
      </c>
      <c r="F335" s="101" t="s">
        <v>122</v>
      </c>
      <c r="H335" s="102">
        <v>2.0430000000000001</v>
      </c>
      <c r="I335" s="103"/>
      <c r="L335" s="99"/>
      <c r="M335" s="104"/>
      <c r="T335" s="105"/>
      <c r="AT335" s="100" t="s">
        <v>99</v>
      </c>
      <c r="AU335" s="100" t="s">
        <v>86</v>
      </c>
      <c r="AV335" s="7" t="s">
        <v>86</v>
      </c>
      <c r="AW335" s="7" t="s">
        <v>20</v>
      </c>
      <c r="AX335" s="7" t="s">
        <v>43</v>
      </c>
      <c r="AY335" s="100" t="s">
        <v>79</v>
      </c>
    </row>
    <row r="336" spans="2:65" s="8" customFormat="1" x14ac:dyDescent="0.2">
      <c r="B336" s="106"/>
      <c r="D336" s="97" t="s">
        <v>99</v>
      </c>
      <c r="E336" s="107" t="s">
        <v>8</v>
      </c>
      <c r="F336" s="108" t="s">
        <v>109</v>
      </c>
      <c r="H336" s="109">
        <v>97.393000000000001</v>
      </c>
      <c r="I336" s="110"/>
      <c r="L336" s="106"/>
      <c r="M336" s="111"/>
      <c r="T336" s="112"/>
      <c r="AT336" s="107" t="s">
        <v>99</v>
      </c>
      <c r="AU336" s="107" t="s">
        <v>86</v>
      </c>
      <c r="AV336" s="8" t="s">
        <v>85</v>
      </c>
      <c r="AW336" s="8" t="s">
        <v>20</v>
      </c>
      <c r="AX336" s="8" t="s">
        <v>45</v>
      </c>
      <c r="AY336" s="107" t="s">
        <v>79</v>
      </c>
    </row>
    <row r="337" spans="2:65" s="1" customFormat="1" ht="24.2" customHeight="1" x14ac:dyDescent="0.2">
      <c r="B337" s="21"/>
      <c r="C337" s="80" t="s">
        <v>429</v>
      </c>
      <c r="D337" s="80" t="s">
        <v>81</v>
      </c>
      <c r="E337" s="81" t="s">
        <v>430</v>
      </c>
      <c r="F337" s="82" t="s">
        <v>431</v>
      </c>
      <c r="G337" s="83" t="s">
        <v>92</v>
      </c>
      <c r="H337" s="84">
        <v>97.393000000000001</v>
      </c>
      <c r="I337" s="85"/>
      <c r="J337" s="86">
        <f>ROUND(I337*H337,2)</f>
        <v>0</v>
      </c>
      <c r="K337" s="82" t="s">
        <v>93</v>
      </c>
      <c r="L337" s="21"/>
      <c r="M337" s="87" t="s">
        <v>8</v>
      </c>
      <c r="N337" s="88" t="s">
        <v>31</v>
      </c>
      <c r="P337" s="89">
        <f>O337*H337</f>
        <v>0</v>
      </c>
      <c r="Q337" s="89">
        <v>4.0000000000000003E-5</v>
      </c>
      <c r="R337" s="89">
        <f>Q337*H337</f>
        <v>3.8957200000000005E-3</v>
      </c>
      <c r="S337" s="89">
        <v>0</v>
      </c>
      <c r="T337" s="90">
        <f>S337*H337</f>
        <v>0</v>
      </c>
      <c r="AR337" s="91" t="s">
        <v>85</v>
      </c>
      <c r="AT337" s="91" t="s">
        <v>81</v>
      </c>
      <c r="AU337" s="91" t="s">
        <v>86</v>
      </c>
      <c r="AY337" s="12" t="s">
        <v>79</v>
      </c>
      <c r="BE337" s="92">
        <f>IF(N337="základní",J337,0)</f>
        <v>0</v>
      </c>
      <c r="BF337" s="92">
        <f>IF(N337="snížená",J337,0)</f>
        <v>0</v>
      </c>
      <c r="BG337" s="92">
        <f>IF(N337="zákl. přenesená",J337,0)</f>
        <v>0</v>
      </c>
      <c r="BH337" s="92">
        <f>IF(N337="sníž. přenesená",J337,0)</f>
        <v>0</v>
      </c>
      <c r="BI337" s="92">
        <f>IF(N337="nulová",J337,0)</f>
        <v>0</v>
      </c>
      <c r="BJ337" s="12" t="s">
        <v>86</v>
      </c>
      <c r="BK337" s="92">
        <f>ROUND(I337*H337,2)</f>
        <v>0</v>
      </c>
      <c r="BL337" s="12" t="s">
        <v>85</v>
      </c>
      <c r="BM337" s="91" t="s">
        <v>432</v>
      </c>
    </row>
    <row r="338" spans="2:65" s="1" customFormat="1" x14ac:dyDescent="0.2">
      <c r="B338" s="21"/>
      <c r="D338" s="93" t="s">
        <v>95</v>
      </c>
      <c r="F338" s="94" t="s">
        <v>433</v>
      </c>
      <c r="I338" s="95"/>
      <c r="L338" s="21"/>
      <c r="M338" s="96"/>
      <c r="T338" s="30"/>
      <c r="AT338" s="12" t="s">
        <v>95</v>
      </c>
      <c r="AU338" s="12" t="s">
        <v>86</v>
      </c>
    </row>
    <row r="339" spans="2:65" s="1" customFormat="1" ht="175.5" x14ac:dyDescent="0.2">
      <c r="B339" s="21"/>
      <c r="D339" s="97" t="s">
        <v>97</v>
      </c>
      <c r="F339" s="98" t="s">
        <v>434</v>
      </c>
      <c r="I339" s="95"/>
      <c r="L339" s="21"/>
      <c r="M339" s="96"/>
      <c r="T339" s="30"/>
      <c r="AT339" s="12" t="s">
        <v>97</v>
      </c>
      <c r="AU339" s="12" t="s">
        <v>86</v>
      </c>
    </row>
    <row r="340" spans="2:65" s="9" customFormat="1" x14ac:dyDescent="0.2">
      <c r="B340" s="113"/>
      <c r="D340" s="97" t="s">
        <v>99</v>
      </c>
      <c r="E340" s="114" t="s">
        <v>8</v>
      </c>
      <c r="F340" s="115" t="s">
        <v>116</v>
      </c>
      <c r="H340" s="114" t="s">
        <v>8</v>
      </c>
      <c r="I340" s="116"/>
      <c r="L340" s="113"/>
      <c r="M340" s="117"/>
      <c r="T340" s="118"/>
      <c r="AT340" s="114" t="s">
        <v>99</v>
      </c>
      <c r="AU340" s="114" t="s">
        <v>86</v>
      </c>
      <c r="AV340" s="9" t="s">
        <v>45</v>
      </c>
      <c r="AW340" s="9" t="s">
        <v>20</v>
      </c>
      <c r="AX340" s="9" t="s">
        <v>43</v>
      </c>
      <c r="AY340" s="114" t="s">
        <v>79</v>
      </c>
    </row>
    <row r="341" spans="2:65" s="7" customFormat="1" x14ac:dyDescent="0.2">
      <c r="B341" s="99"/>
      <c r="D341" s="97" t="s">
        <v>99</v>
      </c>
      <c r="E341" s="100" t="s">
        <v>8</v>
      </c>
      <c r="F341" s="101" t="s">
        <v>117</v>
      </c>
      <c r="H341" s="102">
        <v>2.855</v>
      </c>
      <c r="I341" s="103"/>
      <c r="L341" s="99"/>
      <c r="M341" s="104"/>
      <c r="T341" s="105"/>
      <c r="AT341" s="100" t="s">
        <v>99</v>
      </c>
      <c r="AU341" s="100" t="s">
        <v>86</v>
      </c>
      <c r="AV341" s="7" t="s">
        <v>86</v>
      </c>
      <c r="AW341" s="7" t="s">
        <v>20</v>
      </c>
      <c r="AX341" s="7" t="s">
        <v>43</v>
      </c>
      <c r="AY341" s="100" t="s">
        <v>79</v>
      </c>
    </row>
    <row r="342" spans="2:65" s="7" customFormat="1" x14ac:dyDescent="0.2">
      <c r="B342" s="99"/>
      <c r="D342" s="97" t="s">
        <v>99</v>
      </c>
      <c r="E342" s="100" t="s">
        <v>8</v>
      </c>
      <c r="F342" s="101" t="s">
        <v>118</v>
      </c>
      <c r="H342" s="102">
        <v>18.920000000000002</v>
      </c>
      <c r="I342" s="103"/>
      <c r="L342" s="99"/>
      <c r="M342" s="104"/>
      <c r="T342" s="105"/>
      <c r="AT342" s="100" t="s">
        <v>99</v>
      </c>
      <c r="AU342" s="100" t="s">
        <v>86</v>
      </c>
      <c r="AV342" s="7" t="s">
        <v>86</v>
      </c>
      <c r="AW342" s="7" t="s">
        <v>20</v>
      </c>
      <c r="AX342" s="7" t="s">
        <v>43</v>
      </c>
      <c r="AY342" s="100" t="s">
        <v>79</v>
      </c>
    </row>
    <row r="343" spans="2:65" s="7" customFormat="1" x14ac:dyDescent="0.2">
      <c r="B343" s="99"/>
      <c r="D343" s="97" t="s">
        <v>99</v>
      </c>
      <c r="E343" s="100" t="s">
        <v>8</v>
      </c>
      <c r="F343" s="101" t="s">
        <v>119</v>
      </c>
      <c r="H343" s="102">
        <v>71.94</v>
      </c>
      <c r="I343" s="103"/>
      <c r="L343" s="99"/>
      <c r="M343" s="104"/>
      <c r="T343" s="105"/>
      <c r="AT343" s="100" t="s">
        <v>99</v>
      </c>
      <c r="AU343" s="100" t="s">
        <v>86</v>
      </c>
      <c r="AV343" s="7" t="s">
        <v>86</v>
      </c>
      <c r="AW343" s="7" t="s">
        <v>20</v>
      </c>
      <c r="AX343" s="7" t="s">
        <v>43</v>
      </c>
      <c r="AY343" s="100" t="s">
        <v>79</v>
      </c>
    </row>
    <row r="344" spans="2:65" s="7" customFormat="1" x14ac:dyDescent="0.2">
      <c r="B344" s="99"/>
      <c r="D344" s="97" t="s">
        <v>99</v>
      </c>
      <c r="E344" s="100" t="s">
        <v>8</v>
      </c>
      <c r="F344" s="101" t="s">
        <v>120</v>
      </c>
      <c r="H344" s="102">
        <v>1.395</v>
      </c>
      <c r="I344" s="103"/>
      <c r="L344" s="99"/>
      <c r="M344" s="104"/>
      <c r="T344" s="105"/>
      <c r="AT344" s="100" t="s">
        <v>99</v>
      </c>
      <c r="AU344" s="100" t="s">
        <v>86</v>
      </c>
      <c r="AV344" s="7" t="s">
        <v>86</v>
      </c>
      <c r="AW344" s="7" t="s">
        <v>20</v>
      </c>
      <c r="AX344" s="7" t="s">
        <v>43</v>
      </c>
      <c r="AY344" s="100" t="s">
        <v>79</v>
      </c>
    </row>
    <row r="345" spans="2:65" s="7" customFormat="1" x14ac:dyDescent="0.2">
      <c r="B345" s="99"/>
      <c r="D345" s="97" t="s">
        <v>99</v>
      </c>
      <c r="E345" s="100" t="s">
        <v>8</v>
      </c>
      <c r="F345" s="101" t="s">
        <v>121</v>
      </c>
      <c r="H345" s="102">
        <v>0.24</v>
      </c>
      <c r="I345" s="103"/>
      <c r="L345" s="99"/>
      <c r="M345" s="104"/>
      <c r="T345" s="105"/>
      <c r="AT345" s="100" t="s">
        <v>99</v>
      </c>
      <c r="AU345" s="100" t="s">
        <v>86</v>
      </c>
      <c r="AV345" s="7" t="s">
        <v>86</v>
      </c>
      <c r="AW345" s="7" t="s">
        <v>20</v>
      </c>
      <c r="AX345" s="7" t="s">
        <v>43</v>
      </c>
      <c r="AY345" s="100" t="s">
        <v>79</v>
      </c>
    </row>
    <row r="346" spans="2:65" s="7" customFormat="1" x14ac:dyDescent="0.2">
      <c r="B346" s="99"/>
      <c r="D346" s="97" t="s">
        <v>99</v>
      </c>
      <c r="E346" s="100" t="s">
        <v>8</v>
      </c>
      <c r="F346" s="101" t="s">
        <v>122</v>
      </c>
      <c r="H346" s="102">
        <v>2.0430000000000001</v>
      </c>
      <c r="I346" s="103"/>
      <c r="L346" s="99"/>
      <c r="M346" s="104"/>
      <c r="T346" s="105"/>
      <c r="AT346" s="100" t="s">
        <v>99</v>
      </c>
      <c r="AU346" s="100" t="s">
        <v>86</v>
      </c>
      <c r="AV346" s="7" t="s">
        <v>86</v>
      </c>
      <c r="AW346" s="7" t="s">
        <v>20</v>
      </c>
      <c r="AX346" s="7" t="s">
        <v>43</v>
      </c>
      <c r="AY346" s="100" t="s">
        <v>79</v>
      </c>
    </row>
    <row r="347" spans="2:65" s="8" customFormat="1" x14ac:dyDescent="0.2">
      <c r="B347" s="106"/>
      <c r="D347" s="97" t="s">
        <v>99</v>
      </c>
      <c r="E347" s="107" t="s">
        <v>8</v>
      </c>
      <c r="F347" s="108" t="s">
        <v>109</v>
      </c>
      <c r="H347" s="109">
        <v>97.393000000000001</v>
      </c>
      <c r="I347" s="110"/>
      <c r="L347" s="106"/>
      <c r="M347" s="111"/>
      <c r="T347" s="112"/>
      <c r="AT347" s="107" t="s">
        <v>99</v>
      </c>
      <c r="AU347" s="107" t="s">
        <v>86</v>
      </c>
      <c r="AV347" s="8" t="s">
        <v>85</v>
      </c>
      <c r="AW347" s="8" t="s">
        <v>20</v>
      </c>
      <c r="AX347" s="8" t="s">
        <v>45</v>
      </c>
      <c r="AY347" s="107" t="s">
        <v>79</v>
      </c>
    </row>
    <row r="348" spans="2:65" s="6" customFormat="1" ht="22.9" customHeight="1" x14ac:dyDescent="0.2">
      <c r="B348" s="68"/>
      <c r="D348" s="69" t="s">
        <v>42</v>
      </c>
      <c r="E348" s="78" t="s">
        <v>435</v>
      </c>
      <c r="F348" s="78" t="s">
        <v>436</v>
      </c>
      <c r="I348" s="71"/>
      <c r="J348" s="79">
        <f>BK348</f>
        <v>0</v>
      </c>
      <c r="L348" s="68"/>
      <c r="M348" s="73"/>
      <c r="P348" s="74">
        <f>SUM(P349:P364)</f>
        <v>0</v>
      </c>
      <c r="R348" s="74">
        <f>SUM(R349:R364)</f>
        <v>0</v>
      </c>
      <c r="T348" s="75">
        <f>SUM(T349:T364)</f>
        <v>0</v>
      </c>
      <c r="AR348" s="69" t="s">
        <v>45</v>
      </c>
      <c r="AT348" s="76" t="s">
        <v>42</v>
      </c>
      <c r="AU348" s="76" t="s">
        <v>45</v>
      </c>
      <c r="AY348" s="69" t="s">
        <v>79</v>
      </c>
      <c r="BK348" s="77">
        <f>SUM(BK349:BK364)</f>
        <v>0</v>
      </c>
    </row>
    <row r="349" spans="2:65" s="1" customFormat="1" ht="24.2" customHeight="1" x14ac:dyDescent="0.2">
      <c r="B349" s="21"/>
      <c r="C349" s="80" t="s">
        <v>437</v>
      </c>
      <c r="D349" s="80" t="s">
        <v>81</v>
      </c>
      <c r="E349" s="81" t="s">
        <v>438</v>
      </c>
      <c r="F349" s="82" t="s">
        <v>439</v>
      </c>
      <c r="G349" s="83" t="s">
        <v>440</v>
      </c>
      <c r="H349" s="84">
        <v>71.498999999999995</v>
      </c>
      <c r="I349" s="85"/>
      <c r="J349" s="86">
        <f>ROUND(I349*H349,2)</f>
        <v>0</v>
      </c>
      <c r="K349" s="82" t="s">
        <v>93</v>
      </c>
      <c r="L349" s="21"/>
      <c r="M349" s="87" t="s">
        <v>8</v>
      </c>
      <c r="N349" s="88" t="s">
        <v>31</v>
      </c>
      <c r="P349" s="89">
        <f>O349*H349</f>
        <v>0</v>
      </c>
      <c r="Q349" s="89">
        <v>0</v>
      </c>
      <c r="R349" s="89">
        <f>Q349*H349</f>
        <v>0</v>
      </c>
      <c r="S349" s="89">
        <v>0</v>
      </c>
      <c r="T349" s="90">
        <f>S349*H349</f>
        <v>0</v>
      </c>
      <c r="AR349" s="91" t="s">
        <v>85</v>
      </c>
      <c r="AT349" s="91" t="s">
        <v>81</v>
      </c>
      <c r="AU349" s="91" t="s">
        <v>86</v>
      </c>
      <c r="AY349" s="12" t="s">
        <v>79</v>
      </c>
      <c r="BE349" s="92">
        <f>IF(N349="základní",J349,0)</f>
        <v>0</v>
      </c>
      <c r="BF349" s="92">
        <f>IF(N349="snížená",J349,0)</f>
        <v>0</v>
      </c>
      <c r="BG349" s="92">
        <f>IF(N349="zákl. přenesená",J349,0)</f>
        <v>0</v>
      </c>
      <c r="BH349" s="92">
        <f>IF(N349="sníž. přenesená",J349,0)</f>
        <v>0</v>
      </c>
      <c r="BI349" s="92">
        <f>IF(N349="nulová",J349,0)</f>
        <v>0</v>
      </c>
      <c r="BJ349" s="12" t="s">
        <v>86</v>
      </c>
      <c r="BK349" s="92">
        <f>ROUND(I349*H349,2)</f>
        <v>0</v>
      </c>
      <c r="BL349" s="12" t="s">
        <v>85</v>
      </c>
      <c r="BM349" s="91" t="s">
        <v>441</v>
      </c>
    </row>
    <row r="350" spans="2:65" s="1" customFormat="1" x14ac:dyDescent="0.2">
      <c r="B350" s="21"/>
      <c r="D350" s="93" t="s">
        <v>95</v>
      </c>
      <c r="F350" s="94" t="s">
        <v>442</v>
      </c>
      <c r="I350" s="95"/>
      <c r="L350" s="21"/>
      <c r="M350" s="96"/>
      <c r="T350" s="30"/>
      <c r="AT350" s="12" t="s">
        <v>95</v>
      </c>
      <c r="AU350" s="12" t="s">
        <v>86</v>
      </c>
    </row>
    <row r="351" spans="2:65" s="1" customFormat="1" ht="107.25" x14ac:dyDescent="0.2">
      <c r="B351" s="21"/>
      <c r="D351" s="97" t="s">
        <v>97</v>
      </c>
      <c r="F351" s="98" t="s">
        <v>443</v>
      </c>
      <c r="I351" s="95"/>
      <c r="L351" s="21"/>
      <c r="M351" s="96"/>
      <c r="T351" s="30"/>
      <c r="AT351" s="12" t="s">
        <v>97</v>
      </c>
      <c r="AU351" s="12" t="s">
        <v>86</v>
      </c>
    </row>
    <row r="352" spans="2:65" s="1" customFormat="1" ht="16.5" customHeight="1" x14ac:dyDescent="0.2">
      <c r="B352" s="21"/>
      <c r="C352" s="80" t="s">
        <v>444</v>
      </c>
      <c r="D352" s="80" t="s">
        <v>81</v>
      </c>
      <c r="E352" s="81" t="s">
        <v>445</v>
      </c>
      <c r="F352" s="82" t="s">
        <v>446</v>
      </c>
      <c r="G352" s="83" t="s">
        <v>440</v>
      </c>
      <c r="H352" s="84">
        <v>71.498999999999995</v>
      </c>
      <c r="I352" s="85"/>
      <c r="J352" s="86">
        <f>ROUND(I352*H352,2)</f>
        <v>0</v>
      </c>
      <c r="K352" s="82" t="s">
        <v>93</v>
      </c>
      <c r="L352" s="21"/>
      <c r="M352" s="87" t="s">
        <v>8</v>
      </c>
      <c r="N352" s="88" t="s">
        <v>31</v>
      </c>
      <c r="P352" s="89">
        <f>O352*H352</f>
        <v>0</v>
      </c>
      <c r="Q352" s="89">
        <v>0</v>
      </c>
      <c r="R352" s="89">
        <f>Q352*H352</f>
        <v>0</v>
      </c>
      <c r="S352" s="89">
        <v>0</v>
      </c>
      <c r="T352" s="90">
        <f>S352*H352</f>
        <v>0</v>
      </c>
      <c r="AR352" s="91" t="s">
        <v>85</v>
      </c>
      <c r="AT352" s="91" t="s">
        <v>81</v>
      </c>
      <c r="AU352" s="91" t="s">
        <v>86</v>
      </c>
      <c r="AY352" s="12" t="s">
        <v>79</v>
      </c>
      <c r="BE352" s="92">
        <f>IF(N352="základní",J352,0)</f>
        <v>0</v>
      </c>
      <c r="BF352" s="92">
        <f>IF(N352="snížená",J352,0)</f>
        <v>0</v>
      </c>
      <c r="BG352" s="92">
        <f>IF(N352="zákl. přenesená",J352,0)</f>
        <v>0</v>
      </c>
      <c r="BH352" s="92">
        <f>IF(N352="sníž. přenesená",J352,0)</f>
        <v>0</v>
      </c>
      <c r="BI352" s="92">
        <f>IF(N352="nulová",J352,0)</f>
        <v>0</v>
      </c>
      <c r="BJ352" s="12" t="s">
        <v>86</v>
      </c>
      <c r="BK352" s="92">
        <f>ROUND(I352*H352,2)</f>
        <v>0</v>
      </c>
      <c r="BL352" s="12" t="s">
        <v>85</v>
      </c>
      <c r="BM352" s="91" t="s">
        <v>447</v>
      </c>
    </row>
    <row r="353" spans="2:65" s="1" customFormat="1" x14ac:dyDescent="0.2">
      <c r="B353" s="21"/>
      <c r="D353" s="93" t="s">
        <v>95</v>
      </c>
      <c r="F353" s="94" t="s">
        <v>448</v>
      </c>
      <c r="I353" s="95"/>
      <c r="L353" s="21"/>
      <c r="M353" s="96"/>
      <c r="T353" s="30"/>
      <c r="AT353" s="12" t="s">
        <v>95</v>
      </c>
      <c r="AU353" s="12" t="s">
        <v>86</v>
      </c>
    </row>
    <row r="354" spans="2:65" s="1" customFormat="1" ht="39" x14ac:dyDescent="0.2">
      <c r="B354" s="21"/>
      <c r="D354" s="97" t="s">
        <v>97</v>
      </c>
      <c r="F354" s="98" t="s">
        <v>449</v>
      </c>
      <c r="I354" s="95"/>
      <c r="L354" s="21"/>
      <c r="M354" s="96"/>
      <c r="T354" s="30"/>
      <c r="AT354" s="12" t="s">
        <v>97</v>
      </c>
      <c r="AU354" s="12" t="s">
        <v>86</v>
      </c>
    </row>
    <row r="355" spans="2:65" s="1" customFormat="1" ht="21.75" customHeight="1" x14ac:dyDescent="0.2">
      <c r="B355" s="21"/>
      <c r="C355" s="80" t="s">
        <v>450</v>
      </c>
      <c r="D355" s="80" t="s">
        <v>81</v>
      </c>
      <c r="E355" s="81" t="s">
        <v>451</v>
      </c>
      <c r="F355" s="82" t="s">
        <v>452</v>
      </c>
      <c r="G355" s="83" t="s">
        <v>440</v>
      </c>
      <c r="H355" s="84">
        <v>71.498999999999995</v>
      </c>
      <c r="I355" s="85"/>
      <c r="J355" s="86">
        <f>ROUND(I355*H355,2)</f>
        <v>0</v>
      </c>
      <c r="K355" s="82" t="s">
        <v>93</v>
      </c>
      <c r="L355" s="21"/>
      <c r="M355" s="87" t="s">
        <v>8</v>
      </c>
      <c r="N355" s="88" t="s">
        <v>31</v>
      </c>
      <c r="P355" s="89">
        <f>O355*H355</f>
        <v>0</v>
      </c>
      <c r="Q355" s="89">
        <v>0</v>
      </c>
      <c r="R355" s="89">
        <f>Q355*H355</f>
        <v>0</v>
      </c>
      <c r="S355" s="89">
        <v>0</v>
      </c>
      <c r="T355" s="90">
        <f>S355*H355</f>
        <v>0</v>
      </c>
      <c r="AR355" s="91" t="s">
        <v>85</v>
      </c>
      <c r="AT355" s="91" t="s">
        <v>81</v>
      </c>
      <c r="AU355" s="91" t="s">
        <v>86</v>
      </c>
      <c r="AY355" s="12" t="s">
        <v>79</v>
      </c>
      <c r="BE355" s="92">
        <f>IF(N355="základní",J355,0)</f>
        <v>0</v>
      </c>
      <c r="BF355" s="92">
        <f>IF(N355="snížená",J355,0)</f>
        <v>0</v>
      </c>
      <c r="BG355" s="92">
        <f>IF(N355="zákl. přenesená",J355,0)</f>
        <v>0</v>
      </c>
      <c r="BH355" s="92">
        <f>IF(N355="sníž. přenesená",J355,0)</f>
        <v>0</v>
      </c>
      <c r="BI355" s="92">
        <f>IF(N355="nulová",J355,0)</f>
        <v>0</v>
      </c>
      <c r="BJ355" s="12" t="s">
        <v>86</v>
      </c>
      <c r="BK355" s="92">
        <f>ROUND(I355*H355,2)</f>
        <v>0</v>
      </c>
      <c r="BL355" s="12" t="s">
        <v>85</v>
      </c>
      <c r="BM355" s="91" t="s">
        <v>453</v>
      </c>
    </row>
    <row r="356" spans="2:65" s="1" customFormat="1" x14ac:dyDescent="0.2">
      <c r="B356" s="21"/>
      <c r="D356" s="93" t="s">
        <v>95</v>
      </c>
      <c r="F356" s="94" t="s">
        <v>454</v>
      </c>
      <c r="I356" s="95"/>
      <c r="L356" s="21"/>
      <c r="M356" s="96"/>
      <c r="T356" s="30"/>
      <c r="AT356" s="12" t="s">
        <v>95</v>
      </c>
      <c r="AU356" s="12" t="s">
        <v>86</v>
      </c>
    </row>
    <row r="357" spans="2:65" s="1" customFormat="1" ht="68.25" x14ac:dyDescent="0.2">
      <c r="B357" s="21"/>
      <c r="D357" s="97" t="s">
        <v>97</v>
      </c>
      <c r="F357" s="98" t="s">
        <v>455</v>
      </c>
      <c r="I357" s="95"/>
      <c r="L357" s="21"/>
      <c r="M357" s="96"/>
      <c r="T357" s="30"/>
      <c r="AT357" s="12" t="s">
        <v>97</v>
      </c>
      <c r="AU357" s="12" t="s">
        <v>86</v>
      </c>
    </row>
    <row r="358" spans="2:65" s="1" customFormat="1" ht="24.2" customHeight="1" x14ac:dyDescent="0.2">
      <c r="B358" s="21"/>
      <c r="C358" s="80" t="s">
        <v>456</v>
      </c>
      <c r="D358" s="80" t="s">
        <v>81</v>
      </c>
      <c r="E358" s="81" t="s">
        <v>457</v>
      </c>
      <c r="F358" s="82" t="s">
        <v>458</v>
      </c>
      <c r="G358" s="83" t="s">
        <v>440</v>
      </c>
      <c r="H358" s="84">
        <v>714.99</v>
      </c>
      <c r="I358" s="85"/>
      <c r="J358" s="86">
        <f>ROUND(I358*H358,2)</f>
        <v>0</v>
      </c>
      <c r="K358" s="82" t="s">
        <v>93</v>
      </c>
      <c r="L358" s="21"/>
      <c r="M358" s="87" t="s">
        <v>8</v>
      </c>
      <c r="N358" s="88" t="s">
        <v>31</v>
      </c>
      <c r="P358" s="89">
        <f>O358*H358</f>
        <v>0</v>
      </c>
      <c r="Q358" s="89">
        <v>0</v>
      </c>
      <c r="R358" s="89">
        <f>Q358*H358</f>
        <v>0</v>
      </c>
      <c r="S358" s="89">
        <v>0</v>
      </c>
      <c r="T358" s="90">
        <f>S358*H358</f>
        <v>0</v>
      </c>
      <c r="AR358" s="91" t="s">
        <v>85</v>
      </c>
      <c r="AT358" s="91" t="s">
        <v>81</v>
      </c>
      <c r="AU358" s="91" t="s">
        <v>86</v>
      </c>
      <c r="AY358" s="12" t="s">
        <v>79</v>
      </c>
      <c r="BE358" s="92">
        <f>IF(N358="základní",J358,0)</f>
        <v>0</v>
      </c>
      <c r="BF358" s="92">
        <f>IF(N358="snížená",J358,0)</f>
        <v>0</v>
      </c>
      <c r="BG358" s="92">
        <f>IF(N358="zákl. přenesená",J358,0)</f>
        <v>0</v>
      </c>
      <c r="BH358" s="92">
        <f>IF(N358="sníž. přenesená",J358,0)</f>
        <v>0</v>
      </c>
      <c r="BI358" s="92">
        <f>IF(N358="nulová",J358,0)</f>
        <v>0</v>
      </c>
      <c r="BJ358" s="12" t="s">
        <v>86</v>
      </c>
      <c r="BK358" s="92">
        <f>ROUND(I358*H358,2)</f>
        <v>0</v>
      </c>
      <c r="BL358" s="12" t="s">
        <v>85</v>
      </c>
      <c r="BM358" s="91" t="s">
        <v>459</v>
      </c>
    </row>
    <row r="359" spans="2:65" s="1" customFormat="1" x14ac:dyDescent="0.2">
      <c r="B359" s="21"/>
      <c r="D359" s="93" t="s">
        <v>95</v>
      </c>
      <c r="F359" s="94" t="s">
        <v>460</v>
      </c>
      <c r="I359" s="95"/>
      <c r="L359" s="21"/>
      <c r="M359" s="96"/>
      <c r="T359" s="30"/>
      <c r="AT359" s="12" t="s">
        <v>95</v>
      </c>
      <c r="AU359" s="12" t="s">
        <v>86</v>
      </c>
    </row>
    <row r="360" spans="2:65" s="1" customFormat="1" ht="68.25" x14ac:dyDescent="0.2">
      <c r="B360" s="21"/>
      <c r="D360" s="97" t="s">
        <v>97</v>
      </c>
      <c r="F360" s="98" t="s">
        <v>455</v>
      </c>
      <c r="I360" s="95"/>
      <c r="L360" s="21"/>
      <c r="M360" s="96"/>
      <c r="T360" s="30"/>
      <c r="AT360" s="12" t="s">
        <v>97</v>
      </c>
      <c r="AU360" s="12" t="s">
        <v>86</v>
      </c>
    </row>
    <row r="361" spans="2:65" s="7" customFormat="1" x14ac:dyDescent="0.2">
      <c r="B361" s="99"/>
      <c r="D361" s="97" t="s">
        <v>99</v>
      </c>
      <c r="E361" s="100" t="s">
        <v>8</v>
      </c>
      <c r="F361" s="101" t="s">
        <v>461</v>
      </c>
      <c r="H361" s="102">
        <v>714.99</v>
      </c>
      <c r="I361" s="103"/>
      <c r="L361" s="99"/>
      <c r="M361" s="104"/>
      <c r="T361" s="105"/>
      <c r="AT361" s="100" t="s">
        <v>99</v>
      </c>
      <c r="AU361" s="100" t="s">
        <v>86</v>
      </c>
      <c r="AV361" s="7" t="s">
        <v>86</v>
      </c>
      <c r="AW361" s="7" t="s">
        <v>20</v>
      </c>
      <c r="AX361" s="7" t="s">
        <v>45</v>
      </c>
      <c r="AY361" s="100" t="s">
        <v>79</v>
      </c>
    </row>
    <row r="362" spans="2:65" s="1" customFormat="1" ht="24.2" customHeight="1" x14ac:dyDescent="0.2">
      <c r="B362" s="21"/>
      <c r="C362" s="80" t="s">
        <v>462</v>
      </c>
      <c r="D362" s="80" t="s">
        <v>81</v>
      </c>
      <c r="E362" s="81" t="s">
        <v>463</v>
      </c>
      <c r="F362" s="82" t="s">
        <v>464</v>
      </c>
      <c r="G362" s="83" t="s">
        <v>440</v>
      </c>
      <c r="H362" s="84">
        <v>70.738</v>
      </c>
      <c r="I362" s="85"/>
      <c r="J362" s="86">
        <f>ROUND(I362*H362,2)</f>
        <v>0</v>
      </c>
      <c r="K362" s="82" t="s">
        <v>93</v>
      </c>
      <c r="L362" s="21"/>
      <c r="M362" s="87" t="s">
        <v>8</v>
      </c>
      <c r="N362" s="88" t="s">
        <v>31</v>
      </c>
      <c r="P362" s="89">
        <f>O362*H362</f>
        <v>0</v>
      </c>
      <c r="Q362" s="89">
        <v>0</v>
      </c>
      <c r="R362" s="89">
        <f>Q362*H362</f>
        <v>0</v>
      </c>
      <c r="S362" s="89">
        <v>0</v>
      </c>
      <c r="T362" s="90">
        <f>S362*H362</f>
        <v>0</v>
      </c>
      <c r="AR362" s="91" t="s">
        <v>85</v>
      </c>
      <c r="AT362" s="91" t="s">
        <v>81</v>
      </c>
      <c r="AU362" s="91" t="s">
        <v>86</v>
      </c>
      <c r="AY362" s="12" t="s">
        <v>79</v>
      </c>
      <c r="BE362" s="92">
        <f>IF(N362="základní",J362,0)</f>
        <v>0</v>
      </c>
      <c r="BF362" s="92">
        <f>IF(N362="snížená",J362,0)</f>
        <v>0</v>
      </c>
      <c r="BG362" s="92">
        <f>IF(N362="zákl. přenesená",J362,0)</f>
        <v>0</v>
      </c>
      <c r="BH362" s="92">
        <f>IF(N362="sníž. přenesená",J362,0)</f>
        <v>0</v>
      </c>
      <c r="BI362" s="92">
        <f>IF(N362="nulová",J362,0)</f>
        <v>0</v>
      </c>
      <c r="BJ362" s="12" t="s">
        <v>86</v>
      </c>
      <c r="BK362" s="92">
        <f>ROUND(I362*H362,2)</f>
        <v>0</v>
      </c>
      <c r="BL362" s="12" t="s">
        <v>85</v>
      </c>
      <c r="BM362" s="91" t="s">
        <v>465</v>
      </c>
    </row>
    <row r="363" spans="2:65" s="1" customFormat="1" x14ac:dyDescent="0.2">
      <c r="B363" s="21"/>
      <c r="D363" s="93" t="s">
        <v>95</v>
      </c>
      <c r="F363" s="94" t="s">
        <v>466</v>
      </c>
      <c r="I363" s="95"/>
      <c r="L363" s="21"/>
      <c r="M363" s="96"/>
      <c r="T363" s="30"/>
      <c r="AT363" s="12" t="s">
        <v>95</v>
      </c>
      <c r="AU363" s="12" t="s">
        <v>86</v>
      </c>
    </row>
    <row r="364" spans="2:65" s="1" customFormat="1" ht="58.5" x14ac:dyDescent="0.2">
      <c r="B364" s="21"/>
      <c r="D364" s="97" t="s">
        <v>97</v>
      </c>
      <c r="F364" s="98" t="s">
        <v>467</v>
      </c>
      <c r="I364" s="95"/>
      <c r="L364" s="21"/>
      <c r="M364" s="96"/>
      <c r="T364" s="30"/>
      <c r="AT364" s="12" t="s">
        <v>97</v>
      </c>
      <c r="AU364" s="12" t="s">
        <v>86</v>
      </c>
    </row>
    <row r="365" spans="2:65" s="6" customFormat="1" ht="22.9" customHeight="1" x14ac:dyDescent="0.2">
      <c r="B365" s="68"/>
      <c r="D365" s="69" t="s">
        <v>42</v>
      </c>
      <c r="E365" s="78" t="s">
        <v>468</v>
      </c>
      <c r="F365" s="78" t="s">
        <v>469</v>
      </c>
      <c r="I365" s="71"/>
      <c r="J365" s="79">
        <f>BK365</f>
        <v>0</v>
      </c>
      <c r="L365" s="68"/>
      <c r="M365" s="73"/>
      <c r="P365" s="74">
        <f>SUM(P366:P368)</f>
        <v>0</v>
      </c>
      <c r="R365" s="74">
        <f>SUM(R366:R368)</f>
        <v>0</v>
      </c>
      <c r="T365" s="75">
        <f>SUM(T366:T368)</f>
        <v>0</v>
      </c>
      <c r="AR365" s="69" t="s">
        <v>45</v>
      </c>
      <c r="AT365" s="76" t="s">
        <v>42</v>
      </c>
      <c r="AU365" s="76" t="s">
        <v>45</v>
      </c>
      <c r="AY365" s="69" t="s">
        <v>79</v>
      </c>
      <c r="BK365" s="77">
        <f>SUM(BK366:BK368)</f>
        <v>0</v>
      </c>
    </row>
    <row r="366" spans="2:65" s="1" customFormat="1" ht="33" customHeight="1" x14ac:dyDescent="0.2">
      <c r="B366" s="21"/>
      <c r="C366" s="80" t="s">
        <v>470</v>
      </c>
      <c r="D366" s="80" t="s">
        <v>81</v>
      </c>
      <c r="E366" s="81" t="s">
        <v>471</v>
      </c>
      <c r="F366" s="82" t="s">
        <v>472</v>
      </c>
      <c r="G366" s="83" t="s">
        <v>440</v>
      </c>
      <c r="H366" s="84">
        <v>32.610999999999997</v>
      </c>
      <c r="I366" s="85"/>
      <c r="J366" s="86">
        <f>ROUND(I366*H366,2)</f>
        <v>0</v>
      </c>
      <c r="K366" s="82" t="s">
        <v>93</v>
      </c>
      <c r="L366" s="21"/>
      <c r="M366" s="87" t="s">
        <v>8</v>
      </c>
      <c r="N366" s="88" t="s">
        <v>31</v>
      </c>
      <c r="P366" s="89">
        <f>O366*H366</f>
        <v>0</v>
      </c>
      <c r="Q366" s="89">
        <v>0</v>
      </c>
      <c r="R366" s="89">
        <f>Q366*H366</f>
        <v>0</v>
      </c>
      <c r="S366" s="89">
        <v>0</v>
      </c>
      <c r="T366" s="90">
        <f>S366*H366</f>
        <v>0</v>
      </c>
      <c r="AR366" s="91" t="s">
        <v>85</v>
      </c>
      <c r="AT366" s="91" t="s">
        <v>81</v>
      </c>
      <c r="AU366" s="91" t="s">
        <v>86</v>
      </c>
      <c r="AY366" s="12" t="s">
        <v>79</v>
      </c>
      <c r="BE366" s="92">
        <f>IF(N366="základní",J366,0)</f>
        <v>0</v>
      </c>
      <c r="BF366" s="92">
        <f>IF(N366="snížená",J366,0)</f>
        <v>0</v>
      </c>
      <c r="BG366" s="92">
        <f>IF(N366="zákl. přenesená",J366,0)</f>
        <v>0</v>
      </c>
      <c r="BH366" s="92">
        <f>IF(N366="sníž. přenesená",J366,0)</f>
        <v>0</v>
      </c>
      <c r="BI366" s="92">
        <f>IF(N366="nulová",J366,0)</f>
        <v>0</v>
      </c>
      <c r="BJ366" s="12" t="s">
        <v>86</v>
      </c>
      <c r="BK366" s="92">
        <f>ROUND(I366*H366,2)</f>
        <v>0</v>
      </c>
      <c r="BL366" s="12" t="s">
        <v>85</v>
      </c>
      <c r="BM366" s="91" t="s">
        <v>473</v>
      </c>
    </row>
    <row r="367" spans="2:65" s="1" customFormat="1" x14ac:dyDescent="0.2">
      <c r="B367" s="21"/>
      <c r="D367" s="93" t="s">
        <v>95</v>
      </c>
      <c r="F367" s="94" t="s">
        <v>474</v>
      </c>
      <c r="I367" s="95"/>
      <c r="L367" s="21"/>
      <c r="M367" s="96"/>
      <c r="T367" s="30"/>
      <c r="AT367" s="12" t="s">
        <v>95</v>
      </c>
      <c r="AU367" s="12" t="s">
        <v>86</v>
      </c>
    </row>
    <row r="368" spans="2:65" s="1" customFormat="1" ht="58.5" x14ac:dyDescent="0.2">
      <c r="B368" s="21"/>
      <c r="D368" s="97" t="s">
        <v>97</v>
      </c>
      <c r="F368" s="98" t="s">
        <v>475</v>
      </c>
      <c r="I368" s="95"/>
      <c r="L368" s="21"/>
      <c r="M368" s="96"/>
      <c r="T368" s="30"/>
      <c r="AT368" s="12" t="s">
        <v>97</v>
      </c>
      <c r="AU368" s="12" t="s">
        <v>86</v>
      </c>
    </row>
    <row r="369" spans="2:65" s="6" customFormat="1" ht="25.9" customHeight="1" x14ac:dyDescent="0.2">
      <c r="B369" s="68"/>
      <c r="D369" s="69" t="s">
        <v>42</v>
      </c>
      <c r="E369" s="70" t="s">
        <v>476</v>
      </c>
      <c r="F369" s="70" t="s">
        <v>477</v>
      </c>
      <c r="I369" s="71"/>
      <c r="J369" s="72">
        <f>BK369</f>
        <v>0</v>
      </c>
      <c r="L369" s="68"/>
      <c r="M369" s="73"/>
      <c r="P369" s="74">
        <f>P370+P415+P421+P447+P472+P481</f>
        <v>0</v>
      </c>
      <c r="R369" s="74">
        <f>R370+R415+R421+R447+R472+R481</f>
        <v>6.6724335800000008</v>
      </c>
      <c r="T369" s="75">
        <f>T370+T415+T421+T447+T472+T481</f>
        <v>0.76157110000000006</v>
      </c>
      <c r="AR369" s="69" t="s">
        <v>86</v>
      </c>
      <c r="AT369" s="76" t="s">
        <v>42</v>
      </c>
      <c r="AU369" s="76" t="s">
        <v>43</v>
      </c>
      <c r="AY369" s="69" t="s">
        <v>79</v>
      </c>
      <c r="BK369" s="77">
        <f>BK370+BK415+BK421+BK447+BK472+BK481</f>
        <v>0</v>
      </c>
    </row>
    <row r="370" spans="2:65" s="6" customFormat="1" ht="22.9" customHeight="1" x14ac:dyDescent="0.2">
      <c r="B370" s="68"/>
      <c r="D370" s="69" t="s">
        <v>42</v>
      </c>
      <c r="E370" s="78" t="s">
        <v>478</v>
      </c>
      <c r="F370" s="78" t="s">
        <v>479</v>
      </c>
      <c r="I370" s="71"/>
      <c r="J370" s="79">
        <f>BK370</f>
        <v>0</v>
      </c>
      <c r="L370" s="68"/>
      <c r="M370" s="73"/>
      <c r="P370" s="74">
        <f>SUM(P371:P414)</f>
        <v>0</v>
      </c>
      <c r="R370" s="74">
        <f>SUM(R371:R414)</f>
        <v>4.7648996099999996</v>
      </c>
      <c r="T370" s="75">
        <f>SUM(T371:T414)</f>
        <v>0</v>
      </c>
      <c r="AR370" s="69" t="s">
        <v>86</v>
      </c>
      <c r="AT370" s="76" t="s">
        <v>42</v>
      </c>
      <c r="AU370" s="76" t="s">
        <v>45</v>
      </c>
      <c r="AY370" s="69" t="s">
        <v>79</v>
      </c>
      <c r="BK370" s="77">
        <f>SUM(BK371:BK414)</f>
        <v>0</v>
      </c>
    </row>
    <row r="371" spans="2:65" s="1" customFormat="1" ht="24.2" customHeight="1" x14ac:dyDescent="0.2">
      <c r="B371" s="21"/>
      <c r="C371" s="80" t="s">
        <v>480</v>
      </c>
      <c r="D371" s="80" t="s">
        <v>81</v>
      </c>
      <c r="E371" s="81" t="s">
        <v>481</v>
      </c>
      <c r="F371" s="82" t="s">
        <v>482</v>
      </c>
      <c r="G371" s="83" t="s">
        <v>92</v>
      </c>
      <c r="H371" s="84">
        <v>194.785</v>
      </c>
      <c r="I371" s="85"/>
      <c r="J371" s="86">
        <f>ROUND(I371*H371,2)</f>
        <v>0</v>
      </c>
      <c r="K371" s="82" t="s">
        <v>93</v>
      </c>
      <c r="L371" s="21"/>
      <c r="M371" s="87" t="s">
        <v>8</v>
      </c>
      <c r="N371" s="88" t="s">
        <v>31</v>
      </c>
      <c r="P371" s="89">
        <f>O371*H371</f>
        <v>0</v>
      </c>
      <c r="Q371" s="89">
        <v>0</v>
      </c>
      <c r="R371" s="89">
        <f>Q371*H371</f>
        <v>0</v>
      </c>
      <c r="S371" s="89">
        <v>0</v>
      </c>
      <c r="T371" s="90">
        <f>S371*H371</f>
        <v>0</v>
      </c>
      <c r="AR371" s="91" t="s">
        <v>217</v>
      </c>
      <c r="AT371" s="91" t="s">
        <v>81</v>
      </c>
      <c r="AU371" s="91" t="s">
        <v>86</v>
      </c>
      <c r="AY371" s="12" t="s">
        <v>79</v>
      </c>
      <c r="BE371" s="92">
        <f>IF(N371="základní",J371,0)</f>
        <v>0</v>
      </c>
      <c r="BF371" s="92">
        <f>IF(N371="snížená",J371,0)</f>
        <v>0</v>
      </c>
      <c r="BG371" s="92">
        <f>IF(N371="zákl. přenesená",J371,0)</f>
        <v>0</v>
      </c>
      <c r="BH371" s="92">
        <f>IF(N371="sníž. přenesená",J371,0)</f>
        <v>0</v>
      </c>
      <c r="BI371" s="92">
        <f>IF(N371="nulová",J371,0)</f>
        <v>0</v>
      </c>
      <c r="BJ371" s="12" t="s">
        <v>86</v>
      </c>
      <c r="BK371" s="92">
        <f>ROUND(I371*H371,2)</f>
        <v>0</v>
      </c>
      <c r="BL371" s="12" t="s">
        <v>217</v>
      </c>
      <c r="BM371" s="91" t="s">
        <v>483</v>
      </c>
    </row>
    <row r="372" spans="2:65" s="1" customFormat="1" x14ac:dyDescent="0.2">
      <c r="B372" s="21"/>
      <c r="D372" s="93" t="s">
        <v>95</v>
      </c>
      <c r="F372" s="94" t="s">
        <v>484</v>
      </c>
      <c r="I372" s="95"/>
      <c r="L372" s="21"/>
      <c r="M372" s="96"/>
      <c r="T372" s="30"/>
      <c r="AT372" s="12" t="s">
        <v>95</v>
      </c>
      <c r="AU372" s="12" t="s">
        <v>86</v>
      </c>
    </row>
    <row r="373" spans="2:65" s="9" customFormat="1" x14ac:dyDescent="0.2">
      <c r="B373" s="113"/>
      <c r="D373" s="97" t="s">
        <v>99</v>
      </c>
      <c r="E373" s="114" t="s">
        <v>8</v>
      </c>
      <c r="F373" s="115" t="s">
        <v>485</v>
      </c>
      <c r="H373" s="114" t="s">
        <v>8</v>
      </c>
      <c r="I373" s="116"/>
      <c r="L373" s="113"/>
      <c r="M373" s="117"/>
      <c r="T373" s="118"/>
      <c r="AT373" s="114" t="s">
        <v>99</v>
      </c>
      <c r="AU373" s="114" t="s">
        <v>86</v>
      </c>
      <c r="AV373" s="9" t="s">
        <v>45</v>
      </c>
      <c r="AW373" s="9" t="s">
        <v>20</v>
      </c>
      <c r="AX373" s="9" t="s">
        <v>43</v>
      </c>
      <c r="AY373" s="114" t="s">
        <v>79</v>
      </c>
    </row>
    <row r="374" spans="2:65" s="7" customFormat="1" x14ac:dyDescent="0.2">
      <c r="B374" s="99"/>
      <c r="D374" s="97" t="s">
        <v>99</v>
      </c>
      <c r="E374" s="100" t="s">
        <v>8</v>
      </c>
      <c r="F374" s="101" t="s">
        <v>129</v>
      </c>
      <c r="H374" s="102">
        <v>5.71</v>
      </c>
      <c r="I374" s="103"/>
      <c r="L374" s="99"/>
      <c r="M374" s="104"/>
      <c r="T374" s="105"/>
      <c r="AT374" s="100" t="s">
        <v>99</v>
      </c>
      <c r="AU374" s="100" t="s">
        <v>86</v>
      </c>
      <c r="AV374" s="7" t="s">
        <v>86</v>
      </c>
      <c r="AW374" s="7" t="s">
        <v>20</v>
      </c>
      <c r="AX374" s="7" t="s">
        <v>43</v>
      </c>
      <c r="AY374" s="100" t="s">
        <v>79</v>
      </c>
    </row>
    <row r="375" spans="2:65" s="7" customFormat="1" x14ac:dyDescent="0.2">
      <c r="B375" s="99"/>
      <c r="D375" s="97" t="s">
        <v>99</v>
      </c>
      <c r="E375" s="100" t="s">
        <v>8</v>
      </c>
      <c r="F375" s="101" t="s">
        <v>130</v>
      </c>
      <c r="H375" s="102">
        <v>37.840000000000003</v>
      </c>
      <c r="I375" s="103"/>
      <c r="L375" s="99"/>
      <c r="M375" s="104"/>
      <c r="T375" s="105"/>
      <c r="AT375" s="100" t="s">
        <v>99</v>
      </c>
      <c r="AU375" s="100" t="s">
        <v>86</v>
      </c>
      <c r="AV375" s="7" t="s">
        <v>86</v>
      </c>
      <c r="AW375" s="7" t="s">
        <v>20</v>
      </c>
      <c r="AX375" s="7" t="s">
        <v>43</v>
      </c>
      <c r="AY375" s="100" t="s">
        <v>79</v>
      </c>
    </row>
    <row r="376" spans="2:65" s="7" customFormat="1" x14ac:dyDescent="0.2">
      <c r="B376" s="99"/>
      <c r="D376" s="97" t="s">
        <v>99</v>
      </c>
      <c r="E376" s="100" t="s">
        <v>8</v>
      </c>
      <c r="F376" s="101" t="s">
        <v>131</v>
      </c>
      <c r="H376" s="102">
        <v>143.88</v>
      </c>
      <c r="I376" s="103"/>
      <c r="L376" s="99"/>
      <c r="M376" s="104"/>
      <c r="T376" s="105"/>
      <c r="AT376" s="100" t="s">
        <v>99</v>
      </c>
      <c r="AU376" s="100" t="s">
        <v>86</v>
      </c>
      <c r="AV376" s="7" t="s">
        <v>86</v>
      </c>
      <c r="AW376" s="7" t="s">
        <v>20</v>
      </c>
      <c r="AX376" s="7" t="s">
        <v>43</v>
      </c>
      <c r="AY376" s="100" t="s">
        <v>79</v>
      </c>
    </row>
    <row r="377" spans="2:65" s="7" customFormat="1" x14ac:dyDescent="0.2">
      <c r="B377" s="99"/>
      <c r="D377" s="97" t="s">
        <v>99</v>
      </c>
      <c r="E377" s="100" t="s">
        <v>8</v>
      </c>
      <c r="F377" s="101" t="s">
        <v>132</v>
      </c>
      <c r="H377" s="102">
        <v>2.79</v>
      </c>
      <c r="I377" s="103"/>
      <c r="L377" s="99"/>
      <c r="M377" s="104"/>
      <c r="T377" s="105"/>
      <c r="AT377" s="100" t="s">
        <v>99</v>
      </c>
      <c r="AU377" s="100" t="s">
        <v>86</v>
      </c>
      <c r="AV377" s="7" t="s">
        <v>86</v>
      </c>
      <c r="AW377" s="7" t="s">
        <v>20</v>
      </c>
      <c r="AX377" s="7" t="s">
        <v>43</v>
      </c>
      <c r="AY377" s="100" t="s">
        <v>79</v>
      </c>
    </row>
    <row r="378" spans="2:65" s="7" customFormat="1" x14ac:dyDescent="0.2">
      <c r="B378" s="99"/>
      <c r="D378" s="97" t="s">
        <v>99</v>
      </c>
      <c r="E378" s="100" t="s">
        <v>8</v>
      </c>
      <c r="F378" s="101" t="s">
        <v>133</v>
      </c>
      <c r="H378" s="102">
        <v>0.48</v>
      </c>
      <c r="I378" s="103"/>
      <c r="L378" s="99"/>
      <c r="M378" s="104"/>
      <c r="T378" s="105"/>
      <c r="AT378" s="100" t="s">
        <v>99</v>
      </c>
      <c r="AU378" s="100" t="s">
        <v>86</v>
      </c>
      <c r="AV378" s="7" t="s">
        <v>86</v>
      </c>
      <c r="AW378" s="7" t="s">
        <v>20</v>
      </c>
      <c r="AX378" s="7" t="s">
        <v>43</v>
      </c>
      <c r="AY378" s="100" t="s">
        <v>79</v>
      </c>
    </row>
    <row r="379" spans="2:65" s="7" customFormat="1" x14ac:dyDescent="0.2">
      <c r="B379" s="99"/>
      <c r="D379" s="97" t="s">
        <v>99</v>
      </c>
      <c r="E379" s="100" t="s">
        <v>8</v>
      </c>
      <c r="F379" s="101" t="s">
        <v>134</v>
      </c>
      <c r="H379" s="102">
        <v>4.085</v>
      </c>
      <c r="I379" s="103"/>
      <c r="L379" s="99"/>
      <c r="M379" s="104"/>
      <c r="T379" s="105"/>
      <c r="AT379" s="100" t="s">
        <v>99</v>
      </c>
      <c r="AU379" s="100" t="s">
        <v>86</v>
      </c>
      <c r="AV379" s="7" t="s">
        <v>86</v>
      </c>
      <c r="AW379" s="7" t="s">
        <v>20</v>
      </c>
      <c r="AX379" s="7" t="s">
        <v>43</v>
      </c>
      <c r="AY379" s="100" t="s">
        <v>79</v>
      </c>
    </row>
    <row r="380" spans="2:65" s="8" customFormat="1" x14ac:dyDescent="0.2">
      <c r="B380" s="106"/>
      <c r="D380" s="97" t="s">
        <v>99</v>
      </c>
      <c r="E380" s="107" t="s">
        <v>8</v>
      </c>
      <c r="F380" s="108" t="s">
        <v>109</v>
      </c>
      <c r="H380" s="109">
        <v>194.785</v>
      </c>
      <c r="I380" s="110"/>
      <c r="L380" s="106"/>
      <c r="M380" s="111"/>
      <c r="T380" s="112"/>
      <c r="AT380" s="107" t="s">
        <v>99</v>
      </c>
      <c r="AU380" s="107" t="s">
        <v>86</v>
      </c>
      <c r="AV380" s="8" t="s">
        <v>85</v>
      </c>
      <c r="AW380" s="8" t="s">
        <v>20</v>
      </c>
      <c r="AX380" s="8" t="s">
        <v>45</v>
      </c>
      <c r="AY380" s="107" t="s">
        <v>79</v>
      </c>
    </row>
    <row r="381" spans="2:65" s="1" customFormat="1" ht="16.5" customHeight="1" x14ac:dyDescent="0.2">
      <c r="B381" s="21"/>
      <c r="C381" s="119" t="s">
        <v>486</v>
      </c>
      <c r="D381" s="119" t="s">
        <v>175</v>
      </c>
      <c r="E381" s="120" t="s">
        <v>487</v>
      </c>
      <c r="F381" s="121" t="s">
        <v>488</v>
      </c>
      <c r="G381" s="122" t="s">
        <v>92</v>
      </c>
      <c r="H381" s="123">
        <v>204.524</v>
      </c>
      <c r="I381" s="124"/>
      <c r="J381" s="125">
        <f>ROUND(I381*H381,2)</f>
        <v>0</v>
      </c>
      <c r="K381" s="121" t="s">
        <v>289</v>
      </c>
      <c r="L381" s="126"/>
      <c r="M381" s="127" t="s">
        <v>8</v>
      </c>
      <c r="N381" s="128" t="s">
        <v>31</v>
      </c>
      <c r="P381" s="89">
        <f>O381*H381</f>
        <v>0</v>
      </c>
      <c r="Q381" s="89">
        <v>4.7999999999999996E-3</v>
      </c>
      <c r="R381" s="89">
        <f>Q381*H381</f>
        <v>0.9817151999999999</v>
      </c>
      <c r="S381" s="89">
        <v>0</v>
      </c>
      <c r="T381" s="90">
        <f>S381*H381</f>
        <v>0</v>
      </c>
      <c r="AR381" s="91" t="s">
        <v>334</v>
      </c>
      <c r="AT381" s="91" t="s">
        <v>175</v>
      </c>
      <c r="AU381" s="91" t="s">
        <v>86</v>
      </c>
      <c r="AY381" s="12" t="s">
        <v>79</v>
      </c>
      <c r="BE381" s="92">
        <f>IF(N381="základní",J381,0)</f>
        <v>0</v>
      </c>
      <c r="BF381" s="92">
        <f>IF(N381="snížená",J381,0)</f>
        <v>0</v>
      </c>
      <c r="BG381" s="92">
        <f>IF(N381="zákl. přenesená",J381,0)</f>
        <v>0</v>
      </c>
      <c r="BH381" s="92">
        <f>IF(N381="sníž. přenesená",J381,0)</f>
        <v>0</v>
      </c>
      <c r="BI381" s="92">
        <f>IF(N381="nulová",J381,0)</f>
        <v>0</v>
      </c>
      <c r="BJ381" s="12" t="s">
        <v>86</v>
      </c>
      <c r="BK381" s="92">
        <f>ROUND(I381*H381,2)</f>
        <v>0</v>
      </c>
      <c r="BL381" s="12" t="s">
        <v>217</v>
      </c>
      <c r="BM381" s="91" t="s">
        <v>489</v>
      </c>
    </row>
    <row r="382" spans="2:65" s="7" customFormat="1" x14ac:dyDescent="0.2">
      <c r="B382" s="99"/>
      <c r="D382" s="97" t="s">
        <v>99</v>
      </c>
      <c r="F382" s="101" t="s">
        <v>490</v>
      </c>
      <c r="H382" s="102">
        <v>204.524</v>
      </c>
      <c r="I382" s="103"/>
      <c r="L382" s="99"/>
      <c r="M382" s="104"/>
      <c r="T382" s="105"/>
      <c r="AT382" s="100" t="s">
        <v>99</v>
      </c>
      <c r="AU382" s="100" t="s">
        <v>86</v>
      </c>
      <c r="AV382" s="7" t="s">
        <v>86</v>
      </c>
      <c r="AW382" s="7" t="s">
        <v>0</v>
      </c>
      <c r="AX382" s="7" t="s">
        <v>45</v>
      </c>
      <c r="AY382" s="100" t="s">
        <v>79</v>
      </c>
    </row>
    <row r="383" spans="2:65" s="1" customFormat="1" ht="24.2" customHeight="1" x14ac:dyDescent="0.2">
      <c r="B383" s="21"/>
      <c r="C383" s="80" t="s">
        <v>491</v>
      </c>
      <c r="D383" s="80" t="s">
        <v>81</v>
      </c>
      <c r="E383" s="81" t="s">
        <v>492</v>
      </c>
      <c r="F383" s="82" t="s">
        <v>493</v>
      </c>
      <c r="G383" s="83" t="s">
        <v>92</v>
      </c>
      <c r="H383" s="84">
        <v>182.46</v>
      </c>
      <c r="I383" s="85"/>
      <c r="J383" s="86">
        <f>ROUND(I383*H383,2)</f>
        <v>0</v>
      </c>
      <c r="K383" s="82" t="s">
        <v>93</v>
      </c>
      <c r="L383" s="21"/>
      <c r="M383" s="87" t="s">
        <v>8</v>
      </c>
      <c r="N383" s="88" t="s">
        <v>31</v>
      </c>
      <c r="P383" s="89">
        <f>O383*H383</f>
        <v>0</v>
      </c>
      <c r="Q383" s="89">
        <v>0</v>
      </c>
      <c r="R383" s="89">
        <f>Q383*H383</f>
        <v>0</v>
      </c>
      <c r="S383" s="89">
        <v>0</v>
      </c>
      <c r="T383" s="90">
        <f>S383*H383</f>
        <v>0</v>
      </c>
      <c r="AR383" s="91" t="s">
        <v>217</v>
      </c>
      <c r="AT383" s="91" t="s">
        <v>81</v>
      </c>
      <c r="AU383" s="91" t="s">
        <v>86</v>
      </c>
      <c r="AY383" s="12" t="s">
        <v>79</v>
      </c>
      <c r="BE383" s="92">
        <f>IF(N383="základní",J383,0)</f>
        <v>0</v>
      </c>
      <c r="BF383" s="92">
        <f>IF(N383="snížená",J383,0)</f>
        <v>0</v>
      </c>
      <c r="BG383" s="92">
        <f>IF(N383="zákl. přenesená",J383,0)</f>
        <v>0</v>
      </c>
      <c r="BH383" s="92">
        <f>IF(N383="sníž. přenesená",J383,0)</f>
        <v>0</v>
      </c>
      <c r="BI383" s="92">
        <f>IF(N383="nulová",J383,0)</f>
        <v>0</v>
      </c>
      <c r="BJ383" s="12" t="s">
        <v>86</v>
      </c>
      <c r="BK383" s="92">
        <f>ROUND(I383*H383,2)</f>
        <v>0</v>
      </c>
      <c r="BL383" s="12" t="s">
        <v>217</v>
      </c>
      <c r="BM383" s="91" t="s">
        <v>494</v>
      </c>
    </row>
    <row r="384" spans="2:65" s="1" customFormat="1" x14ac:dyDescent="0.2">
      <c r="B384" s="21"/>
      <c r="D384" s="93" t="s">
        <v>95</v>
      </c>
      <c r="F384" s="94" t="s">
        <v>495</v>
      </c>
      <c r="I384" s="95"/>
      <c r="L384" s="21"/>
      <c r="M384" s="96"/>
      <c r="T384" s="30"/>
      <c r="AT384" s="12" t="s">
        <v>95</v>
      </c>
      <c r="AU384" s="12" t="s">
        <v>86</v>
      </c>
    </row>
    <row r="385" spans="2:65" s="1" customFormat="1" ht="39" x14ac:dyDescent="0.2">
      <c r="B385" s="21"/>
      <c r="D385" s="97" t="s">
        <v>97</v>
      </c>
      <c r="F385" s="98" t="s">
        <v>496</v>
      </c>
      <c r="I385" s="95"/>
      <c r="L385" s="21"/>
      <c r="M385" s="96"/>
      <c r="T385" s="30"/>
      <c r="AT385" s="12" t="s">
        <v>97</v>
      </c>
      <c r="AU385" s="12" t="s">
        <v>86</v>
      </c>
    </row>
    <row r="386" spans="2:65" s="9" customFormat="1" x14ac:dyDescent="0.2">
      <c r="B386" s="113"/>
      <c r="D386" s="97" t="s">
        <v>99</v>
      </c>
      <c r="E386" s="114" t="s">
        <v>8</v>
      </c>
      <c r="F386" s="115" t="s">
        <v>372</v>
      </c>
      <c r="H386" s="114" t="s">
        <v>8</v>
      </c>
      <c r="I386" s="116"/>
      <c r="L386" s="113"/>
      <c r="M386" s="117"/>
      <c r="T386" s="118"/>
      <c r="AT386" s="114" t="s">
        <v>99</v>
      </c>
      <c r="AU386" s="114" t="s">
        <v>86</v>
      </c>
      <c r="AV386" s="9" t="s">
        <v>45</v>
      </c>
      <c r="AW386" s="9" t="s">
        <v>20</v>
      </c>
      <c r="AX386" s="9" t="s">
        <v>43</v>
      </c>
      <c r="AY386" s="114" t="s">
        <v>79</v>
      </c>
    </row>
    <row r="387" spans="2:65" s="7" customFormat="1" x14ac:dyDescent="0.2">
      <c r="B387" s="99"/>
      <c r="D387" s="97" t="s">
        <v>99</v>
      </c>
      <c r="E387" s="100" t="s">
        <v>8</v>
      </c>
      <c r="F387" s="101" t="s">
        <v>373</v>
      </c>
      <c r="H387" s="102">
        <v>54.115000000000002</v>
      </c>
      <c r="I387" s="103"/>
      <c r="L387" s="99"/>
      <c r="M387" s="104"/>
      <c r="T387" s="105"/>
      <c r="AT387" s="100" t="s">
        <v>99</v>
      </c>
      <c r="AU387" s="100" t="s">
        <v>86</v>
      </c>
      <c r="AV387" s="7" t="s">
        <v>86</v>
      </c>
      <c r="AW387" s="7" t="s">
        <v>20</v>
      </c>
      <c r="AX387" s="7" t="s">
        <v>43</v>
      </c>
      <c r="AY387" s="100" t="s">
        <v>79</v>
      </c>
    </row>
    <row r="388" spans="2:65" s="7" customFormat="1" x14ac:dyDescent="0.2">
      <c r="B388" s="99"/>
      <c r="D388" s="97" t="s">
        <v>99</v>
      </c>
      <c r="E388" s="100" t="s">
        <v>8</v>
      </c>
      <c r="F388" s="101" t="s">
        <v>374</v>
      </c>
      <c r="H388" s="102">
        <v>130.62</v>
      </c>
      <c r="I388" s="103"/>
      <c r="L388" s="99"/>
      <c r="M388" s="104"/>
      <c r="T388" s="105"/>
      <c r="AT388" s="100" t="s">
        <v>99</v>
      </c>
      <c r="AU388" s="100" t="s">
        <v>86</v>
      </c>
      <c r="AV388" s="7" t="s">
        <v>86</v>
      </c>
      <c r="AW388" s="7" t="s">
        <v>20</v>
      </c>
      <c r="AX388" s="7" t="s">
        <v>43</v>
      </c>
      <c r="AY388" s="100" t="s">
        <v>79</v>
      </c>
    </row>
    <row r="389" spans="2:65" s="7" customFormat="1" x14ac:dyDescent="0.2">
      <c r="B389" s="99"/>
      <c r="D389" s="97" t="s">
        <v>99</v>
      </c>
      <c r="E389" s="100" t="s">
        <v>8</v>
      </c>
      <c r="F389" s="101" t="s">
        <v>375</v>
      </c>
      <c r="H389" s="102">
        <v>-2.2749999999999999</v>
      </c>
      <c r="I389" s="103"/>
      <c r="L389" s="99"/>
      <c r="M389" s="104"/>
      <c r="T389" s="105"/>
      <c r="AT389" s="100" t="s">
        <v>99</v>
      </c>
      <c r="AU389" s="100" t="s">
        <v>86</v>
      </c>
      <c r="AV389" s="7" t="s">
        <v>86</v>
      </c>
      <c r="AW389" s="7" t="s">
        <v>20</v>
      </c>
      <c r="AX389" s="7" t="s">
        <v>43</v>
      </c>
      <c r="AY389" s="100" t="s">
        <v>79</v>
      </c>
    </row>
    <row r="390" spans="2:65" s="8" customFormat="1" x14ac:dyDescent="0.2">
      <c r="B390" s="106"/>
      <c r="D390" s="97" t="s">
        <v>99</v>
      </c>
      <c r="E390" s="107" t="s">
        <v>8</v>
      </c>
      <c r="F390" s="108" t="s">
        <v>109</v>
      </c>
      <c r="H390" s="109">
        <v>182.46</v>
      </c>
      <c r="I390" s="110"/>
      <c r="L390" s="106"/>
      <c r="M390" s="111"/>
      <c r="T390" s="112"/>
      <c r="AT390" s="107" t="s">
        <v>99</v>
      </c>
      <c r="AU390" s="107" t="s">
        <v>86</v>
      </c>
      <c r="AV390" s="8" t="s">
        <v>85</v>
      </c>
      <c r="AW390" s="8" t="s">
        <v>20</v>
      </c>
      <c r="AX390" s="8" t="s">
        <v>45</v>
      </c>
      <c r="AY390" s="107" t="s">
        <v>79</v>
      </c>
    </row>
    <row r="391" spans="2:65" s="1" customFormat="1" ht="16.5" customHeight="1" x14ac:dyDescent="0.2">
      <c r="B391" s="21"/>
      <c r="C391" s="119" t="s">
        <v>497</v>
      </c>
      <c r="D391" s="119" t="s">
        <v>175</v>
      </c>
      <c r="E391" s="120" t="s">
        <v>487</v>
      </c>
      <c r="F391" s="121" t="s">
        <v>488</v>
      </c>
      <c r="G391" s="122" t="s">
        <v>92</v>
      </c>
      <c r="H391" s="123">
        <v>383.166</v>
      </c>
      <c r="I391" s="124"/>
      <c r="J391" s="125">
        <f>ROUND(I391*H391,2)</f>
        <v>0</v>
      </c>
      <c r="K391" s="121" t="s">
        <v>289</v>
      </c>
      <c r="L391" s="126"/>
      <c r="M391" s="127" t="s">
        <v>8</v>
      </c>
      <c r="N391" s="128" t="s">
        <v>31</v>
      </c>
      <c r="P391" s="89">
        <f>O391*H391</f>
        <v>0</v>
      </c>
      <c r="Q391" s="89">
        <v>4.7999999999999996E-3</v>
      </c>
      <c r="R391" s="89">
        <f>Q391*H391</f>
        <v>1.8391967999999999</v>
      </c>
      <c r="S391" s="89">
        <v>0</v>
      </c>
      <c r="T391" s="90">
        <f>S391*H391</f>
        <v>0</v>
      </c>
      <c r="AR391" s="91" t="s">
        <v>334</v>
      </c>
      <c r="AT391" s="91" t="s">
        <v>175</v>
      </c>
      <c r="AU391" s="91" t="s">
        <v>86</v>
      </c>
      <c r="AY391" s="12" t="s">
        <v>79</v>
      </c>
      <c r="BE391" s="92">
        <f>IF(N391="základní",J391,0)</f>
        <v>0</v>
      </c>
      <c r="BF391" s="92">
        <f>IF(N391="snížená",J391,0)</f>
        <v>0</v>
      </c>
      <c r="BG391" s="92">
        <f>IF(N391="zákl. přenesená",J391,0)</f>
        <v>0</v>
      </c>
      <c r="BH391" s="92">
        <f>IF(N391="sníž. přenesená",J391,0)</f>
        <v>0</v>
      </c>
      <c r="BI391" s="92">
        <f>IF(N391="nulová",J391,0)</f>
        <v>0</v>
      </c>
      <c r="BJ391" s="12" t="s">
        <v>86</v>
      </c>
      <c r="BK391" s="92">
        <f>ROUND(I391*H391,2)</f>
        <v>0</v>
      </c>
      <c r="BL391" s="12" t="s">
        <v>217</v>
      </c>
      <c r="BM391" s="91" t="s">
        <v>498</v>
      </c>
    </row>
    <row r="392" spans="2:65" s="7" customFormat="1" x14ac:dyDescent="0.2">
      <c r="B392" s="99"/>
      <c r="D392" s="97" t="s">
        <v>99</v>
      </c>
      <c r="E392" s="100" t="s">
        <v>8</v>
      </c>
      <c r="F392" s="101" t="s">
        <v>499</v>
      </c>
      <c r="H392" s="102">
        <v>364.92</v>
      </c>
      <c r="I392" s="103"/>
      <c r="L392" s="99"/>
      <c r="M392" s="104"/>
      <c r="T392" s="105"/>
      <c r="AT392" s="100" t="s">
        <v>99</v>
      </c>
      <c r="AU392" s="100" t="s">
        <v>86</v>
      </c>
      <c r="AV392" s="7" t="s">
        <v>86</v>
      </c>
      <c r="AW392" s="7" t="s">
        <v>20</v>
      </c>
      <c r="AX392" s="7" t="s">
        <v>45</v>
      </c>
      <c r="AY392" s="100" t="s">
        <v>79</v>
      </c>
    </row>
    <row r="393" spans="2:65" s="7" customFormat="1" x14ac:dyDescent="0.2">
      <c r="B393" s="99"/>
      <c r="D393" s="97" t="s">
        <v>99</v>
      </c>
      <c r="F393" s="101" t="s">
        <v>500</v>
      </c>
      <c r="H393" s="102">
        <v>383.166</v>
      </c>
      <c r="I393" s="103"/>
      <c r="L393" s="99"/>
      <c r="M393" s="104"/>
      <c r="T393" s="105"/>
      <c r="AT393" s="100" t="s">
        <v>99</v>
      </c>
      <c r="AU393" s="100" t="s">
        <v>86</v>
      </c>
      <c r="AV393" s="7" t="s">
        <v>86</v>
      </c>
      <c r="AW393" s="7" t="s">
        <v>0</v>
      </c>
      <c r="AX393" s="7" t="s">
        <v>45</v>
      </c>
      <c r="AY393" s="100" t="s">
        <v>79</v>
      </c>
    </row>
    <row r="394" spans="2:65" s="1" customFormat="1" ht="24.2" customHeight="1" x14ac:dyDescent="0.2">
      <c r="B394" s="21"/>
      <c r="C394" s="80" t="s">
        <v>501</v>
      </c>
      <c r="D394" s="80" t="s">
        <v>81</v>
      </c>
      <c r="E394" s="81" t="s">
        <v>502</v>
      </c>
      <c r="F394" s="82" t="s">
        <v>503</v>
      </c>
      <c r="G394" s="83" t="s">
        <v>92</v>
      </c>
      <c r="H394" s="84">
        <v>364.92</v>
      </c>
      <c r="I394" s="85"/>
      <c r="J394" s="86">
        <f>ROUND(I394*H394,2)</f>
        <v>0</v>
      </c>
      <c r="K394" s="82" t="s">
        <v>93</v>
      </c>
      <c r="L394" s="21"/>
      <c r="M394" s="87" t="s">
        <v>8</v>
      </c>
      <c r="N394" s="88" t="s">
        <v>31</v>
      </c>
      <c r="P394" s="89">
        <f>O394*H394</f>
        <v>0</v>
      </c>
      <c r="Q394" s="89">
        <v>1.0000000000000001E-5</v>
      </c>
      <c r="R394" s="89">
        <f>Q394*H394</f>
        <v>3.6492000000000004E-3</v>
      </c>
      <c r="S394" s="89">
        <v>0</v>
      </c>
      <c r="T394" s="90">
        <f>S394*H394</f>
        <v>0</v>
      </c>
      <c r="AR394" s="91" t="s">
        <v>217</v>
      </c>
      <c r="AT394" s="91" t="s">
        <v>81</v>
      </c>
      <c r="AU394" s="91" t="s">
        <v>86</v>
      </c>
      <c r="AY394" s="12" t="s">
        <v>79</v>
      </c>
      <c r="BE394" s="92">
        <f>IF(N394="základní",J394,0)</f>
        <v>0</v>
      </c>
      <c r="BF394" s="92">
        <f>IF(N394="snížená",J394,0)</f>
        <v>0</v>
      </c>
      <c r="BG394" s="92">
        <f>IF(N394="zákl. přenesená",J394,0)</f>
        <v>0</v>
      </c>
      <c r="BH394" s="92">
        <f>IF(N394="sníž. přenesená",J394,0)</f>
        <v>0</v>
      </c>
      <c r="BI394" s="92">
        <f>IF(N394="nulová",J394,0)</f>
        <v>0</v>
      </c>
      <c r="BJ394" s="12" t="s">
        <v>86</v>
      </c>
      <c r="BK394" s="92">
        <f>ROUND(I394*H394,2)</f>
        <v>0</v>
      </c>
      <c r="BL394" s="12" t="s">
        <v>217</v>
      </c>
      <c r="BM394" s="91" t="s">
        <v>504</v>
      </c>
    </row>
    <row r="395" spans="2:65" s="1" customFormat="1" x14ac:dyDescent="0.2">
      <c r="B395" s="21"/>
      <c r="D395" s="93" t="s">
        <v>95</v>
      </c>
      <c r="F395" s="94" t="s">
        <v>505</v>
      </c>
      <c r="I395" s="95"/>
      <c r="L395" s="21"/>
      <c r="M395" s="96"/>
      <c r="T395" s="30"/>
      <c r="AT395" s="12" t="s">
        <v>95</v>
      </c>
      <c r="AU395" s="12" t="s">
        <v>86</v>
      </c>
    </row>
    <row r="396" spans="2:65" s="9" customFormat="1" x14ac:dyDescent="0.2">
      <c r="B396" s="113"/>
      <c r="D396" s="97" t="s">
        <v>99</v>
      </c>
      <c r="E396" s="114" t="s">
        <v>8</v>
      </c>
      <c r="F396" s="115" t="s">
        <v>506</v>
      </c>
      <c r="H396" s="114" t="s">
        <v>8</v>
      </c>
      <c r="I396" s="116"/>
      <c r="L396" s="113"/>
      <c r="M396" s="117"/>
      <c r="T396" s="118"/>
      <c r="AT396" s="114" t="s">
        <v>99</v>
      </c>
      <c r="AU396" s="114" t="s">
        <v>86</v>
      </c>
      <c r="AV396" s="9" t="s">
        <v>45</v>
      </c>
      <c r="AW396" s="9" t="s">
        <v>20</v>
      </c>
      <c r="AX396" s="9" t="s">
        <v>43</v>
      </c>
      <c r="AY396" s="114" t="s">
        <v>79</v>
      </c>
    </row>
    <row r="397" spans="2:65" s="7" customFormat="1" x14ac:dyDescent="0.2">
      <c r="B397" s="99"/>
      <c r="D397" s="97" t="s">
        <v>99</v>
      </c>
      <c r="E397" s="100" t="s">
        <v>8</v>
      </c>
      <c r="F397" s="101" t="s">
        <v>507</v>
      </c>
      <c r="H397" s="102">
        <v>182.46</v>
      </c>
      <c r="I397" s="103"/>
      <c r="L397" s="99"/>
      <c r="M397" s="104"/>
      <c r="T397" s="105"/>
      <c r="AT397" s="100" t="s">
        <v>99</v>
      </c>
      <c r="AU397" s="100" t="s">
        <v>86</v>
      </c>
      <c r="AV397" s="7" t="s">
        <v>86</v>
      </c>
      <c r="AW397" s="7" t="s">
        <v>20</v>
      </c>
      <c r="AX397" s="7" t="s">
        <v>43</v>
      </c>
      <c r="AY397" s="100" t="s">
        <v>79</v>
      </c>
    </row>
    <row r="398" spans="2:65" s="9" customFormat="1" x14ac:dyDescent="0.2">
      <c r="B398" s="113"/>
      <c r="D398" s="97" t="s">
        <v>99</v>
      </c>
      <c r="E398" s="114" t="s">
        <v>8</v>
      </c>
      <c r="F398" s="115" t="s">
        <v>508</v>
      </c>
      <c r="H398" s="114" t="s">
        <v>8</v>
      </c>
      <c r="I398" s="116"/>
      <c r="L398" s="113"/>
      <c r="M398" s="117"/>
      <c r="T398" s="118"/>
      <c r="AT398" s="114" t="s">
        <v>99</v>
      </c>
      <c r="AU398" s="114" t="s">
        <v>86</v>
      </c>
      <c r="AV398" s="9" t="s">
        <v>45</v>
      </c>
      <c r="AW398" s="9" t="s">
        <v>20</v>
      </c>
      <c r="AX398" s="9" t="s">
        <v>43</v>
      </c>
      <c r="AY398" s="114" t="s">
        <v>79</v>
      </c>
    </row>
    <row r="399" spans="2:65" s="7" customFormat="1" x14ac:dyDescent="0.2">
      <c r="B399" s="99"/>
      <c r="D399" s="97" t="s">
        <v>99</v>
      </c>
      <c r="E399" s="100" t="s">
        <v>8</v>
      </c>
      <c r="F399" s="101" t="s">
        <v>507</v>
      </c>
      <c r="H399" s="102">
        <v>182.46</v>
      </c>
      <c r="I399" s="103"/>
      <c r="L399" s="99"/>
      <c r="M399" s="104"/>
      <c r="T399" s="105"/>
      <c r="AT399" s="100" t="s">
        <v>99</v>
      </c>
      <c r="AU399" s="100" t="s">
        <v>86</v>
      </c>
      <c r="AV399" s="7" t="s">
        <v>86</v>
      </c>
      <c r="AW399" s="7" t="s">
        <v>20</v>
      </c>
      <c r="AX399" s="7" t="s">
        <v>43</v>
      </c>
      <c r="AY399" s="100" t="s">
        <v>79</v>
      </c>
    </row>
    <row r="400" spans="2:65" s="8" customFormat="1" x14ac:dyDescent="0.2">
      <c r="B400" s="106"/>
      <c r="D400" s="97" t="s">
        <v>99</v>
      </c>
      <c r="E400" s="107" t="s">
        <v>8</v>
      </c>
      <c r="F400" s="108" t="s">
        <v>109</v>
      </c>
      <c r="H400" s="109">
        <v>364.92</v>
      </c>
      <c r="I400" s="110"/>
      <c r="L400" s="106"/>
      <c r="M400" s="111"/>
      <c r="T400" s="112"/>
      <c r="AT400" s="107" t="s">
        <v>99</v>
      </c>
      <c r="AU400" s="107" t="s">
        <v>86</v>
      </c>
      <c r="AV400" s="8" t="s">
        <v>85</v>
      </c>
      <c r="AW400" s="8" t="s">
        <v>20</v>
      </c>
      <c r="AX400" s="8" t="s">
        <v>45</v>
      </c>
      <c r="AY400" s="107" t="s">
        <v>79</v>
      </c>
    </row>
    <row r="401" spans="2:65" s="1" customFormat="1" ht="16.5" customHeight="1" x14ac:dyDescent="0.2">
      <c r="B401" s="21"/>
      <c r="C401" s="119" t="s">
        <v>509</v>
      </c>
      <c r="D401" s="119" t="s">
        <v>175</v>
      </c>
      <c r="E401" s="120" t="s">
        <v>510</v>
      </c>
      <c r="F401" s="121" t="s">
        <v>511</v>
      </c>
      <c r="G401" s="122" t="s">
        <v>92</v>
      </c>
      <c r="H401" s="123">
        <v>209.82900000000001</v>
      </c>
      <c r="I401" s="124"/>
      <c r="J401" s="125">
        <f>ROUND(I401*H401,2)</f>
        <v>0</v>
      </c>
      <c r="K401" s="121" t="s">
        <v>93</v>
      </c>
      <c r="L401" s="126"/>
      <c r="M401" s="127" t="s">
        <v>8</v>
      </c>
      <c r="N401" s="128" t="s">
        <v>31</v>
      </c>
      <c r="P401" s="89">
        <f>O401*H401</f>
        <v>0</v>
      </c>
      <c r="Q401" s="89">
        <v>1.3999999999999999E-4</v>
      </c>
      <c r="R401" s="89">
        <f>Q401*H401</f>
        <v>2.9376059999999999E-2</v>
      </c>
      <c r="S401" s="89">
        <v>0</v>
      </c>
      <c r="T401" s="90">
        <f>S401*H401</f>
        <v>0</v>
      </c>
      <c r="AR401" s="91" t="s">
        <v>334</v>
      </c>
      <c r="AT401" s="91" t="s">
        <v>175</v>
      </c>
      <c r="AU401" s="91" t="s">
        <v>86</v>
      </c>
      <c r="AY401" s="12" t="s">
        <v>79</v>
      </c>
      <c r="BE401" s="92">
        <f>IF(N401="základní",J401,0)</f>
        <v>0</v>
      </c>
      <c r="BF401" s="92">
        <f>IF(N401="snížená",J401,0)</f>
        <v>0</v>
      </c>
      <c r="BG401" s="92">
        <f>IF(N401="zákl. přenesená",J401,0)</f>
        <v>0</v>
      </c>
      <c r="BH401" s="92">
        <f>IF(N401="sníž. přenesená",J401,0)</f>
        <v>0</v>
      </c>
      <c r="BI401" s="92">
        <f>IF(N401="nulová",J401,0)</f>
        <v>0</v>
      </c>
      <c r="BJ401" s="12" t="s">
        <v>86</v>
      </c>
      <c r="BK401" s="92">
        <f>ROUND(I401*H401,2)</f>
        <v>0</v>
      </c>
      <c r="BL401" s="12" t="s">
        <v>217</v>
      </c>
      <c r="BM401" s="91" t="s">
        <v>512</v>
      </c>
    </row>
    <row r="402" spans="2:65" s="7" customFormat="1" x14ac:dyDescent="0.2">
      <c r="B402" s="99"/>
      <c r="D402" s="97" t="s">
        <v>99</v>
      </c>
      <c r="F402" s="101" t="s">
        <v>513</v>
      </c>
      <c r="H402" s="102">
        <v>209.82900000000001</v>
      </c>
      <c r="I402" s="103"/>
      <c r="L402" s="99"/>
      <c r="M402" s="104"/>
      <c r="T402" s="105"/>
      <c r="AT402" s="100" t="s">
        <v>99</v>
      </c>
      <c r="AU402" s="100" t="s">
        <v>86</v>
      </c>
      <c r="AV402" s="7" t="s">
        <v>86</v>
      </c>
      <c r="AW402" s="7" t="s">
        <v>0</v>
      </c>
      <c r="AX402" s="7" t="s">
        <v>45</v>
      </c>
      <c r="AY402" s="100" t="s">
        <v>79</v>
      </c>
    </row>
    <row r="403" spans="2:65" s="1" customFormat="1" ht="21.75" customHeight="1" x14ac:dyDescent="0.2">
      <c r="B403" s="21"/>
      <c r="C403" s="119" t="s">
        <v>514</v>
      </c>
      <c r="D403" s="119" t="s">
        <v>175</v>
      </c>
      <c r="E403" s="120" t="s">
        <v>515</v>
      </c>
      <c r="F403" s="121" t="s">
        <v>516</v>
      </c>
      <c r="G403" s="122" t="s">
        <v>92</v>
      </c>
      <c r="H403" s="123">
        <v>209.82900000000001</v>
      </c>
      <c r="I403" s="124"/>
      <c r="J403" s="125">
        <f>ROUND(I403*H403,2)</f>
        <v>0</v>
      </c>
      <c r="K403" s="121" t="s">
        <v>93</v>
      </c>
      <c r="L403" s="126"/>
      <c r="M403" s="127" t="s">
        <v>8</v>
      </c>
      <c r="N403" s="128" t="s">
        <v>31</v>
      </c>
      <c r="P403" s="89">
        <f>O403*H403</f>
        <v>0</v>
      </c>
      <c r="Q403" s="89">
        <v>1.4999999999999999E-4</v>
      </c>
      <c r="R403" s="89">
        <f>Q403*H403</f>
        <v>3.1474349999999998E-2</v>
      </c>
      <c r="S403" s="89">
        <v>0</v>
      </c>
      <c r="T403" s="90">
        <f>S403*H403</f>
        <v>0</v>
      </c>
      <c r="AR403" s="91" t="s">
        <v>334</v>
      </c>
      <c r="AT403" s="91" t="s">
        <v>175</v>
      </c>
      <c r="AU403" s="91" t="s">
        <v>86</v>
      </c>
      <c r="AY403" s="12" t="s">
        <v>79</v>
      </c>
      <c r="BE403" s="92">
        <f>IF(N403="základní",J403,0)</f>
        <v>0</v>
      </c>
      <c r="BF403" s="92">
        <f>IF(N403="snížená",J403,0)</f>
        <v>0</v>
      </c>
      <c r="BG403" s="92">
        <f>IF(N403="zákl. přenesená",J403,0)</f>
        <v>0</v>
      </c>
      <c r="BH403" s="92">
        <f>IF(N403="sníž. přenesená",J403,0)</f>
        <v>0</v>
      </c>
      <c r="BI403" s="92">
        <f>IF(N403="nulová",J403,0)</f>
        <v>0</v>
      </c>
      <c r="BJ403" s="12" t="s">
        <v>86</v>
      </c>
      <c r="BK403" s="92">
        <f>ROUND(I403*H403,2)</f>
        <v>0</v>
      </c>
      <c r="BL403" s="12" t="s">
        <v>217</v>
      </c>
      <c r="BM403" s="91" t="s">
        <v>517</v>
      </c>
    </row>
    <row r="404" spans="2:65" s="7" customFormat="1" x14ac:dyDescent="0.2">
      <c r="B404" s="99"/>
      <c r="D404" s="97" t="s">
        <v>99</v>
      </c>
      <c r="F404" s="101" t="s">
        <v>513</v>
      </c>
      <c r="H404" s="102">
        <v>209.82900000000001</v>
      </c>
      <c r="I404" s="103"/>
      <c r="L404" s="99"/>
      <c r="M404" s="104"/>
      <c r="T404" s="105"/>
      <c r="AT404" s="100" t="s">
        <v>99</v>
      </c>
      <c r="AU404" s="100" t="s">
        <v>86</v>
      </c>
      <c r="AV404" s="7" t="s">
        <v>86</v>
      </c>
      <c r="AW404" s="7" t="s">
        <v>0</v>
      </c>
      <c r="AX404" s="7" t="s">
        <v>45</v>
      </c>
      <c r="AY404" s="100" t="s">
        <v>79</v>
      </c>
    </row>
    <row r="405" spans="2:65" s="1" customFormat="1" ht="24.2" customHeight="1" x14ac:dyDescent="0.2">
      <c r="B405" s="21"/>
      <c r="C405" s="80" t="s">
        <v>518</v>
      </c>
      <c r="D405" s="80" t="s">
        <v>81</v>
      </c>
      <c r="E405" s="81" t="s">
        <v>519</v>
      </c>
      <c r="F405" s="82" t="s">
        <v>520</v>
      </c>
      <c r="G405" s="83" t="s">
        <v>92</v>
      </c>
      <c r="H405" s="84">
        <v>75.3</v>
      </c>
      <c r="I405" s="85"/>
      <c r="J405" s="86">
        <f>ROUND(I405*H405,2)</f>
        <v>0</v>
      </c>
      <c r="K405" s="82" t="s">
        <v>93</v>
      </c>
      <c r="L405" s="21"/>
      <c r="M405" s="87" t="s">
        <v>8</v>
      </c>
      <c r="N405" s="88" t="s">
        <v>31</v>
      </c>
      <c r="P405" s="89">
        <f>O405*H405</f>
        <v>0</v>
      </c>
      <c r="Q405" s="89">
        <v>6.0600000000000003E-3</v>
      </c>
      <c r="R405" s="89">
        <f>Q405*H405</f>
        <v>0.456318</v>
      </c>
      <c r="S405" s="89">
        <v>0</v>
      </c>
      <c r="T405" s="90">
        <f>S405*H405</f>
        <v>0</v>
      </c>
      <c r="AR405" s="91" t="s">
        <v>217</v>
      </c>
      <c r="AT405" s="91" t="s">
        <v>81</v>
      </c>
      <c r="AU405" s="91" t="s">
        <v>86</v>
      </c>
      <c r="AY405" s="12" t="s">
        <v>79</v>
      </c>
      <c r="BE405" s="92">
        <f>IF(N405="základní",J405,0)</f>
        <v>0</v>
      </c>
      <c r="BF405" s="92">
        <f>IF(N405="snížená",J405,0)</f>
        <v>0</v>
      </c>
      <c r="BG405" s="92">
        <f>IF(N405="zákl. přenesená",J405,0)</f>
        <v>0</v>
      </c>
      <c r="BH405" s="92">
        <f>IF(N405="sníž. přenesená",J405,0)</f>
        <v>0</v>
      </c>
      <c r="BI405" s="92">
        <f>IF(N405="nulová",J405,0)</f>
        <v>0</v>
      </c>
      <c r="BJ405" s="12" t="s">
        <v>86</v>
      </c>
      <c r="BK405" s="92">
        <f>ROUND(I405*H405,2)</f>
        <v>0</v>
      </c>
      <c r="BL405" s="12" t="s">
        <v>217</v>
      </c>
      <c r="BM405" s="91" t="s">
        <v>521</v>
      </c>
    </row>
    <row r="406" spans="2:65" s="1" customFormat="1" x14ac:dyDescent="0.2">
      <c r="B406" s="21"/>
      <c r="D406" s="93" t="s">
        <v>95</v>
      </c>
      <c r="F406" s="94" t="s">
        <v>522</v>
      </c>
      <c r="I406" s="95"/>
      <c r="L406" s="21"/>
      <c r="M406" s="96"/>
      <c r="T406" s="30"/>
      <c r="AT406" s="12" t="s">
        <v>95</v>
      </c>
      <c r="AU406" s="12" t="s">
        <v>86</v>
      </c>
    </row>
    <row r="407" spans="2:65" s="1" customFormat="1" ht="68.25" x14ac:dyDescent="0.2">
      <c r="B407" s="21"/>
      <c r="D407" s="97" t="s">
        <v>97</v>
      </c>
      <c r="F407" s="98" t="s">
        <v>523</v>
      </c>
      <c r="I407" s="95"/>
      <c r="L407" s="21"/>
      <c r="M407" s="96"/>
      <c r="T407" s="30"/>
      <c r="AT407" s="12" t="s">
        <v>97</v>
      </c>
      <c r="AU407" s="12" t="s">
        <v>86</v>
      </c>
    </row>
    <row r="408" spans="2:65" s="9" customFormat="1" x14ac:dyDescent="0.2">
      <c r="B408" s="113"/>
      <c r="D408" s="97" t="s">
        <v>99</v>
      </c>
      <c r="E408" s="114" t="s">
        <v>8</v>
      </c>
      <c r="F408" s="115" t="s">
        <v>524</v>
      </c>
      <c r="H408" s="114" t="s">
        <v>8</v>
      </c>
      <c r="I408" s="116"/>
      <c r="L408" s="113"/>
      <c r="M408" s="117"/>
      <c r="T408" s="118"/>
      <c r="AT408" s="114" t="s">
        <v>99</v>
      </c>
      <c r="AU408" s="114" t="s">
        <v>86</v>
      </c>
      <c r="AV408" s="9" t="s">
        <v>45</v>
      </c>
      <c r="AW408" s="9" t="s">
        <v>20</v>
      </c>
      <c r="AX408" s="9" t="s">
        <v>43</v>
      </c>
      <c r="AY408" s="114" t="s">
        <v>79</v>
      </c>
    </row>
    <row r="409" spans="2:65" s="7" customFormat="1" x14ac:dyDescent="0.2">
      <c r="B409" s="99"/>
      <c r="D409" s="97" t="s">
        <v>99</v>
      </c>
      <c r="E409" s="100" t="s">
        <v>8</v>
      </c>
      <c r="F409" s="101" t="s">
        <v>525</v>
      </c>
      <c r="H409" s="102">
        <v>75.3</v>
      </c>
      <c r="I409" s="103"/>
      <c r="L409" s="99"/>
      <c r="M409" s="104"/>
      <c r="T409" s="105"/>
      <c r="AT409" s="100" t="s">
        <v>99</v>
      </c>
      <c r="AU409" s="100" t="s">
        <v>86</v>
      </c>
      <c r="AV409" s="7" t="s">
        <v>86</v>
      </c>
      <c r="AW409" s="7" t="s">
        <v>20</v>
      </c>
      <c r="AX409" s="7" t="s">
        <v>45</v>
      </c>
      <c r="AY409" s="100" t="s">
        <v>79</v>
      </c>
    </row>
    <row r="410" spans="2:65" s="1" customFormat="1" ht="16.5" customHeight="1" x14ac:dyDescent="0.2">
      <c r="B410" s="21"/>
      <c r="C410" s="119" t="s">
        <v>526</v>
      </c>
      <c r="D410" s="119" t="s">
        <v>175</v>
      </c>
      <c r="E410" s="120" t="s">
        <v>527</v>
      </c>
      <c r="F410" s="121" t="s">
        <v>528</v>
      </c>
      <c r="G410" s="122" t="s">
        <v>92</v>
      </c>
      <c r="H410" s="123">
        <v>79.064999999999998</v>
      </c>
      <c r="I410" s="124"/>
      <c r="J410" s="125">
        <f>ROUND(I410*H410,2)</f>
        <v>0</v>
      </c>
      <c r="K410" s="121" t="s">
        <v>93</v>
      </c>
      <c r="L410" s="126"/>
      <c r="M410" s="127" t="s">
        <v>8</v>
      </c>
      <c r="N410" s="128" t="s">
        <v>31</v>
      </c>
      <c r="P410" s="89">
        <f>O410*H410</f>
        <v>0</v>
      </c>
      <c r="Q410" s="89">
        <v>1.7999999999999999E-2</v>
      </c>
      <c r="R410" s="89">
        <f>Q410*H410</f>
        <v>1.4231699999999998</v>
      </c>
      <c r="S410" s="89">
        <v>0</v>
      </c>
      <c r="T410" s="90">
        <f>S410*H410</f>
        <v>0</v>
      </c>
      <c r="AR410" s="91" t="s">
        <v>334</v>
      </c>
      <c r="AT410" s="91" t="s">
        <v>175</v>
      </c>
      <c r="AU410" s="91" t="s">
        <v>86</v>
      </c>
      <c r="AY410" s="12" t="s">
        <v>79</v>
      </c>
      <c r="BE410" s="92">
        <f>IF(N410="základní",J410,0)</f>
        <v>0</v>
      </c>
      <c r="BF410" s="92">
        <f>IF(N410="snížená",J410,0)</f>
        <v>0</v>
      </c>
      <c r="BG410" s="92">
        <f>IF(N410="zákl. přenesená",J410,0)</f>
        <v>0</v>
      </c>
      <c r="BH410" s="92">
        <f>IF(N410="sníž. přenesená",J410,0)</f>
        <v>0</v>
      </c>
      <c r="BI410" s="92">
        <f>IF(N410="nulová",J410,0)</f>
        <v>0</v>
      </c>
      <c r="BJ410" s="12" t="s">
        <v>86</v>
      </c>
      <c r="BK410" s="92">
        <f>ROUND(I410*H410,2)</f>
        <v>0</v>
      </c>
      <c r="BL410" s="12" t="s">
        <v>217</v>
      </c>
      <c r="BM410" s="91" t="s">
        <v>529</v>
      </c>
    </row>
    <row r="411" spans="2:65" s="7" customFormat="1" x14ac:dyDescent="0.2">
      <c r="B411" s="99"/>
      <c r="D411" s="97" t="s">
        <v>99</v>
      </c>
      <c r="F411" s="101" t="s">
        <v>530</v>
      </c>
      <c r="H411" s="102">
        <v>79.064999999999998</v>
      </c>
      <c r="I411" s="103"/>
      <c r="L411" s="99"/>
      <c r="M411" s="104"/>
      <c r="T411" s="105"/>
      <c r="AT411" s="100" t="s">
        <v>99</v>
      </c>
      <c r="AU411" s="100" t="s">
        <v>86</v>
      </c>
      <c r="AV411" s="7" t="s">
        <v>86</v>
      </c>
      <c r="AW411" s="7" t="s">
        <v>0</v>
      </c>
      <c r="AX411" s="7" t="s">
        <v>45</v>
      </c>
      <c r="AY411" s="100" t="s">
        <v>79</v>
      </c>
    </row>
    <row r="412" spans="2:65" s="1" customFormat="1" ht="24.2" customHeight="1" x14ac:dyDescent="0.2">
      <c r="B412" s="21"/>
      <c r="C412" s="80" t="s">
        <v>531</v>
      </c>
      <c r="D412" s="80" t="s">
        <v>81</v>
      </c>
      <c r="E412" s="81" t="s">
        <v>532</v>
      </c>
      <c r="F412" s="82" t="s">
        <v>533</v>
      </c>
      <c r="G412" s="83" t="s">
        <v>534</v>
      </c>
      <c r="H412" s="136"/>
      <c r="I412" s="85"/>
      <c r="J412" s="86">
        <f>ROUND(I412*H412,2)</f>
        <v>0</v>
      </c>
      <c r="K412" s="82" t="s">
        <v>93</v>
      </c>
      <c r="L412" s="21"/>
      <c r="M412" s="87" t="s">
        <v>8</v>
      </c>
      <c r="N412" s="88" t="s">
        <v>31</v>
      </c>
      <c r="P412" s="89">
        <f>O412*H412</f>
        <v>0</v>
      </c>
      <c r="Q412" s="89">
        <v>0</v>
      </c>
      <c r="R412" s="89">
        <f>Q412*H412</f>
        <v>0</v>
      </c>
      <c r="S412" s="89">
        <v>0</v>
      </c>
      <c r="T412" s="90">
        <f>S412*H412</f>
        <v>0</v>
      </c>
      <c r="AR412" s="91" t="s">
        <v>217</v>
      </c>
      <c r="AT412" s="91" t="s">
        <v>81</v>
      </c>
      <c r="AU412" s="91" t="s">
        <v>86</v>
      </c>
      <c r="AY412" s="12" t="s">
        <v>79</v>
      </c>
      <c r="BE412" s="92">
        <f>IF(N412="základní",J412,0)</f>
        <v>0</v>
      </c>
      <c r="BF412" s="92">
        <f>IF(N412="snížená",J412,0)</f>
        <v>0</v>
      </c>
      <c r="BG412" s="92">
        <f>IF(N412="zákl. přenesená",J412,0)</f>
        <v>0</v>
      </c>
      <c r="BH412" s="92">
        <f>IF(N412="sníž. přenesená",J412,0)</f>
        <v>0</v>
      </c>
      <c r="BI412" s="92">
        <f>IF(N412="nulová",J412,0)</f>
        <v>0</v>
      </c>
      <c r="BJ412" s="12" t="s">
        <v>86</v>
      </c>
      <c r="BK412" s="92">
        <f>ROUND(I412*H412,2)</f>
        <v>0</v>
      </c>
      <c r="BL412" s="12" t="s">
        <v>217</v>
      </c>
      <c r="BM412" s="91" t="s">
        <v>535</v>
      </c>
    </row>
    <row r="413" spans="2:65" s="1" customFormat="1" x14ac:dyDescent="0.2">
      <c r="B413" s="21"/>
      <c r="D413" s="93" t="s">
        <v>95</v>
      </c>
      <c r="F413" s="94" t="s">
        <v>536</v>
      </c>
      <c r="I413" s="95"/>
      <c r="L413" s="21"/>
      <c r="M413" s="96"/>
      <c r="T413" s="30"/>
      <c r="AT413" s="12" t="s">
        <v>95</v>
      </c>
      <c r="AU413" s="12" t="s">
        <v>86</v>
      </c>
    </row>
    <row r="414" spans="2:65" s="1" customFormat="1" ht="78" x14ac:dyDescent="0.2">
      <c r="B414" s="21"/>
      <c r="D414" s="97" t="s">
        <v>97</v>
      </c>
      <c r="F414" s="98" t="s">
        <v>537</v>
      </c>
      <c r="I414" s="95"/>
      <c r="L414" s="21"/>
      <c r="M414" s="96"/>
      <c r="T414" s="30"/>
      <c r="AT414" s="12" t="s">
        <v>97</v>
      </c>
      <c r="AU414" s="12" t="s">
        <v>86</v>
      </c>
    </row>
    <row r="415" spans="2:65" s="6" customFormat="1" ht="22.9" customHeight="1" x14ac:dyDescent="0.2">
      <c r="B415" s="68"/>
      <c r="D415" s="69" t="s">
        <v>42</v>
      </c>
      <c r="E415" s="78" t="s">
        <v>538</v>
      </c>
      <c r="F415" s="78" t="s">
        <v>539</v>
      </c>
      <c r="I415" s="71"/>
      <c r="J415" s="79">
        <f>BK415</f>
        <v>0</v>
      </c>
      <c r="L415" s="68"/>
      <c r="M415" s="73"/>
      <c r="P415" s="74">
        <f>SUM(P416:P420)</f>
        <v>0</v>
      </c>
      <c r="R415" s="74">
        <f>SUM(R416:R420)</f>
        <v>0</v>
      </c>
      <c r="T415" s="75">
        <f>SUM(T416:T420)</f>
        <v>0</v>
      </c>
      <c r="AR415" s="69" t="s">
        <v>86</v>
      </c>
      <c r="AT415" s="76" t="s">
        <v>42</v>
      </c>
      <c r="AU415" s="76" t="s">
        <v>45</v>
      </c>
      <c r="AY415" s="69" t="s">
        <v>79</v>
      </c>
      <c r="BK415" s="77">
        <f>SUM(BK416:BK420)</f>
        <v>0</v>
      </c>
    </row>
    <row r="416" spans="2:65" s="1" customFormat="1" ht="24.2" customHeight="1" x14ac:dyDescent="0.2">
      <c r="B416" s="21"/>
      <c r="C416" s="80" t="s">
        <v>540</v>
      </c>
      <c r="D416" s="80" t="s">
        <v>81</v>
      </c>
      <c r="E416" s="81" t="s">
        <v>541</v>
      </c>
      <c r="F416" s="82" t="s">
        <v>542</v>
      </c>
      <c r="G416" s="83" t="s">
        <v>84</v>
      </c>
      <c r="H416" s="84">
        <v>1</v>
      </c>
      <c r="I416" s="85"/>
      <c r="J416" s="86">
        <f>ROUND(I416*H416,2)</f>
        <v>0</v>
      </c>
      <c r="K416" s="82" t="s">
        <v>8</v>
      </c>
      <c r="L416" s="21"/>
      <c r="M416" s="87" t="s">
        <v>8</v>
      </c>
      <c r="N416" s="88" t="s">
        <v>31</v>
      </c>
      <c r="P416" s="89">
        <f>O416*H416</f>
        <v>0</v>
      </c>
      <c r="Q416" s="89">
        <v>0</v>
      </c>
      <c r="R416" s="89">
        <f>Q416*H416</f>
        <v>0</v>
      </c>
      <c r="S416" s="89">
        <v>0</v>
      </c>
      <c r="T416" s="90">
        <f>S416*H416</f>
        <v>0</v>
      </c>
      <c r="AR416" s="91" t="s">
        <v>217</v>
      </c>
      <c r="AT416" s="91" t="s">
        <v>81</v>
      </c>
      <c r="AU416" s="91" t="s">
        <v>86</v>
      </c>
      <c r="AY416" s="12" t="s">
        <v>79</v>
      </c>
      <c r="BE416" s="92">
        <f>IF(N416="základní",J416,0)</f>
        <v>0</v>
      </c>
      <c r="BF416" s="92">
        <f>IF(N416="snížená",J416,0)</f>
        <v>0</v>
      </c>
      <c r="BG416" s="92">
        <f>IF(N416="zákl. přenesená",J416,0)</f>
        <v>0</v>
      </c>
      <c r="BH416" s="92">
        <f>IF(N416="sníž. přenesená",J416,0)</f>
        <v>0</v>
      </c>
      <c r="BI416" s="92">
        <f>IF(N416="nulová",J416,0)</f>
        <v>0</v>
      </c>
      <c r="BJ416" s="12" t="s">
        <v>86</v>
      </c>
      <c r="BK416" s="92">
        <f>ROUND(I416*H416,2)</f>
        <v>0</v>
      </c>
      <c r="BL416" s="12" t="s">
        <v>217</v>
      </c>
      <c r="BM416" s="91" t="s">
        <v>543</v>
      </c>
    </row>
    <row r="417" spans="2:65" s="1" customFormat="1" ht="24.2" customHeight="1" x14ac:dyDescent="0.2">
      <c r="B417" s="21"/>
      <c r="C417" s="80" t="s">
        <v>544</v>
      </c>
      <c r="D417" s="80" t="s">
        <v>81</v>
      </c>
      <c r="E417" s="81" t="s">
        <v>545</v>
      </c>
      <c r="F417" s="82" t="s">
        <v>546</v>
      </c>
      <c r="G417" s="83" t="s">
        <v>84</v>
      </c>
      <c r="H417" s="84">
        <v>1</v>
      </c>
      <c r="I417" s="85"/>
      <c r="J417" s="86">
        <f>ROUND(I417*H417,2)</f>
        <v>0</v>
      </c>
      <c r="K417" s="82" t="s">
        <v>8</v>
      </c>
      <c r="L417" s="21"/>
      <c r="M417" s="87" t="s">
        <v>8</v>
      </c>
      <c r="N417" s="88" t="s">
        <v>31</v>
      </c>
      <c r="P417" s="89">
        <f>O417*H417</f>
        <v>0</v>
      </c>
      <c r="Q417" s="89">
        <v>0</v>
      </c>
      <c r="R417" s="89">
        <f>Q417*H417</f>
        <v>0</v>
      </c>
      <c r="S417" s="89">
        <v>0</v>
      </c>
      <c r="T417" s="90">
        <f>S417*H417</f>
        <v>0</v>
      </c>
      <c r="AR417" s="91" t="s">
        <v>217</v>
      </c>
      <c r="AT417" s="91" t="s">
        <v>81</v>
      </c>
      <c r="AU417" s="91" t="s">
        <v>86</v>
      </c>
      <c r="AY417" s="12" t="s">
        <v>79</v>
      </c>
      <c r="BE417" s="92">
        <f>IF(N417="základní",J417,0)</f>
        <v>0</v>
      </c>
      <c r="BF417" s="92">
        <f>IF(N417="snížená",J417,0)</f>
        <v>0</v>
      </c>
      <c r="BG417" s="92">
        <f>IF(N417="zákl. přenesená",J417,0)</f>
        <v>0</v>
      </c>
      <c r="BH417" s="92">
        <f>IF(N417="sníž. přenesená",J417,0)</f>
        <v>0</v>
      </c>
      <c r="BI417" s="92">
        <f>IF(N417="nulová",J417,0)</f>
        <v>0</v>
      </c>
      <c r="BJ417" s="12" t="s">
        <v>86</v>
      </c>
      <c r="BK417" s="92">
        <f>ROUND(I417*H417,2)</f>
        <v>0</v>
      </c>
      <c r="BL417" s="12" t="s">
        <v>217</v>
      </c>
      <c r="BM417" s="91" t="s">
        <v>547</v>
      </c>
    </row>
    <row r="418" spans="2:65" s="1" customFormat="1" ht="24.2" customHeight="1" x14ac:dyDescent="0.2">
      <c r="B418" s="21"/>
      <c r="C418" s="80" t="s">
        <v>548</v>
      </c>
      <c r="D418" s="80" t="s">
        <v>81</v>
      </c>
      <c r="E418" s="81" t="s">
        <v>549</v>
      </c>
      <c r="F418" s="82" t="s">
        <v>550</v>
      </c>
      <c r="G418" s="83" t="s">
        <v>534</v>
      </c>
      <c r="H418" s="136"/>
      <c r="I418" s="85"/>
      <c r="J418" s="86">
        <f>ROUND(I418*H418,2)</f>
        <v>0</v>
      </c>
      <c r="K418" s="82" t="s">
        <v>93</v>
      </c>
      <c r="L418" s="21"/>
      <c r="M418" s="87" t="s">
        <v>8</v>
      </c>
      <c r="N418" s="88" t="s">
        <v>31</v>
      </c>
      <c r="P418" s="89">
        <f>O418*H418</f>
        <v>0</v>
      </c>
      <c r="Q418" s="89">
        <v>0</v>
      </c>
      <c r="R418" s="89">
        <f>Q418*H418</f>
        <v>0</v>
      </c>
      <c r="S418" s="89">
        <v>0</v>
      </c>
      <c r="T418" s="90">
        <f>S418*H418</f>
        <v>0</v>
      </c>
      <c r="AR418" s="91" t="s">
        <v>217</v>
      </c>
      <c r="AT418" s="91" t="s">
        <v>81</v>
      </c>
      <c r="AU418" s="91" t="s">
        <v>86</v>
      </c>
      <c r="AY418" s="12" t="s">
        <v>79</v>
      </c>
      <c r="BE418" s="92">
        <f>IF(N418="základní",J418,0)</f>
        <v>0</v>
      </c>
      <c r="BF418" s="92">
        <f>IF(N418="snížená",J418,0)</f>
        <v>0</v>
      </c>
      <c r="BG418" s="92">
        <f>IF(N418="zákl. přenesená",J418,0)</f>
        <v>0</v>
      </c>
      <c r="BH418" s="92">
        <f>IF(N418="sníž. přenesená",J418,0)</f>
        <v>0</v>
      </c>
      <c r="BI418" s="92">
        <f>IF(N418="nulová",J418,0)</f>
        <v>0</v>
      </c>
      <c r="BJ418" s="12" t="s">
        <v>86</v>
      </c>
      <c r="BK418" s="92">
        <f>ROUND(I418*H418,2)</f>
        <v>0</v>
      </c>
      <c r="BL418" s="12" t="s">
        <v>217</v>
      </c>
      <c r="BM418" s="91" t="s">
        <v>551</v>
      </c>
    </row>
    <row r="419" spans="2:65" s="1" customFormat="1" x14ac:dyDescent="0.2">
      <c r="B419" s="21"/>
      <c r="D419" s="93" t="s">
        <v>95</v>
      </c>
      <c r="F419" s="94" t="s">
        <v>552</v>
      </c>
      <c r="I419" s="95"/>
      <c r="L419" s="21"/>
      <c r="M419" s="96"/>
      <c r="T419" s="30"/>
      <c r="AT419" s="12" t="s">
        <v>95</v>
      </c>
      <c r="AU419" s="12" t="s">
        <v>86</v>
      </c>
    </row>
    <row r="420" spans="2:65" s="1" customFormat="1" ht="78" x14ac:dyDescent="0.2">
      <c r="B420" s="21"/>
      <c r="D420" s="97" t="s">
        <v>97</v>
      </c>
      <c r="F420" s="98" t="s">
        <v>553</v>
      </c>
      <c r="I420" s="95"/>
      <c r="L420" s="21"/>
      <c r="M420" s="96"/>
      <c r="T420" s="30"/>
      <c r="AT420" s="12" t="s">
        <v>97</v>
      </c>
      <c r="AU420" s="12" t="s">
        <v>86</v>
      </c>
    </row>
    <row r="421" spans="2:65" s="6" customFormat="1" ht="22.9" customHeight="1" x14ac:dyDescent="0.2">
      <c r="B421" s="68"/>
      <c r="D421" s="69" t="s">
        <v>42</v>
      </c>
      <c r="E421" s="78" t="s">
        <v>554</v>
      </c>
      <c r="F421" s="78" t="s">
        <v>555</v>
      </c>
      <c r="I421" s="71"/>
      <c r="J421" s="79">
        <f>BK421</f>
        <v>0</v>
      </c>
      <c r="L421" s="68"/>
      <c r="M421" s="73"/>
      <c r="P421" s="74">
        <f>SUM(P422:P446)</f>
        <v>0</v>
      </c>
      <c r="R421" s="74">
        <f>SUM(R422:R446)</f>
        <v>1.2053093000000001</v>
      </c>
      <c r="T421" s="75">
        <f>SUM(T422:T446)</f>
        <v>0</v>
      </c>
      <c r="AR421" s="69" t="s">
        <v>86</v>
      </c>
      <c r="AT421" s="76" t="s">
        <v>42</v>
      </c>
      <c r="AU421" s="76" t="s">
        <v>45</v>
      </c>
      <c r="AY421" s="69" t="s">
        <v>79</v>
      </c>
      <c r="BK421" s="77">
        <f>SUM(BK422:BK446)</f>
        <v>0</v>
      </c>
    </row>
    <row r="422" spans="2:65" s="1" customFormat="1" ht="24.2" customHeight="1" x14ac:dyDescent="0.2">
      <c r="B422" s="21"/>
      <c r="C422" s="80" t="s">
        <v>556</v>
      </c>
      <c r="D422" s="80" t="s">
        <v>81</v>
      </c>
      <c r="E422" s="81" t="s">
        <v>557</v>
      </c>
      <c r="F422" s="82" t="s">
        <v>558</v>
      </c>
      <c r="G422" s="83" t="s">
        <v>92</v>
      </c>
      <c r="H422" s="84">
        <v>93.715000000000003</v>
      </c>
      <c r="I422" s="85"/>
      <c r="J422" s="86">
        <f>ROUND(I422*H422,2)</f>
        <v>0</v>
      </c>
      <c r="K422" s="82" t="s">
        <v>93</v>
      </c>
      <c r="L422" s="21"/>
      <c r="M422" s="87" t="s">
        <v>8</v>
      </c>
      <c r="N422" s="88" t="s">
        <v>31</v>
      </c>
      <c r="P422" s="89">
        <f>O422*H422</f>
        <v>0</v>
      </c>
      <c r="Q422" s="89">
        <v>1.2200000000000001E-2</v>
      </c>
      <c r="R422" s="89">
        <f>Q422*H422</f>
        <v>1.1433230000000001</v>
      </c>
      <c r="S422" s="89">
        <v>0</v>
      </c>
      <c r="T422" s="90">
        <f>S422*H422</f>
        <v>0</v>
      </c>
      <c r="AR422" s="91" t="s">
        <v>217</v>
      </c>
      <c r="AT422" s="91" t="s">
        <v>81</v>
      </c>
      <c r="AU422" s="91" t="s">
        <v>86</v>
      </c>
      <c r="AY422" s="12" t="s">
        <v>79</v>
      </c>
      <c r="BE422" s="92">
        <f>IF(N422="základní",J422,0)</f>
        <v>0</v>
      </c>
      <c r="BF422" s="92">
        <f>IF(N422="snížená",J422,0)</f>
        <v>0</v>
      </c>
      <c r="BG422" s="92">
        <f>IF(N422="zákl. přenesená",J422,0)</f>
        <v>0</v>
      </c>
      <c r="BH422" s="92">
        <f>IF(N422="sníž. přenesená",J422,0)</f>
        <v>0</v>
      </c>
      <c r="BI422" s="92">
        <f>IF(N422="nulová",J422,0)</f>
        <v>0</v>
      </c>
      <c r="BJ422" s="12" t="s">
        <v>86</v>
      </c>
      <c r="BK422" s="92">
        <f>ROUND(I422*H422,2)</f>
        <v>0</v>
      </c>
      <c r="BL422" s="12" t="s">
        <v>217</v>
      </c>
      <c r="BM422" s="91" t="s">
        <v>559</v>
      </c>
    </row>
    <row r="423" spans="2:65" s="1" customFormat="1" x14ac:dyDescent="0.2">
      <c r="B423" s="21"/>
      <c r="D423" s="93" t="s">
        <v>95</v>
      </c>
      <c r="F423" s="94" t="s">
        <v>560</v>
      </c>
      <c r="I423" s="95"/>
      <c r="L423" s="21"/>
      <c r="M423" s="96"/>
      <c r="T423" s="30"/>
      <c r="AT423" s="12" t="s">
        <v>95</v>
      </c>
      <c r="AU423" s="12" t="s">
        <v>86</v>
      </c>
    </row>
    <row r="424" spans="2:65" s="1" customFormat="1" ht="87.75" x14ac:dyDescent="0.2">
      <c r="B424" s="21"/>
      <c r="D424" s="97" t="s">
        <v>97</v>
      </c>
      <c r="F424" s="98" t="s">
        <v>561</v>
      </c>
      <c r="I424" s="95"/>
      <c r="L424" s="21"/>
      <c r="M424" s="96"/>
      <c r="T424" s="30"/>
      <c r="AT424" s="12" t="s">
        <v>97</v>
      </c>
      <c r="AU424" s="12" t="s">
        <v>86</v>
      </c>
    </row>
    <row r="425" spans="2:65" s="9" customFormat="1" x14ac:dyDescent="0.2">
      <c r="B425" s="113"/>
      <c r="D425" s="97" t="s">
        <v>99</v>
      </c>
      <c r="E425" s="114" t="s">
        <v>8</v>
      </c>
      <c r="F425" s="115" t="s">
        <v>562</v>
      </c>
      <c r="H425" s="114" t="s">
        <v>8</v>
      </c>
      <c r="I425" s="116"/>
      <c r="L425" s="113"/>
      <c r="M425" s="117"/>
      <c r="T425" s="118"/>
      <c r="AT425" s="114" t="s">
        <v>99</v>
      </c>
      <c r="AU425" s="114" t="s">
        <v>86</v>
      </c>
      <c r="AV425" s="9" t="s">
        <v>45</v>
      </c>
      <c r="AW425" s="9" t="s">
        <v>20</v>
      </c>
      <c r="AX425" s="9" t="s">
        <v>43</v>
      </c>
      <c r="AY425" s="114" t="s">
        <v>79</v>
      </c>
    </row>
    <row r="426" spans="2:65" s="7" customFormat="1" x14ac:dyDescent="0.2">
      <c r="B426" s="99"/>
      <c r="D426" s="97" t="s">
        <v>99</v>
      </c>
      <c r="E426" s="100" t="s">
        <v>8</v>
      </c>
      <c r="F426" s="101" t="s">
        <v>117</v>
      </c>
      <c r="H426" s="102">
        <v>2.855</v>
      </c>
      <c r="I426" s="103"/>
      <c r="L426" s="99"/>
      <c r="M426" s="104"/>
      <c r="T426" s="105"/>
      <c r="AT426" s="100" t="s">
        <v>99</v>
      </c>
      <c r="AU426" s="100" t="s">
        <v>86</v>
      </c>
      <c r="AV426" s="7" t="s">
        <v>86</v>
      </c>
      <c r="AW426" s="7" t="s">
        <v>20</v>
      </c>
      <c r="AX426" s="7" t="s">
        <v>43</v>
      </c>
      <c r="AY426" s="100" t="s">
        <v>79</v>
      </c>
    </row>
    <row r="427" spans="2:65" s="7" customFormat="1" x14ac:dyDescent="0.2">
      <c r="B427" s="99"/>
      <c r="D427" s="97" t="s">
        <v>99</v>
      </c>
      <c r="E427" s="100" t="s">
        <v>8</v>
      </c>
      <c r="F427" s="101" t="s">
        <v>118</v>
      </c>
      <c r="H427" s="102">
        <v>18.920000000000002</v>
      </c>
      <c r="I427" s="103"/>
      <c r="L427" s="99"/>
      <c r="M427" s="104"/>
      <c r="T427" s="105"/>
      <c r="AT427" s="100" t="s">
        <v>99</v>
      </c>
      <c r="AU427" s="100" t="s">
        <v>86</v>
      </c>
      <c r="AV427" s="7" t="s">
        <v>86</v>
      </c>
      <c r="AW427" s="7" t="s">
        <v>20</v>
      </c>
      <c r="AX427" s="7" t="s">
        <v>43</v>
      </c>
      <c r="AY427" s="100" t="s">
        <v>79</v>
      </c>
    </row>
    <row r="428" spans="2:65" s="7" customFormat="1" x14ac:dyDescent="0.2">
      <c r="B428" s="99"/>
      <c r="D428" s="97" t="s">
        <v>99</v>
      </c>
      <c r="E428" s="100" t="s">
        <v>8</v>
      </c>
      <c r="F428" s="101" t="s">
        <v>119</v>
      </c>
      <c r="H428" s="102">
        <v>71.94</v>
      </c>
      <c r="I428" s="103"/>
      <c r="L428" s="99"/>
      <c r="M428" s="104"/>
      <c r="T428" s="105"/>
      <c r="AT428" s="100" t="s">
        <v>99</v>
      </c>
      <c r="AU428" s="100" t="s">
        <v>86</v>
      </c>
      <c r="AV428" s="7" t="s">
        <v>86</v>
      </c>
      <c r="AW428" s="7" t="s">
        <v>20</v>
      </c>
      <c r="AX428" s="7" t="s">
        <v>43</v>
      </c>
      <c r="AY428" s="100" t="s">
        <v>79</v>
      </c>
    </row>
    <row r="429" spans="2:65" s="8" customFormat="1" x14ac:dyDescent="0.2">
      <c r="B429" s="106"/>
      <c r="D429" s="97" t="s">
        <v>99</v>
      </c>
      <c r="E429" s="107" t="s">
        <v>8</v>
      </c>
      <c r="F429" s="108" t="s">
        <v>109</v>
      </c>
      <c r="H429" s="109">
        <v>93.715000000000003</v>
      </c>
      <c r="I429" s="110"/>
      <c r="L429" s="106"/>
      <c r="M429" s="111"/>
      <c r="T429" s="112"/>
      <c r="AT429" s="107" t="s">
        <v>99</v>
      </c>
      <c r="AU429" s="107" t="s">
        <v>86</v>
      </c>
      <c r="AV429" s="8" t="s">
        <v>85</v>
      </c>
      <c r="AW429" s="8" t="s">
        <v>20</v>
      </c>
      <c r="AX429" s="8" t="s">
        <v>45</v>
      </c>
      <c r="AY429" s="107" t="s">
        <v>79</v>
      </c>
    </row>
    <row r="430" spans="2:65" s="1" customFormat="1" ht="24.2" customHeight="1" x14ac:dyDescent="0.2">
      <c r="B430" s="21"/>
      <c r="C430" s="80" t="s">
        <v>563</v>
      </c>
      <c r="D430" s="80" t="s">
        <v>81</v>
      </c>
      <c r="E430" s="81" t="s">
        <v>564</v>
      </c>
      <c r="F430" s="82" t="s">
        <v>565</v>
      </c>
      <c r="G430" s="83" t="s">
        <v>92</v>
      </c>
      <c r="H430" s="84">
        <v>3.6779999999999999</v>
      </c>
      <c r="I430" s="85"/>
      <c r="J430" s="86">
        <f>ROUND(I430*H430,2)</f>
        <v>0</v>
      </c>
      <c r="K430" s="82" t="s">
        <v>93</v>
      </c>
      <c r="L430" s="21"/>
      <c r="M430" s="87" t="s">
        <v>8</v>
      </c>
      <c r="N430" s="88" t="s">
        <v>31</v>
      </c>
      <c r="P430" s="89">
        <f>O430*H430</f>
        <v>0</v>
      </c>
      <c r="Q430" s="89">
        <v>1.259E-2</v>
      </c>
      <c r="R430" s="89">
        <f>Q430*H430</f>
        <v>4.6306020000000003E-2</v>
      </c>
      <c r="S430" s="89">
        <v>0</v>
      </c>
      <c r="T430" s="90">
        <f>S430*H430</f>
        <v>0</v>
      </c>
      <c r="AR430" s="91" t="s">
        <v>217</v>
      </c>
      <c r="AT430" s="91" t="s">
        <v>81</v>
      </c>
      <c r="AU430" s="91" t="s">
        <v>86</v>
      </c>
      <c r="AY430" s="12" t="s">
        <v>79</v>
      </c>
      <c r="BE430" s="92">
        <f>IF(N430="základní",J430,0)</f>
        <v>0</v>
      </c>
      <c r="BF430" s="92">
        <f>IF(N430="snížená",J430,0)</f>
        <v>0</v>
      </c>
      <c r="BG430" s="92">
        <f>IF(N430="zákl. přenesená",J430,0)</f>
        <v>0</v>
      </c>
      <c r="BH430" s="92">
        <f>IF(N430="sníž. přenesená",J430,0)</f>
        <v>0</v>
      </c>
      <c r="BI430" s="92">
        <f>IF(N430="nulová",J430,0)</f>
        <v>0</v>
      </c>
      <c r="BJ430" s="12" t="s">
        <v>86</v>
      </c>
      <c r="BK430" s="92">
        <f>ROUND(I430*H430,2)</f>
        <v>0</v>
      </c>
      <c r="BL430" s="12" t="s">
        <v>217</v>
      </c>
      <c r="BM430" s="91" t="s">
        <v>566</v>
      </c>
    </row>
    <row r="431" spans="2:65" s="1" customFormat="1" x14ac:dyDescent="0.2">
      <c r="B431" s="21"/>
      <c r="D431" s="93" t="s">
        <v>95</v>
      </c>
      <c r="F431" s="94" t="s">
        <v>567</v>
      </c>
      <c r="I431" s="95"/>
      <c r="L431" s="21"/>
      <c r="M431" s="96"/>
      <c r="T431" s="30"/>
      <c r="AT431" s="12" t="s">
        <v>95</v>
      </c>
      <c r="AU431" s="12" t="s">
        <v>86</v>
      </c>
    </row>
    <row r="432" spans="2:65" s="1" customFormat="1" ht="87.75" x14ac:dyDescent="0.2">
      <c r="B432" s="21"/>
      <c r="D432" s="97" t="s">
        <v>97</v>
      </c>
      <c r="F432" s="98" t="s">
        <v>561</v>
      </c>
      <c r="I432" s="95"/>
      <c r="L432" s="21"/>
      <c r="M432" s="96"/>
      <c r="T432" s="30"/>
      <c r="AT432" s="12" t="s">
        <v>97</v>
      </c>
      <c r="AU432" s="12" t="s">
        <v>86</v>
      </c>
    </row>
    <row r="433" spans="2:65" s="9" customFormat="1" x14ac:dyDescent="0.2">
      <c r="B433" s="113"/>
      <c r="D433" s="97" t="s">
        <v>99</v>
      </c>
      <c r="E433" s="114" t="s">
        <v>8</v>
      </c>
      <c r="F433" s="115" t="s">
        <v>568</v>
      </c>
      <c r="H433" s="114" t="s">
        <v>8</v>
      </c>
      <c r="I433" s="116"/>
      <c r="L433" s="113"/>
      <c r="M433" s="117"/>
      <c r="T433" s="118"/>
      <c r="AT433" s="114" t="s">
        <v>99</v>
      </c>
      <c r="AU433" s="114" t="s">
        <v>86</v>
      </c>
      <c r="AV433" s="9" t="s">
        <v>45</v>
      </c>
      <c r="AW433" s="9" t="s">
        <v>20</v>
      </c>
      <c r="AX433" s="9" t="s">
        <v>43</v>
      </c>
      <c r="AY433" s="114" t="s">
        <v>79</v>
      </c>
    </row>
    <row r="434" spans="2:65" s="7" customFormat="1" x14ac:dyDescent="0.2">
      <c r="B434" s="99"/>
      <c r="D434" s="97" t="s">
        <v>99</v>
      </c>
      <c r="E434" s="100" t="s">
        <v>8</v>
      </c>
      <c r="F434" s="101" t="s">
        <v>120</v>
      </c>
      <c r="H434" s="102">
        <v>1.395</v>
      </c>
      <c r="I434" s="103"/>
      <c r="L434" s="99"/>
      <c r="M434" s="104"/>
      <c r="T434" s="105"/>
      <c r="AT434" s="100" t="s">
        <v>99</v>
      </c>
      <c r="AU434" s="100" t="s">
        <v>86</v>
      </c>
      <c r="AV434" s="7" t="s">
        <v>86</v>
      </c>
      <c r="AW434" s="7" t="s">
        <v>20</v>
      </c>
      <c r="AX434" s="7" t="s">
        <v>43</v>
      </c>
      <c r="AY434" s="100" t="s">
        <v>79</v>
      </c>
    </row>
    <row r="435" spans="2:65" s="7" customFormat="1" x14ac:dyDescent="0.2">
      <c r="B435" s="99"/>
      <c r="D435" s="97" t="s">
        <v>99</v>
      </c>
      <c r="E435" s="100" t="s">
        <v>8</v>
      </c>
      <c r="F435" s="101" t="s">
        <v>121</v>
      </c>
      <c r="H435" s="102">
        <v>0.24</v>
      </c>
      <c r="I435" s="103"/>
      <c r="L435" s="99"/>
      <c r="M435" s="104"/>
      <c r="T435" s="105"/>
      <c r="AT435" s="100" t="s">
        <v>99</v>
      </c>
      <c r="AU435" s="100" t="s">
        <v>86</v>
      </c>
      <c r="AV435" s="7" t="s">
        <v>86</v>
      </c>
      <c r="AW435" s="7" t="s">
        <v>20</v>
      </c>
      <c r="AX435" s="7" t="s">
        <v>43</v>
      </c>
      <c r="AY435" s="100" t="s">
        <v>79</v>
      </c>
    </row>
    <row r="436" spans="2:65" s="7" customFormat="1" x14ac:dyDescent="0.2">
      <c r="B436" s="99"/>
      <c r="D436" s="97" t="s">
        <v>99</v>
      </c>
      <c r="E436" s="100" t="s">
        <v>8</v>
      </c>
      <c r="F436" s="101" t="s">
        <v>122</v>
      </c>
      <c r="H436" s="102">
        <v>2.0430000000000001</v>
      </c>
      <c r="I436" s="103"/>
      <c r="L436" s="99"/>
      <c r="M436" s="104"/>
      <c r="T436" s="105"/>
      <c r="AT436" s="100" t="s">
        <v>99</v>
      </c>
      <c r="AU436" s="100" t="s">
        <v>86</v>
      </c>
      <c r="AV436" s="7" t="s">
        <v>86</v>
      </c>
      <c r="AW436" s="7" t="s">
        <v>20</v>
      </c>
      <c r="AX436" s="7" t="s">
        <v>43</v>
      </c>
      <c r="AY436" s="100" t="s">
        <v>79</v>
      </c>
    </row>
    <row r="437" spans="2:65" s="8" customFormat="1" x14ac:dyDescent="0.2">
      <c r="B437" s="106"/>
      <c r="D437" s="97" t="s">
        <v>99</v>
      </c>
      <c r="E437" s="107" t="s">
        <v>8</v>
      </c>
      <c r="F437" s="108" t="s">
        <v>109</v>
      </c>
      <c r="H437" s="109">
        <v>3.6779999999999999</v>
      </c>
      <c r="I437" s="110"/>
      <c r="L437" s="106"/>
      <c r="M437" s="111"/>
      <c r="T437" s="112"/>
      <c r="AT437" s="107" t="s">
        <v>99</v>
      </c>
      <c r="AU437" s="107" t="s">
        <v>86</v>
      </c>
      <c r="AV437" s="8" t="s">
        <v>85</v>
      </c>
      <c r="AW437" s="8" t="s">
        <v>20</v>
      </c>
      <c r="AX437" s="8" t="s">
        <v>45</v>
      </c>
      <c r="AY437" s="107" t="s">
        <v>79</v>
      </c>
    </row>
    <row r="438" spans="2:65" s="1" customFormat="1" ht="24.2" customHeight="1" x14ac:dyDescent="0.2">
      <c r="B438" s="21"/>
      <c r="C438" s="80" t="s">
        <v>569</v>
      </c>
      <c r="D438" s="80" t="s">
        <v>81</v>
      </c>
      <c r="E438" s="81" t="s">
        <v>570</v>
      </c>
      <c r="F438" s="82" t="s">
        <v>571</v>
      </c>
      <c r="G438" s="83" t="s">
        <v>92</v>
      </c>
      <c r="H438" s="84">
        <v>97.393000000000001</v>
      </c>
      <c r="I438" s="85"/>
      <c r="J438" s="86">
        <f>ROUND(I438*H438,2)</f>
        <v>0</v>
      </c>
      <c r="K438" s="82" t="s">
        <v>93</v>
      </c>
      <c r="L438" s="21"/>
      <c r="M438" s="87" t="s">
        <v>8</v>
      </c>
      <c r="N438" s="88" t="s">
        <v>31</v>
      </c>
      <c r="P438" s="89">
        <f>O438*H438</f>
        <v>0</v>
      </c>
      <c r="Q438" s="89">
        <v>0</v>
      </c>
      <c r="R438" s="89">
        <f>Q438*H438</f>
        <v>0</v>
      </c>
      <c r="S438" s="89">
        <v>0</v>
      </c>
      <c r="T438" s="90">
        <f>S438*H438</f>
        <v>0</v>
      </c>
      <c r="AR438" s="91" t="s">
        <v>217</v>
      </c>
      <c r="AT438" s="91" t="s">
        <v>81</v>
      </c>
      <c r="AU438" s="91" t="s">
        <v>86</v>
      </c>
      <c r="AY438" s="12" t="s">
        <v>79</v>
      </c>
      <c r="BE438" s="92">
        <f>IF(N438="základní",J438,0)</f>
        <v>0</v>
      </c>
      <c r="BF438" s="92">
        <f>IF(N438="snížená",J438,0)</f>
        <v>0</v>
      </c>
      <c r="BG438" s="92">
        <f>IF(N438="zákl. přenesená",J438,0)</f>
        <v>0</v>
      </c>
      <c r="BH438" s="92">
        <f>IF(N438="sníž. přenesená",J438,0)</f>
        <v>0</v>
      </c>
      <c r="BI438" s="92">
        <f>IF(N438="nulová",J438,0)</f>
        <v>0</v>
      </c>
      <c r="BJ438" s="12" t="s">
        <v>86</v>
      </c>
      <c r="BK438" s="92">
        <f>ROUND(I438*H438,2)</f>
        <v>0</v>
      </c>
      <c r="BL438" s="12" t="s">
        <v>217</v>
      </c>
      <c r="BM438" s="91" t="s">
        <v>572</v>
      </c>
    </row>
    <row r="439" spans="2:65" s="1" customFormat="1" x14ac:dyDescent="0.2">
      <c r="B439" s="21"/>
      <c r="D439" s="93" t="s">
        <v>95</v>
      </c>
      <c r="F439" s="94" t="s">
        <v>573</v>
      </c>
      <c r="I439" s="95"/>
      <c r="L439" s="21"/>
      <c r="M439" s="96"/>
      <c r="T439" s="30"/>
      <c r="AT439" s="12" t="s">
        <v>95</v>
      </c>
      <c r="AU439" s="12" t="s">
        <v>86</v>
      </c>
    </row>
    <row r="440" spans="2:65" s="1" customFormat="1" ht="87.75" x14ac:dyDescent="0.2">
      <c r="B440" s="21"/>
      <c r="D440" s="97" t="s">
        <v>97</v>
      </c>
      <c r="F440" s="98" t="s">
        <v>561</v>
      </c>
      <c r="I440" s="95"/>
      <c r="L440" s="21"/>
      <c r="M440" s="96"/>
      <c r="T440" s="30"/>
      <c r="AT440" s="12" t="s">
        <v>97</v>
      </c>
      <c r="AU440" s="12" t="s">
        <v>86</v>
      </c>
    </row>
    <row r="441" spans="2:65" s="7" customFormat="1" x14ac:dyDescent="0.2">
      <c r="B441" s="99"/>
      <c r="D441" s="97" t="s">
        <v>99</v>
      </c>
      <c r="E441" s="100" t="s">
        <v>8</v>
      </c>
      <c r="F441" s="101" t="s">
        <v>574</v>
      </c>
      <c r="H441" s="102">
        <v>97.393000000000001</v>
      </c>
      <c r="I441" s="103"/>
      <c r="L441" s="99"/>
      <c r="M441" s="104"/>
      <c r="T441" s="105"/>
      <c r="AT441" s="100" t="s">
        <v>99</v>
      </c>
      <c r="AU441" s="100" t="s">
        <v>86</v>
      </c>
      <c r="AV441" s="7" t="s">
        <v>86</v>
      </c>
      <c r="AW441" s="7" t="s">
        <v>20</v>
      </c>
      <c r="AX441" s="7" t="s">
        <v>45</v>
      </c>
      <c r="AY441" s="100" t="s">
        <v>79</v>
      </c>
    </row>
    <row r="442" spans="2:65" s="1" customFormat="1" ht="16.5" customHeight="1" x14ac:dyDescent="0.2">
      <c r="B442" s="21"/>
      <c r="C442" s="119" t="s">
        <v>575</v>
      </c>
      <c r="D442" s="119" t="s">
        <v>175</v>
      </c>
      <c r="E442" s="120" t="s">
        <v>576</v>
      </c>
      <c r="F442" s="121" t="s">
        <v>577</v>
      </c>
      <c r="G442" s="122" t="s">
        <v>92</v>
      </c>
      <c r="H442" s="123">
        <v>112.002</v>
      </c>
      <c r="I442" s="124"/>
      <c r="J442" s="125">
        <f>ROUND(I442*H442,2)</f>
        <v>0</v>
      </c>
      <c r="K442" s="121" t="s">
        <v>93</v>
      </c>
      <c r="L442" s="126"/>
      <c r="M442" s="127" t="s">
        <v>8</v>
      </c>
      <c r="N442" s="128" t="s">
        <v>31</v>
      </c>
      <c r="P442" s="89">
        <f>O442*H442</f>
        <v>0</v>
      </c>
      <c r="Q442" s="89">
        <v>1.3999999999999999E-4</v>
      </c>
      <c r="R442" s="89">
        <f>Q442*H442</f>
        <v>1.5680279999999998E-2</v>
      </c>
      <c r="S442" s="89">
        <v>0</v>
      </c>
      <c r="T442" s="90">
        <f>S442*H442</f>
        <v>0</v>
      </c>
      <c r="AR442" s="91" t="s">
        <v>334</v>
      </c>
      <c r="AT442" s="91" t="s">
        <v>175</v>
      </c>
      <c r="AU442" s="91" t="s">
        <v>86</v>
      </c>
      <c r="AY442" s="12" t="s">
        <v>79</v>
      </c>
      <c r="BE442" s="92">
        <f>IF(N442="základní",J442,0)</f>
        <v>0</v>
      </c>
      <c r="BF442" s="92">
        <f>IF(N442="snížená",J442,0)</f>
        <v>0</v>
      </c>
      <c r="BG442" s="92">
        <f>IF(N442="zákl. přenesená",J442,0)</f>
        <v>0</v>
      </c>
      <c r="BH442" s="92">
        <f>IF(N442="sníž. přenesená",J442,0)</f>
        <v>0</v>
      </c>
      <c r="BI442" s="92">
        <f>IF(N442="nulová",J442,0)</f>
        <v>0</v>
      </c>
      <c r="BJ442" s="12" t="s">
        <v>86</v>
      </c>
      <c r="BK442" s="92">
        <f>ROUND(I442*H442,2)</f>
        <v>0</v>
      </c>
      <c r="BL442" s="12" t="s">
        <v>217</v>
      </c>
      <c r="BM442" s="91" t="s">
        <v>578</v>
      </c>
    </row>
    <row r="443" spans="2:65" s="7" customFormat="1" x14ac:dyDescent="0.2">
      <c r="B443" s="99"/>
      <c r="D443" s="97" t="s">
        <v>99</v>
      </c>
      <c r="F443" s="101" t="s">
        <v>579</v>
      </c>
      <c r="H443" s="102">
        <v>112.002</v>
      </c>
      <c r="I443" s="103"/>
      <c r="L443" s="99"/>
      <c r="M443" s="104"/>
      <c r="T443" s="105"/>
      <c r="AT443" s="100" t="s">
        <v>99</v>
      </c>
      <c r="AU443" s="100" t="s">
        <v>86</v>
      </c>
      <c r="AV443" s="7" t="s">
        <v>86</v>
      </c>
      <c r="AW443" s="7" t="s">
        <v>0</v>
      </c>
      <c r="AX443" s="7" t="s">
        <v>45</v>
      </c>
      <c r="AY443" s="100" t="s">
        <v>79</v>
      </c>
    </row>
    <row r="444" spans="2:65" s="1" customFormat="1" ht="24.2" customHeight="1" x14ac:dyDescent="0.2">
      <c r="B444" s="21"/>
      <c r="C444" s="80" t="s">
        <v>580</v>
      </c>
      <c r="D444" s="80" t="s">
        <v>81</v>
      </c>
      <c r="E444" s="81" t="s">
        <v>581</v>
      </c>
      <c r="F444" s="82" t="s">
        <v>582</v>
      </c>
      <c r="G444" s="83" t="s">
        <v>534</v>
      </c>
      <c r="H444" s="136"/>
      <c r="I444" s="85"/>
      <c r="J444" s="86">
        <f>ROUND(I444*H444,2)</f>
        <v>0</v>
      </c>
      <c r="K444" s="82" t="s">
        <v>93</v>
      </c>
      <c r="L444" s="21"/>
      <c r="M444" s="87" t="s">
        <v>8</v>
      </c>
      <c r="N444" s="88" t="s">
        <v>31</v>
      </c>
      <c r="P444" s="89">
        <f>O444*H444</f>
        <v>0</v>
      </c>
      <c r="Q444" s="89">
        <v>0</v>
      </c>
      <c r="R444" s="89">
        <f>Q444*H444</f>
        <v>0</v>
      </c>
      <c r="S444" s="89">
        <v>0</v>
      </c>
      <c r="T444" s="90">
        <f>S444*H444</f>
        <v>0</v>
      </c>
      <c r="AR444" s="91" t="s">
        <v>217</v>
      </c>
      <c r="AT444" s="91" t="s">
        <v>81</v>
      </c>
      <c r="AU444" s="91" t="s">
        <v>86</v>
      </c>
      <c r="AY444" s="12" t="s">
        <v>79</v>
      </c>
      <c r="BE444" s="92">
        <f>IF(N444="základní",J444,0)</f>
        <v>0</v>
      </c>
      <c r="BF444" s="92">
        <f>IF(N444="snížená",J444,0)</f>
        <v>0</v>
      </c>
      <c r="BG444" s="92">
        <f>IF(N444="zákl. přenesená",J444,0)</f>
        <v>0</v>
      </c>
      <c r="BH444" s="92">
        <f>IF(N444="sníž. přenesená",J444,0)</f>
        <v>0</v>
      </c>
      <c r="BI444" s="92">
        <f>IF(N444="nulová",J444,0)</f>
        <v>0</v>
      </c>
      <c r="BJ444" s="12" t="s">
        <v>86</v>
      </c>
      <c r="BK444" s="92">
        <f>ROUND(I444*H444,2)</f>
        <v>0</v>
      </c>
      <c r="BL444" s="12" t="s">
        <v>217</v>
      </c>
      <c r="BM444" s="91" t="s">
        <v>583</v>
      </c>
    </row>
    <row r="445" spans="2:65" s="1" customFormat="1" x14ac:dyDescent="0.2">
      <c r="B445" s="21"/>
      <c r="D445" s="93" t="s">
        <v>95</v>
      </c>
      <c r="F445" s="94" t="s">
        <v>584</v>
      </c>
      <c r="I445" s="95"/>
      <c r="L445" s="21"/>
      <c r="M445" s="96"/>
      <c r="T445" s="30"/>
      <c r="AT445" s="12" t="s">
        <v>95</v>
      </c>
      <c r="AU445" s="12" t="s">
        <v>86</v>
      </c>
    </row>
    <row r="446" spans="2:65" s="1" customFormat="1" ht="78" x14ac:dyDescent="0.2">
      <c r="B446" s="21"/>
      <c r="D446" s="97" t="s">
        <v>97</v>
      </c>
      <c r="F446" s="98" t="s">
        <v>585</v>
      </c>
      <c r="I446" s="95"/>
      <c r="L446" s="21"/>
      <c r="M446" s="96"/>
      <c r="T446" s="30"/>
      <c r="AT446" s="12" t="s">
        <v>97</v>
      </c>
      <c r="AU446" s="12" t="s">
        <v>86</v>
      </c>
    </row>
    <row r="447" spans="2:65" s="6" customFormat="1" ht="22.9" customHeight="1" x14ac:dyDescent="0.2">
      <c r="B447" s="68"/>
      <c r="D447" s="69" t="s">
        <v>42</v>
      </c>
      <c r="E447" s="78" t="s">
        <v>586</v>
      </c>
      <c r="F447" s="78" t="s">
        <v>587</v>
      </c>
      <c r="I447" s="71"/>
      <c r="J447" s="79">
        <f>BK447</f>
        <v>0</v>
      </c>
      <c r="L447" s="68"/>
      <c r="M447" s="73"/>
      <c r="P447" s="74">
        <f>SUM(P448:P471)</f>
        <v>0</v>
      </c>
      <c r="R447" s="74">
        <f>SUM(R448:R471)</f>
        <v>0.63444545000000008</v>
      </c>
      <c r="T447" s="75">
        <f>SUM(T448:T471)</f>
        <v>0.76157110000000006</v>
      </c>
      <c r="AR447" s="69" t="s">
        <v>86</v>
      </c>
      <c r="AT447" s="76" t="s">
        <v>42</v>
      </c>
      <c r="AU447" s="76" t="s">
        <v>45</v>
      </c>
      <c r="AY447" s="69" t="s">
        <v>79</v>
      </c>
      <c r="BK447" s="77">
        <f>SUM(BK448:BK471)</f>
        <v>0</v>
      </c>
    </row>
    <row r="448" spans="2:65" s="1" customFormat="1" ht="16.5" customHeight="1" x14ac:dyDescent="0.2">
      <c r="B448" s="21"/>
      <c r="C448" s="80" t="s">
        <v>588</v>
      </c>
      <c r="D448" s="80" t="s">
        <v>81</v>
      </c>
      <c r="E448" s="81" t="s">
        <v>589</v>
      </c>
      <c r="F448" s="82" t="s">
        <v>590</v>
      </c>
      <c r="G448" s="83" t="s">
        <v>191</v>
      </c>
      <c r="H448" s="84">
        <v>161.80000000000001</v>
      </c>
      <c r="I448" s="85"/>
      <c r="J448" s="86">
        <f>ROUND(I448*H448,2)</f>
        <v>0</v>
      </c>
      <c r="K448" s="82" t="s">
        <v>93</v>
      </c>
      <c r="L448" s="21"/>
      <c r="M448" s="87" t="s">
        <v>8</v>
      </c>
      <c r="N448" s="88" t="s">
        <v>31</v>
      </c>
      <c r="P448" s="89">
        <f>O448*H448</f>
        <v>0</v>
      </c>
      <c r="Q448" s="89">
        <v>0</v>
      </c>
      <c r="R448" s="89">
        <f>Q448*H448</f>
        <v>0</v>
      </c>
      <c r="S448" s="89">
        <v>2.2300000000000002E-3</v>
      </c>
      <c r="T448" s="90">
        <f>S448*H448</f>
        <v>0.36081400000000008</v>
      </c>
      <c r="AR448" s="91" t="s">
        <v>217</v>
      </c>
      <c r="AT448" s="91" t="s">
        <v>81</v>
      </c>
      <c r="AU448" s="91" t="s">
        <v>86</v>
      </c>
      <c r="AY448" s="12" t="s">
        <v>79</v>
      </c>
      <c r="BE448" s="92">
        <f>IF(N448="základní",J448,0)</f>
        <v>0</v>
      </c>
      <c r="BF448" s="92">
        <f>IF(N448="snížená",J448,0)</f>
        <v>0</v>
      </c>
      <c r="BG448" s="92">
        <f>IF(N448="zákl. přenesená",J448,0)</f>
        <v>0</v>
      </c>
      <c r="BH448" s="92">
        <f>IF(N448="sníž. přenesená",J448,0)</f>
        <v>0</v>
      </c>
      <c r="BI448" s="92">
        <f>IF(N448="nulová",J448,0)</f>
        <v>0</v>
      </c>
      <c r="BJ448" s="12" t="s">
        <v>86</v>
      </c>
      <c r="BK448" s="92">
        <f>ROUND(I448*H448,2)</f>
        <v>0</v>
      </c>
      <c r="BL448" s="12" t="s">
        <v>217</v>
      </c>
      <c r="BM448" s="91" t="s">
        <v>591</v>
      </c>
    </row>
    <row r="449" spans="2:65" s="1" customFormat="1" x14ac:dyDescent="0.2">
      <c r="B449" s="21"/>
      <c r="D449" s="93" t="s">
        <v>95</v>
      </c>
      <c r="F449" s="94" t="s">
        <v>592</v>
      </c>
      <c r="I449" s="95"/>
      <c r="L449" s="21"/>
      <c r="M449" s="96"/>
      <c r="T449" s="30"/>
      <c r="AT449" s="12" t="s">
        <v>95</v>
      </c>
      <c r="AU449" s="12" t="s">
        <v>86</v>
      </c>
    </row>
    <row r="450" spans="2:65" s="7" customFormat="1" x14ac:dyDescent="0.2">
      <c r="B450" s="99"/>
      <c r="D450" s="97" t="s">
        <v>99</v>
      </c>
      <c r="E450" s="100" t="s">
        <v>8</v>
      </c>
      <c r="F450" s="101" t="s">
        <v>345</v>
      </c>
      <c r="H450" s="102">
        <v>161.80000000000001</v>
      </c>
      <c r="I450" s="103"/>
      <c r="L450" s="99"/>
      <c r="M450" s="104"/>
      <c r="T450" s="105"/>
      <c r="AT450" s="100" t="s">
        <v>99</v>
      </c>
      <c r="AU450" s="100" t="s">
        <v>86</v>
      </c>
      <c r="AV450" s="7" t="s">
        <v>86</v>
      </c>
      <c r="AW450" s="7" t="s">
        <v>20</v>
      </c>
      <c r="AX450" s="7" t="s">
        <v>45</v>
      </c>
      <c r="AY450" s="100" t="s">
        <v>79</v>
      </c>
    </row>
    <row r="451" spans="2:65" s="1" customFormat="1" ht="16.5" customHeight="1" x14ac:dyDescent="0.2">
      <c r="B451" s="21"/>
      <c r="C451" s="80" t="s">
        <v>593</v>
      </c>
      <c r="D451" s="80" t="s">
        <v>81</v>
      </c>
      <c r="E451" s="81" t="s">
        <v>594</v>
      </c>
      <c r="F451" s="82" t="s">
        <v>595</v>
      </c>
      <c r="G451" s="83" t="s">
        <v>191</v>
      </c>
      <c r="H451" s="84">
        <v>101.715</v>
      </c>
      <c r="I451" s="85"/>
      <c r="J451" s="86">
        <f>ROUND(I451*H451,2)</f>
        <v>0</v>
      </c>
      <c r="K451" s="82" t="s">
        <v>93</v>
      </c>
      <c r="L451" s="21"/>
      <c r="M451" s="87" t="s">
        <v>8</v>
      </c>
      <c r="N451" s="88" t="s">
        <v>31</v>
      </c>
      <c r="P451" s="89">
        <f>O451*H451</f>
        <v>0</v>
      </c>
      <c r="Q451" s="89">
        <v>0</v>
      </c>
      <c r="R451" s="89">
        <f>Q451*H451</f>
        <v>0</v>
      </c>
      <c r="S451" s="89">
        <v>3.9399999999999999E-3</v>
      </c>
      <c r="T451" s="90">
        <f>S451*H451</f>
        <v>0.40075710000000003</v>
      </c>
      <c r="AR451" s="91" t="s">
        <v>217</v>
      </c>
      <c r="AT451" s="91" t="s">
        <v>81</v>
      </c>
      <c r="AU451" s="91" t="s">
        <v>86</v>
      </c>
      <c r="AY451" s="12" t="s">
        <v>79</v>
      </c>
      <c r="BE451" s="92">
        <f>IF(N451="základní",J451,0)</f>
        <v>0</v>
      </c>
      <c r="BF451" s="92">
        <f>IF(N451="snížená",J451,0)</f>
        <v>0</v>
      </c>
      <c r="BG451" s="92">
        <f>IF(N451="zákl. přenesená",J451,0)</f>
        <v>0</v>
      </c>
      <c r="BH451" s="92">
        <f>IF(N451="sníž. přenesená",J451,0)</f>
        <v>0</v>
      </c>
      <c r="BI451" s="92">
        <f>IF(N451="nulová",J451,0)</f>
        <v>0</v>
      </c>
      <c r="BJ451" s="12" t="s">
        <v>86</v>
      </c>
      <c r="BK451" s="92">
        <f>ROUND(I451*H451,2)</f>
        <v>0</v>
      </c>
      <c r="BL451" s="12" t="s">
        <v>217</v>
      </c>
      <c r="BM451" s="91" t="s">
        <v>596</v>
      </c>
    </row>
    <row r="452" spans="2:65" s="1" customFormat="1" x14ac:dyDescent="0.2">
      <c r="B452" s="21"/>
      <c r="D452" s="93" t="s">
        <v>95</v>
      </c>
      <c r="F452" s="94" t="s">
        <v>597</v>
      </c>
      <c r="I452" s="95"/>
      <c r="L452" s="21"/>
      <c r="M452" s="96"/>
      <c r="T452" s="30"/>
      <c r="AT452" s="12" t="s">
        <v>95</v>
      </c>
      <c r="AU452" s="12" t="s">
        <v>86</v>
      </c>
    </row>
    <row r="453" spans="2:65" s="7" customFormat="1" x14ac:dyDescent="0.2">
      <c r="B453" s="99"/>
      <c r="D453" s="97" t="s">
        <v>99</v>
      </c>
      <c r="E453" s="100" t="s">
        <v>8</v>
      </c>
      <c r="F453" s="101" t="s">
        <v>598</v>
      </c>
      <c r="H453" s="102">
        <v>101.715</v>
      </c>
      <c r="I453" s="103"/>
      <c r="L453" s="99"/>
      <c r="M453" s="104"/>
      <c r="T453" s="105"/>
      <c r="AT453" s="100" t="s">
        <v>99</v>
      </c>
      <c r="AU453" s="100" t="s">
        <v>86</v>
      </c>
      <c r="AV453" s="7" t="s">
        <v>86</v>
      </c>
      <c r="AW453" s="7" t="s">
        <v>20</v>
      </c>
      <c r="AX453" s="7" t="s">
        <v>45</v>
      </c>
      <c r="AY453" s="100" t="s">
        <v>79</v>
      </c>
    </row>
    <row r="454" spans="2:65" s="1" customFormat="1" ht="24.2" customHeight="1" x14ac:dyDescent="0.2">
      <c r="B454" s="21"/>
      <c r="C454" s="80" t="s">
        <v>599</v>
      </c>
      <c r="D454" s="80" t="s">
        <v>81</v>
      </c>
      <c r="E454" s="81" t="s">
        <v>600</v>
      </c>
      <c r="F454" s="82" t="s">
        <v>601</v>
      </c>
      <c r="G454" s="83" t="s">
        <v>191</v>
      </c>
      <c r="H454" s="84">
        <v>161.80000000000001</v>
      </c>
      <c r="I454" s="85"/>
      <c r="J454" s="86">
        <f>ROUND(I454*H454,2)</f>
        <v>0</v>
      </c>
      <c r="K454" s="82" t="s">
        <v>8</v>
      </c>
      <c r="L454" s="21"/>
      <c r="M454" s="87" t="s">
        <v>8</v>
      </c>
      <c r="N454" s="88" t="s">
        <v>31</v>
      </c>
      <c r="P454" s="89">
        <f>O454*H454</f>
        <v>0</v>
      </c>
      <c r="Q454" s="89">
        <v>2E-3</v>
      </c>
      <c r="R454" s="89">
        <f>Q454*H454</f>
        <v>0.32360000000000005</v>
      </c>
      <c r="S454" s="89">
        <v>0</v>
      </c>
      <c r="T454" s="90">
        <f>S454*H454</f>
        <v>0</v>
      </c>
      <c r="AR454" s="91" t="s">
        <v>217</v>
      </c>
      <c r="AT454" s="91" t="s">
        <v>81</v>
      </c>
      <c r="AU454" s="91" t="s">
        <v>86</v>
      </c>
      <c r="AY454" s="12" t="s">
        <v>79</v>
      </c>
      <c r="BE454" s="92">
        <f>IF(N454="základní",J454,0)</f>
        <v>0</v>
      </c>
      <c r="BF454" s="92">
        <f>IF(N454="snížená",J454,0)</f>
        <v>0</v>
      </c>
      <c r="BG454" s="92">
        <f>IF(N454="zákl. přenesená",J454,0)</f>
        <v>0</v>
      </c>
      <c r="BH454" s="92">
        <f>IF(N454="sníž. přenesená",J454,0)</f>
        <v>0</v>
      </c>
      <c r="BI454" s="92">
        <f>IF(N454="nulová",J454,0)</f>
        <v>0</v>
      </c>
      <c r="BJ454" s="12" t="s">
        <v>86</v>
      </c>
      <c r="BK454" s="92">
        <f>ROUND(I454*H454,2)</f>
        <v>0</v>
      </c>
      <c r="BL454" s="12" t="s">
        <v>217</v>
      </c>
      <c r="BM454" s="91" t="s">
        <v>602</v>
      </c>
    </row>
    <row r="455" spans="2:65" s="9" customFormat="1" x14ac:dyDescent="0.2">
      <c r="B455" s="113"/>
      <c r="D455" s="97" t="s">
        <v>99</v>
      </c>
      <c r="E455" s="114" t="s">
        <v>8</v>
      </c>
      <c r="F455" s="115" t="s">
        <v>603</v>
      </c>
      <c r="H455" s="114" t="s">
        <v>8</v>
      </c>
      <c r="I455" s="116"/>
      <c r="L455" s="113"/>
      <c r="M455" s="117"/>
      <c r="T455" s="118"/>
      <c r="AT455" s="114" t="s">
        <v>99</v>
      </c>
      <c r="AU455" s="114" t="s">
        <v>86</v>
      </c>
      <c r="AV455" s="9" t="s">
        <v>45</v>
      </c>
      <c r="AW455" s="9" t="s">
        <v>20</v>
      </c>
      <c r="AX455" s="9" t="s">
        <v>43</v>
      </c>
      <c r="AY455" s="114" t="s">
        <v>79</v>
      </c>
    </row>
    <row r="456" spans="2:65" s="7" customFormat="1" x14ac:dyDescent="0.2">
      <c r="B456" s="99"/>
      <c r="D456" s="97" t="s">
        <v>99</v>
      </c>
      <c r="E456" s="100" t="s">
        <v>8</v>
      </c>
      <c r="F456" s="101" t="s">
        <v>297</v>
      </c>
      <c r="H456" s="102">
        <v>159.80000000000001</v>
      </c>
      <c r="I456" s="103"/>
      <c r="L456" s="99"/>
      <c r="M456" s="104"/>
      <c r="T456" s="105"/>
      <c r="AT456" s="100" t="s">
        <v>99</v>
      </c>
      <c r="AU456" s="100" t="s">
        <v>86</v>
      </c>
      <c r="AV456" s="7" t="s">
        <v>86</v>
      </c>
      <c r="AW456" s="7" t="s">
        <v>20</v>
      </c>
      <c r="AX456" s="7" t="s">
        <v>43</v>
      </c>
      <c r="AY456" s="100" t="s">
        <v>79</v>
      </c>
    </row>
    <row r="457" spans="2:65" s="9" customFormat="1" x14ac:dyDescent="0.2">
      <c r="B457" s="113"/>
      <c r="D457" s="97" t="s">
        <v>99</v>
      </c>
      <c r="E457" s="114" t="s">
        <v>8</v>
      </c>
      <c r="F457" s="115" t="s">
        <v>604</v>
      </c>
      <c r="H457" s="114" t="s">
        <v>8</v>
      </c>
      <c r="I457" s="116"/>
      <c r="L457" s="113"/>
      <c r="M457" s="117"/>
      <c r="T457" s="118"/>
      <c r="AT457" s="114" t="s">
        <v>99</v>
      </c>
      <c r="AU457" s="114" t="s">
        <v>86</v>
      </c>
      <c r="AV457" s="9" t="s">
        <v>45</v>
      </c>
      <c r="AW457" s="9" t="s">
        <v>20</v>
      </c>
      <c r="AX457" s="9" t="s">
        <v>43</v>
      </c>
      <c r="AY457" s="114" t="s">
        <v>79</v>
      </c>
    </row>
    <row r="458" spans="2:65" s="7" customFormat="1" x14ac:dyDescent="0.2">
      <c r="B458" s="99"/>
      <c r="D458" s="97" t="s">
        <v>99</v>
      </c>
      <c r="E458" s="100" t="s">
        <v>8</v>
      </c>
      <c r="F458" s="101" t="s">
        <v>86</v>
      </c>
      <c r="H458" s="102">
        <v>2</v>
      </c>
      <c r="I458" s="103"/>
      <c r="L458" s="99"/>
      <c r="M458" s="104"/>
      <c r="T458" s="105"/>
      <c r="AT458" s="100" t="s">
        <v>99</v>
      </c>
      <c r="AU458" s="100" t="s">
        <v>86</v>
      </c>
      <c r="AV458" s="7" t="s">
        <v>86</v>
      </c>
      <c r="AW458" s="7" t="s">
        <v>20</v>
      </c>
      <c r="AX458" s="7" t="s">
        <v>43</v>
      </c>
      <c r="AY458" s="100" t="s">
        <v>79</v>
      </c>
    </row>
    <row r="459" spans="2:65" s="8" customFormat="1" x14ac:dyDescent="0.2">
      <c r="B459" s="106"/>
      <c r="D459" s="97" t="s">
        <v>99</v>
      </c>
      <c r="E459" s="107" t="s">
        <v>8</v>
      </c>
      <c r="F459" s="108" t="s">
        <v>109</v>
      </c>
      <c r="H459" s="109">
        <v>161.80000000000001</v>
      </c>
      <c r="I459" s="110"/>
      <c r="L459" s="106"/>
      <c r="M459" s="111"/>
      <c r="T459" s="112"/>
      <c r="AT459" s="107" t="s">
        <v>99</v>
      </c>
      <c r="AU459" s="107" t="s">
        <v>86</v>
      </c>
      <c r="AV459" s="8" t="s">
        <v>85</v>
      </c>
      <c r="AW459" s="8" t="s">
        <v>20</v>
      </c>
      <c r="AX459" s="8" t="s">
        <v>45</v>
      </c>
      <c r="AY459" s="107" t="s">
        <v>79</v>
      </c>
    </row>
    <row r="460" spans="2:65" s="1" customFormat="1" ht="33" customHeight="1" x14ac:dyDescent="0.2">
      <c r="B460" s="21"/>
      <c r="C460" s="80" t="s">
        <v>605</v>
      </c>
      <c r="D460" s="80" t="s">
        <v>81</v>
      </c>
      <c r="E460" s="81" t="s">
        <v>606</v>
      </c>
      <c r="F460" s="82" t="s">
        <v>607</v>
      </c>
      <c r="G460" s="83" t="s">
        <v>379</v>
      </c>
      <c r="H460" s="84">
        <v>24</v>
      </c>
      <c r="I460" s="85"/>
      <c r="J460" s="86">
        <f>ROUND(I460*H460,2)</f>
        <v>0</v>
      </c>
      <c r="K460" s="82" t="s">
        <v>93</v>
      </c>
      <c r="L460" s="21"/>
      <c r="M460" s="87" t="s">
        <v>8</v>
      </c>
      <c r="N460" s="88" t="s">
        <v>31</v>
      </c>
      <c r="P460" s="89">
        <f>O460*H460</f>
        <v>0</v>
      </c>
      <c r="Q460" s="89">
        <v>0</v>
      </c>
      <c r="R460" s="89">
        <f>Q460*H460</f>
        <v>0</v>
      </c>
      <c r="S460" s="89">
        <v>0</v>
      </c>
      <c r="T460" s="90">
        <f>S460*H460</f>
        <v>0</v>
      </c>
      <c r="AR460" s="91" t="s">
        <v>217</v>
      </c>
      <c r="AT460" s="91" t="s">
        <v>81</v>
      </c>
      <c r="AU460" s="91" t="s">
        <v>86</v>
      </c>
      <c r="AY460" s="12" t="s">
        <v>79</v>
      </c>
      <c r="BE460" s="92">
        <f>IF(N460="základní",J460,0)</f>
        <v>0</v>
      </c>
      <c r="BF460" s="92">
        <f>IF(N460="snížená",J460,0)</f>
        <v>0</v>
      </c>
      <c r="BG460" s="92">
        <f>IF(N460="zákl. přenesená",J460,0)</f>
        <v>0</v>
      </c>
      <c r="BH460" s="92">
        <f>IF(N460="sníž. přenesená",J460,0)</f>
        <v>0</v>
      </c>
      <c r="BI460" s="92">
        <f>IF(N460="nulová",J460,0)</f>
        <v>0</v>
      </c>
      <c r="BJ460" s="12" t="s">
        <v>86</v>
      </c>
      <c r="BK460" s="92">
        <f>ROUND(I460*H460,2)</f>
        <v>0</v>
      </c>
      <c r="BL460" s="12" t="s">
        <v>217</v>
      </c>
      <c r="BM460" s="91" t="s">
        <v>608</v>
      </c>
    </row>
    <row r="461" spans="2:65" s="1" customFormat="1" x14ac:dyDescent="0.2">
      <c r="B461" s="21"/>
      <c r="D461" s="93" t="s">
        <v>95</v>
      </c>
      <c r="F461" s="94" t="s">
        <v>609</v>
      </c>
      <c r="I461" s="95"/>
      <c r="L461" s="21"/>
      <c r="M461" s="96"/>
      <c r="T461" s="30"/>
      <c r="AT461" s="12" t="s">
        <v>95</v>
      </c>
      <c r="AU461" s="12" t="s">
        <v>86</v>
      </c>
    </row>
    <row r="462" spans="2:65" s="1" customFormat="1" ht="24.2" customHeight="1" x14ac:dyDescent="0.2">
      <c r="B462" s="21"/>
      <c r="C462" s="80" t="s">
        <v>610</v>
      </c>
      <c r="D462" s="80" t="s">
        <v>81</v>
      </c>
      <c r="E462" s="81" t="s">
        <v>611</v>
      </c>
      <c r="F462" s="82" t="s">
        <v>612</v>
      </c>
      <c r="G462" s="83" t="s">
        <v>191</v>
      </c>
      <c r="H462" s="84">
        <v>80.02</v>
      </c>
      <c r="I462" s="85"/>
      <c r="J462" s="86">
        <f>ROUND(I462*H462,2)</f>
        <v>0</v>
      </c>
      <c r="K462" s="82" t="s">
        <v>93</v>
      </c>
      <c r="L462" s="21"/>
      <c r="M462" s="87" t="s">
        <v>8</v>
      </c>
      <c r="N462" s="88" t="s">
        <v>31</v>
      </c>
      <c r="P462" s="89">
        <f>O462*H462</f>
        <v>0</v>
      </c>
      <c r="Q462" s="89">
        <v>1.0499999999999999E-3</v>
      </c>
      <c r="R462" s="89">
        <f>Q462*H462</f>
        <v>8.4020999999999985E-2</v>
      </c>
      <c r="S462" s="89">
        <v>0</v>
      </c>
      <c r="T462" s="90">
        <f>S462*H462</f>
        <v>0</v>
      </c>
      <c r="AR462" s="91" t="s">
        <v>217</v>
      </c>
      <c r="AT462" s="91" t="s">
        <v>81</v>
      </c>
      <c r="AU462" s="91" t="s">
        <v>86</v>
      </c>
      <c r="AY462" s="12" t="s">
        <v>79</v>
      </c>
      <c r="BE462" s="92">
        <f>IF(N462="základní",J462,0)</f>
        <v>0</v>
      </c>
      <c r="BF462" s="92">
        <f>IF(N462="snížená",J462,0)</f>
        <v>0</v>
      </c>
      <c r="BG462" s="92">
        <f>IF(N462="zákl. přenesená",J462,0)</f>
        <v>0</v>
      </c>
      <c r="BH462" s="92">
        <f>IF(N462="sníž. přenesená",J462,0)</f>
        <v>0</v>
      </c>
      <c r="BI462" s="92">
        <f>IF(N462="nulová",J462,0)</f>
        <v>0</v>
      </c>
      <c r="BJ462" s="12" t="s">
        <v>86</v>
      </c>
      <c r="BK462" s="92">
        <f>ROUND(I462*H462,2)</f>
        <v>0</v>
      </c>
      <c r="BL462" s="12" t="s">
        <v>217</v>
      </c>
      <c r="BM462" s="91" t="s">
        <v>613</v>
      </c>
    </row>
    <row r="463" spans="2:65" s="1" customFormat="1" x14ac:dyDescent="0.2">
      <c r="B463" s="21"/>
      <c r="D463" s="93" t="s">
        <v>95</v>
      </c>
      <c r="F463" s="94" t="s">
        <v>614</v>
      </c>
      <c r="I463" s="95"/>
      <c r="L463" s="21"/>
      <c r="M463" s="96"/>
      <c r="T463" s="30"/>
      <c r="AT463" s="12" t="s">
        <v>95</v>
      </c>
      <c r="AU463" s="12" t="s">
        <v>86</v>
      </c>
    </row>
    <row r="464" spans="2:65" s="1" customFormat="1" ht="39" x14ac:dyDescent="0.2">
      <c r="B464" s="21"/>
      <c r="D464" s="97" t="s">
        <v>97</v>
      </c>
      <c r="F464" s="98" t="s">
        <v>615</v>
      </c>
      <c r="I464" s="95"/>
      <c r="L464" s="21"/>
      <c r="M464" s="96"/>
      <c r="T464" s="30"/>
      <c r="AT464" s="12" t="s">
        <v>97</v>
      </c>
      <c r="AU464" s="12" t="s">
        <v>86</v>
      </c>
    </row>
    <row r="465" spans="2:65" s="9" customFormat="1" x14ac:dyDescent="0.2">
      <c r="B465" s="113"/>
      <c r="D465" s="97" t="s">
        <v>99</v>
      </c>
      <c r="E465" s="114" t="s">
        <v>8</v>
      </c>
      <c r="F465" s="115" t="s">
        <v>616</v>
      </c>
      <c r="H465" s="114" t="s">
        <v>8</v>
      </c>
      <c r="I465" s="116"/>
      <c r="L465" s="113"/>
      <c r="M465" s="117"/>
      <c r="T465" s="118"/>
      <c r="AT465" s="114" t="s">
        <v>99</v>
      </c>
      <c r="AU465" s="114" t="s">
        <v>86</v>
      </c>
      <c r="AV465" s="9" t="s">
        <v>45</v>
      </c>
      <c r="AW465" s="9" t="s">
        <v>20</v>
      </c>
      <c r="AX465" s="9" t="s">
        <v>43</v>
      </c>
      <c r="AY465" s="114" t="s">
        <v>79</v>
      </c>
    </row>
    <row r="466" spans="2:65" s="7" customFormat="1" x14ac:dyDescent="0.2">
      <c r="B466" s="99"/>
      <c r="D466" s="97" t="s">
        <v>99</v>
      </c>
      <c r="E466" s="100" t="s">
        <v>8</v>
      </c>
      <c r="F466" s="101" t="s">
        <v>617</v>
      </c>
      <c r="H466" s="102">
        <v>80.02</v>
      </c>
      <c r="I466" s="103"/>
      <c r="L466" s="99"/>
      <c r="M466" s="104"/>
      <c r="T466" s="105"/>
      <c r="AT466" s="100" t="s">
        <v>99</v>
      </c>
      <c r="AU466" s="100" t="s">
        <v>86</v>
      </c>
      <c r="AV466" s="7" t="s">
        <v>86</v>
      </c>
      <c r="AW466" s="7" t="s">
        <v>20</v>
      </c>
      <c r="AX466" s="7" t="s">
        <v>45</v>
      </c>
      <c r="AY466" s="100" t="s">
        <v>79</v>
      </c>
    </row>
    <row r="467" spans="2:65" s="1" customFormat="1" ht="24.2" customHeight="1" x14ac:dyDescent="0.2">
      <c r="B467" s="21"/>
      <c r="C467" s="80" t="s">
        <v>618</v>
      </c>
      <c r="D467" s="80" t="s">
        <v>81</v>
      </c>
      <c r="E467" s="81" t="s">
        <v>619</v>
      </c>
      <c r="F467" s="82" t="s">
        <v>620</v>
      </c>
      <c r="G467" s="83" t="s">
        <v>191</v>
      </c>
      <c r="H467" s="84">
        <v>101.715</v>
      </c>
      <c r="I467" s="85"/>
      <c r="J467" s="86">
        <f>ROUND(I467*H467,2)</f>
        <v>0</v>
      </c>
      <c r="K467" s="82" t="s">
        <v>93</v>
      </c>
      <c r="L467" s="21"/>
      <c r="M467" s="87" t="s">
        <v>8</v>
      </c>
      <c r="N467" s="88" t="s">
        <v>31</v>
      </c>
      <c r="P467" s="89">
        <f>O467*H467</f>
        <v>0</v>
      </c>
      <c r="Q467" s="89">
        <v>2.2300000000000002E-3</v>
      </c>
      <c r="R467" s="89">
        <f>Q467*H467</f>
        <v>0.22682445000000004</v>
      </c>
      <c r="S467" s="89">
        <v>0</v>
      </c>
      <c r="T467" s="90">
        <f>S467*H467</f>
        <v>0</v>
      </c>
      <c r="AR467" s="91" t="s">
        <v>217</v>
      </c>
      <c r="AT467" s="91" t="s">
        <v>81</v>
      </c>
      <c r="AU467" s="91" t="s">
        <v>86</v>
      </c>
      <c r="AY467" s="12" t="s">
        <v>79</v>
      </c>
      <c r="BE467" s="92">
        <f>IF(N467="základní",J467,0)</f>
        <v>0</v>
      </c>
      <c r="BF467" s="92">
        <f>IF(N467="snížená",J467,0)</f>
        <v>0</v>
      </c>
      <c r="BG467" s="92">
        <f>IF(N467="zákl. přenesená",J467,0)</f>
        <v>0</v>
      </c>
      <c r="BH467" s="92">
        <f>IF(N467="sníž. přenesená",J467,0)</f>
        <v>0</v>
      </c>
      <c r="BI467" s="92">
        <f>IF(N467="nulová",J467,0)</f>
        <v>0</v>
      </c>
      <c r="BJ467" s="12" t="s">
        <v>86</v>
      </c>
      <c r="BK467" s="92">
        <f>ROUND(I467*H467,2)</f>
        <v>0</v>
      </c>
      <c r="BL467" s="12" t="s">
        <v>217</v>
      </c>
      <c r="BM467" s="91" t="s">
        <v>621</v>
      </c>
    </row>
    <row r="468" spans="2:65" s="1" customFormat="1" x14ac:dyDescent="0.2">
      <c r="B468" s="21"/>
      <c r="D468" s="93" t="s">
        <v>95</v>
      </c>
      <c r="F468" s="94" t="s">
        <v>622</v>
      </c>
      <c r="I468" s="95"/>
      <c r="L468" s="21"/>
      <c r="M468" s="96"/>
      <c r="T468" s="30"/>
      <c r="AT468" s="12" t="s">
        <v>95</v>
      </c>
      <c r="AU468" s="12" t="s">
        <v>86</v>
      </c>
    </row>
    <row r="469" spans="2:65" s="1" customFormat="1" ht="24.2" customHeight="1" x14ac:dyDescent="0.2">
      <c r="B469" s="21"/>
      <c r="C469" s="80" t="s">
        <v>623</v>
      </c>
      <c r="D469" s="80" t="s">
        <v>81</v>
      </c>
      <c r="E469" s="81" t="s">
        <v>624</v>
      </c>
      <c r="F469" s="82" t="s">
        <v>625</v>
      </c>
      <c r="G469" s="83" t="s">
        <v>534</v>
      </c>
      <c r="H469" s="136"/>
      <c r="I469" s="85"/>
      <c r="J469" s="86">
        <f>ROUND(I469*H469,2)</f>
        <v>0</v>
      </c>
      <c r="K469" s="82" t="s">
        <v>93</v>
      </c>
      <c r="L469" s="21"/>
      <c r="M469" s="87" t="s">
        <v>8</v>
      </c>
      <c r="N469" s="88" t="s">
        <v>31</v>
      </c>
      <c r="P469" s="89">
        <f>O469*H469</f>
        <v>0</v>
      </c>
      <c r="Q469" s="89">
        <v>0</v>
      </c>
      <c r="R469" s="89">
        <f>Q469*H469</f>
        <v>0</v>
      </c>
      <c r="S469" s="89">
        <v>0</v>
      </c>
      <c r="T469" s="90">
        <f>S469*H469</f>
        <v>0</v>
      </c>
      <c r="AR469" s="91" t="s">
        <v>217</v>
      </c>
      <c r="AT469" s="91" t="s">
        <v>81</v>
      </c>
      <c r="AU469" s="91" t="s">
        <v>86</v>
      </c>
      <c r="AY469" s="12" t="s">
        <v>79</v>
      </c>
      <c r="BE469" s="92">
        <f>IF(N469="základní",J469,0)</f>
        <v>0</v>
      </c>
      <c r="BF469" s="92">
        <f>IF(N469="snížená",J469,0)</f>
        <v>0</v>
      </c>
      <c r="BG469" s="92">
        <f>IF(N469="zákl. přenesená",J469,0)</f>
        <v>0</v>
      </c>
      <c r="BH469" s="92">
        <f>IF(N469="sníž. přenesená",J469,0)</f>
        <v>0</v>
      </c>
      <c r="BI469" s="92">
        <f>IF(N469="nulová",J469,0)</f>
        <v>0</v>
      </c>
      <c r="BJ469" s="12" t="s">
        <v>86</v>
      </c>
      <c r="BK469" s="92">
        <f>ROUND(I469*H469,2)</f>
        <v>0</v>
      </c>
      <c r="BL469" s="12" t="s">
        <v>217</v>
      </c>
      <c r="BM469" s="91" t="s">
        <v>626</v>
      </c>
    </row>
    <row r="470" spans="2:65" s="1" customFormat="1" x14ac:dyDescent="0.2">
      <c r="B470" s="21"/>
      <c r="D470" s="93" t="s">
        <v>95</v>
      </c>
      <c r="F470" s="94" t="s">
        <v>627</v>
      </c>
      <c r="I470" s="95"/>
      <c r="L470" s="21"/>
      <c r="M470" s="96"/>
      <c r="T470" s="30"/>
      <c r="AT470" s="12" t="s">
        <v>95</v>
      </c>
      <c r="AU470" s="12" t="s">
        <v>86</v>
      </c>
    </row>
    <row r="471" spans="2:65" s="1" customFormat="1" ht="78" x14ac:dyDescent="0.2">
      <c r="B471" s="21"/>
      <c r="D471" s="97" t="s">
        <v>97</v>
      </c>
      <c r="F471" s="98" t="s">
        <v>628</v>
      </c>
      <c r="I471" s="95"/>
      <c r="L471" s="21"/>
      <c r="M471" s="96"/>
      <c r="T471" s="30"/>
      <c r="AT471" s="12" t="s">
        <v>97</v>
      </c>
      <c r="AU471" s="12" t="s">
        <v>86</v>
      </c>
    </row>
    <row r="472" spans="2:65" s="6" customFormat="1" ht="22.9" customHeight="1" x14ac:dyDescent="0.2">
      <c r="B472" s="68"/>
      <c r="D472" s="69" t="s">
        <v>42</v>
      </c>
      <c r="E472" s="78" t="s">
        <v>629</v>
      </c>
      <c r="F472" s="78" t="s">
        <v>630</v>
      </c>
      <c r="I472" s="71"/>
      <c r="J472" s="79">
        <f>BK472</f>
        <v>0</v>
      </c>
      <c r="L472" s="68"/>
      <c r="M472" s="73"/>
      <c r="P472" s="74">
        <f>SUM(P473:P480)</f>
        <v>0</v>
      </c>
      <c r="R472" s="74">
        <f>SUM(R473:R480)</f>
        <v>2.2978439999999999E-2</v>
      </c>
      <c r="T472" s="75">
        <f>SUM(T473:T480)</f>
        <v>0</v>
      </c>
      <c r="AR472" s="69" t="s">
        <v>86</v>
      </c>
      <c r="AT472" s="76" t="s">
        <v>42</v>
      </c>
      <c r="AU472" s="76" t="s">
        <v>45</v>
      </c>
      <c r="AY472" s="69" t="s">
        <v>79</v>
      </c>
      <c r="BK472" s="77">
        <f>SUM(BK473:BK480)</f>
        <v>0</v>
      </c>
    </row>
    <row r="473" spans="2:65" s="1" customFormat="1" ht="16.5" customHeight="1" x14ac:dyDescent="0.2">
      <c r="B473" s="21"/>
      <c r="C473" s="80" t="s">
        <v>631</v>
      </c>
      <c r="D473" s="80" t="s">
        <v>81</v>
      </c>
      <c r="E473" s="81" t="s">
        <v>632</v>
      </c>
      <c r="F473" s="82" t="s">
        <v>633</v>
      </c>
      <c r="G473" s="83" t="s">
        <v>92</v>
      </c>
      <c r="H473" s="84">
        <v>74.123999999999995</v>
      </c>
      <c r="I473" s="85"/>
      <c r="J473" s="86">
        <f>ROUND(I473*H473,2)</f>
        <v>0</v>
      </c>
      <c r="K473" s="82" t="s">
        <v>93</v>
      </c>
      <c r="L473" s="21"/>
      <c r="M473" s="87" t="s">
        <v>8</v>
      </c>
      <c r="N473" s="88" t="s">
        <v>31</v>
      </c>
      <c r="P473" s="89">
        <f>O473*H473</f>
        <v>0</v>
      </c>
      <c r="Q473" s="89">
        <v>6.0000000000000002E-5</v>
      </c>
      <c r="R473" s="89">
        <f>Q473*H473</f>
        <v>4.4474399999999996E-3</v>
      </c>
      <c r="S473" s="89">
        <v>0</v>
      </c>
      <c r="T473" s="90">
        <f>S473*H473</f>
        <v>0</v>
      </c>
      <c r="AR473" s="91" t="s">
        <v>217</v>
      </c>
      <c r="AT473" s="91" t="s">
        <v>81</v>
      </c>
      <c r="AU473" s="91" t="s">
        <v>86</v>
      </c>
      <c r="AY473" s="12" t="s">
        <v>79</v>
      </c>
      <c r="BE473" s="92">
        <f>IF(N473="základní",J473,0)</f>
        <v>0</v>
      </c>
      <c r="BF473" s="92">
        <f>IF(N473="snížená",J473,0)</f>
        <v>0</v>
      </c>
      <c r="BG473" s="92">
        <f>IF(N473="zákl. přenesená",J473,0)</f>
        <v>0</v>
      </c>
      <c r="BH473" s="92">
        <f>IF(N473="sníž. přenesená",J473,0)</f>
        <v>0</v>
      </c>
      <c r="BI473" s="92">
        <f>IF(N473="nulová",J473,0)</f>
        <v>0</v>
      </c>
      <c r="BJ473" s="12" t="s">
        <v>86</v>
      </c>
      <c r="BK473" s="92">
        <f>ROUND(I473*H473,2)</f>
        <v>0</v>
      </c>
      <c r="BL473" s="12" t="s">
        <v>217</v>
      </c>
      <c r="BM473" s="91" t="s">
        <v>634</v>
      </c>
    </row>
    <row r="474" spans="2:65" s="1" customFormat="1" x14ac:dyDescent="0.2">
      <c r="B474" s="21"/>
      <c r="D474" s="93" t="s">
        <v>95</v>
      </c>
      <c r="F474" s="94" t="s">
        <v>635</v>
      </c>
      <c r="I474" s="95"/>
      <c r="L474" s="21"/>
      <c r="M474" s="96"/>
      <c r="T474" s="30"/>
      <c r="AT474" s="12" t="s">
        <v>95</v>
      </c>
      <c r="AU474" s="12" t="s">
        <v>86</v>
      </c>
    </row>
    <row r="475" spans="2:65" s="9" customFormat="1" x14ac:dyDescent="0.2">
      <c r="B475" s="113"/>
      <c r="D475" s="97" t="s">
        <v>99</v>
      </c>
      <c r="E475" s="114" t="s">
        <v>8</v>
      </c>
      <c r="F475" s="115" t="s">
        <v>636</v>
      </c>
      <c r="H475" s="114" t="s">
        <v>8</v>
      </c>
      <c r="I475" s="116"/>
      <c r="L475" s="113"/>
      <c r="M475" s="117"/>
      <c r="T475" s="118"/>
      <c r="AT475" s="114" t="s">
        <v>99</v>
      </c>
      <c r="AU475" s="114" t="s">
        <v>86</v>
      </c>
      <c r="AV475" s="9" t="s">
        <v>45</v>
      </c>
      <c r="AW475" s="9" t="s">
        <v>20</v>
      </c>
      <c r="AX475" s="9" t="s">
        <v>43</v>
      </c>
      <c r="AY475" s="114" t="s">
        <v>79</v>
      </c>
    </row>
    <row r="476" spans="2:65" s="7" customFormat="1" x14ac:dyDescent="0.2">
      <c r="B476" s="99"/>
      <c r="D476" s="97" t="s">
        <v>99</v>
      </c>
      <c r="E476" s="100" t="s">
        <v>8</v>
      </c>
      <c r="F476" s="101" t="s">
        <v>637</v>
      </c>
      <c r="H476" s="102">
        <v>54.744</v>
      </c>
      <c r="I476" s="103"/>
      <c r="L476" s="99"/>
      <c r="M476" s="104"/>
      <c r="T476" s="105"/>
      <c r="AT476" s="100" t="s">
        <v>99</v>
      </c>
      <c r="AU476" s="100" t="s">
        <v>86</v>
      </c>
      <c r="AV476" s="7" t="s">
        <v>86</v>
      </c>
      <c r="AW476" s="7" t="s">
        <v>20</v>
      </c>
      <c r="AX476" s="7" t="s">
        <v>43</v>
      </c>
      <c r="AY476" s="100" t="s">
        <v>79</v>
      </c>
    </row>
    <row r="477" spans="2:65" s="7" customFormat="1" x14ac:dyDescent="0.2">
      <c r="B477" s="99"/>
      <c r="D477" s="97" t="s">
        <v>99</v>
      </c>
      <c r="E477" s="100" t="s">
        <v>8</v>
      </c>
      <c r="F477" s="101" t="s">
        <v>638</v>
      </c>
      <c r="H477" s="102">
        <v>19.38</v>
      </c>
      <c r="I477" s="103"/>
      <c r="L477" s="99"/>
      <c r="M477" s="104"/>
      <c r="T477" s="105"/>
      <c r="AT477" s="100" t="s">
        <v>99</v>
      </c>
      <c r="AU477" s="100" t="s">
        <v>86</v>
      </c>
      <c r="AV477" s="7" t="s">
        <v>86</v>
      </c>
      <c r="AW477" s="7" t="s">
        <v>20</v>
      </c>
      <c r="AX477" s="7" t="s">
        <v>43</v>
      </c>
      <c r="AY477" s="100" t="s">
        <v>79</v>
      </c>
    </row>
    <row r="478" spans="2:65" s="8" customFormat="1" x14ac:dyDescent="0.2">
      <c r="B478" s="106"/>
      <c r="D478" s="97" t="s">
        <v>99</v>
      </c>
      <c r="E478" s="107" t="s">
        <v>8</v>
      </c>
      <c r="F478" s="108" t="s">
        <v>109</v>
      </c>
      <c r="H478" s="109">
        <v>74.123999999999995</v>
      </c>
      <c r="I478" s="110"/>
      <c r="L478" s="106"/>
      <c r="M478" s="111"/>
      <c r="T478" s="112"/>
      <c r="AT478" s="107" t="s">
        <v>99</v>
      </c>
      <c r="AU478" s="107" t="s">
        <v>86</v>
      </c>
      <c r="AV478" s="8" t="s">
        <v>85</v>
      </c>
      <c r="AW478" s="8" t="s">
        <v>20</v>
      </c>
      <c r="AX478" s="8" t="s">
        <v>45</v>
      </c>
      <c r="AY478" s="107" t="s">
        <v>79</v>
      </c>
    </row>
    <row r="479" spans="2:65" s="1" customFormat="1" ht="16.5" customHeight="1" x14ac:dyDescent="0.2">
      <c r="B479" s="21"/>
      <c r="C479" s="80" t="s">
        <v>639</v>
      </c>
      <c r="D479" s="80" t="s">
        <v>81</v>
      </c>
      <c r="E479" s="81" t="s">
        <v>640</v>
      </c>
      <c r="F479" s="82" t="s">
        <v>641</v>
      </c>
      <c r="G479" s="83" t="s">
        <v>92</v>
      </c>
      <c r="H479" s="84">
        <v>74.123999999999995</v>
      </c>
      <c r="I479" s="85"/>
      <c r="J479" s="86">
        <f>ROUND(I479*H479,2)</f>
        <v>0</v>
      </c>
      <c r="K479" s="82" t="s">
        <v>93</v>
      </c>
      <c r="L479" s="21"/>
      <c r="M479" s="87" t="s">
        <v>8</v>
      </c>
      <c r="N479" s="88" t="s">
        <v>31</v>
      </c>
      <c r="P479" s="89">
        <f>O479*H479</f>
        <v>0</v>
      </c>
      <c r="Q479" s="89">
        <v>2.5000000000000001E-4</v>
      </c>
      <c r="R479" s="89">
        <f>Q479*H479</f>
        <v>1.8530999999999999E-2</v>
      </c>
      <c r="S479" s="89">
        <v>0</v>
      </c>
      <c r="T479" s="90">
        <f>S479*H479</f>
        <v>0</v>
      </c>
      <c r="AR479" s="91" t="s">
        <v>217</v>
      </c>
      <c r="AT479" s="91" t="s">
        <v>81</v>
      </c>
      <c r="AU479" s="91" t="s">
        <v>86</v>
      </c>
      <c r="AY479" s="12" t="s">
        <v>79</v>
      </c>
      <c r="BE479" s="92">
        <f>IF(N479="základní",J479,0)</f>
        <v>0</v>
      </c>
      <c r="BF479" s="92">
        <f>IF(N479="snížená",J479,0)</f>
        <v>0</v>
      </c>
      <c r="BG479" s="92">
        <f>IF(N479="zákl. přenesená",J479,0)</f>
        <v>0</v>
      </c>
      <c r="BH479" s="92">
        <f>IF(N479="sníž. přenesená",J479,0)</f>
        <v>0</v>
      </c>
      <c r="BI479" s="92">
        <f>IF(N479="nulová",J479,0)</f>
        <v>0</v>
      </c>
      <c r="BJ479" s="12" t="s">
        <v>86</v>
      </c>
      <c r="BK479" s="92">
        <f>ROUND(I479*H479,2)</f>
        <v>0</v>
      </c>
      <c r="BL479" s="12" t="s">
        <v>217</v>
      </c>
      <c r="BM479" s="91" t="s">
        <v>642</v>
      </c>
    </row>
    <row r="480" spans="2:65" s="1" customFormat="1" x14ac:dyDescent="0.2">
      <c r="B480" s="21"/>
      <c r="D480" s="93" t="s">
        <v>95</v>
      </c>
      <c r="F480" s="94" t="s">
        <v>643</v>
      </c>
      <c r="I480" s="95"/>
      <c r="L480" s="21"/>
      <c r="M480" s="96"/>
      <c r="T480" s="30"/>
      <c r="AT480" s="12" t="s">
        <v>95</v>
      </c>
      <c r="AU480" s="12" t="s">
        <v>86</v>
      </c>
    </row>
    <row r="481" spans="2:65" s="6" customFormat="1" ht="22.9" customHeight="1" x14ac:dyDescent="0.2">
      <c r="B481" s="68"/>
      <c r="D481" s="69" t="s">
        <v>42</v>
      </c>
      <c r="E481" s="78" t="s">
        <v>644</v>
      </c>
      <c r="F481" s="78" t="s">
        <v>645</v>
      </c>
      <c r="I481" s="71"/>
      <c r="J481" s="79">
        <f>BK481</f>
        <v>0</v>
      </c>
      <c r="L481" s="68"/>
      <c r="M481" s="73"/>
      <c r="P481" s="74">
        <f>SUM(P482:P493)</f>
        <v>0</v>
      </c>
      <c r="R481" s="74">
        <f>SUM(R482:R493)</f>
        <v>4.4800779999999998E-2</v>
      </c>
      <c r="T481" s="75">
        <f>SUM(T482:T493)</f>
        <v>0</v>
      </c>
      <c r="AR481" s="69" t="s">
        <v>86</v>
      </c>
      <c r="AT481" s="76" t="s">
        <v>42</v>
      </c>
      <c r="AU481" s="76" t="s">
        <v>45</v>
      </c>
      <c r="AY481" s="69" t="s">
        <v>79</v>
      </c>
      <c r="BK481" s="77">
        <f>SUM(BK482:BK493)</f>
        <v>0</v>
      </c>
    </row>
    <row r="482" spans="2:65" s="1" customFormat="1" ht="16.5" customHeight="1" x14ac:dyDescent="0.2">
      <c r="B482" s="21"/>
      <c r="C482" s="80" t="s">
        <v>646</v>
      </c>
      <c r="D482" s="80" t="s">
        <v>81</v>
      </c>
      <c r="E482" s="81" t="s">
        <v>647</v>
      </c>
      <c r="F482" s="82" t="s">
        <v>648</v>
      </c>
      <c r="G482" s="83" t="s">
        <v>92</v>
      </c>
      <c r="H482" s="84">
        <v>97.393000000000001</v>
      </c>
      <c r="I482" s="85"/>
      <c r="J482" s="86">
        <f>ROUND(I482*H482,2)</f>
        <v>0</v>
      </c>
      <c r="K482" s="82" t="s">
        <v>93</v>
      </c>
      <c r="L482" s="21"/>
      <c r="M482" s="87" t="s">
        <v>8</v>
      </c>
      <c r="N482" s="88" t="s">
        <v>31</v>
      </c>
      <c r="P482" s="89">
        <f>O482*H482</f>
        <v>0</v>
      </c>
      <c r="Q482" s="89">
        <v>2.0000000000000001E-4</v>
      </c>
      <c r="R482" s="89">
        <f>Q482*H482</f>
        <v>1.9478600000000002E-2</v>
      </c>
      <c r="S482" s="89">
        <v>0</v>
      </c>
      <c r="T482" s="90">
        <f>S482*H482</f>
        <v>0</v>
      </c>
      <c r="AR482" s="91" t="s">
        <v>217</v>
      </c>
      <c r="AT482" s="91" t="s">
        <v>81</v>
      </c>
      <c r="AU482" s="91" t="s">
        <v>86</v>
      </c>
      <c r="AY482" s="12" t="s">
        <v>79</v>
      </c>
      <c r="BE482" s="92">
        <f>IF(N482="základní",J482,0)</f>
        <v>0</v>
      </c>
      <c r="BF482" s="92">
        <f>IF(N482="snížená",J482,0)</f>
        <v>0</v>
      </c>
      <c r="BG482" s="92">
        <f>IF(N482="zákl. přenesená",J482,0)</f>
        <v>0</v>
      </c>
      <c r="BH482" s="92">
        <f>IF(N482="sníž. přenesená",J482,0)</f>
        <v>0</v>
      </c>
      <c r="BI482" s="92">
        <f>IF(N482="nulová",J482,0)</f>
        <v>0</v>
      </c>
      <c r="BJ482" s="12" t="s">
        <v>86</v>
      </c>
      <c r="BK482" s="92">
        <f>ROUND(I482*H482,2)</f>
        <v>0</v>
      </c>
      <c r="BL482" s="12" t="s">
        <v>217</v>
      </c>
      <c r="BM482" s="91" t="s">
        <v>649</v>
      </c>
    </row>
    <row r="483" spans="2:65" s="1" customFormat="1" x14ac:dyDescent="0.2">
      <c r="B483" s="21"/>
      <c r="D483" s="93" t="s">
        <v>95</v>
      </c>
      <c r="F483" s="94" t="s">
        <v>650</v>
      </c>
      <c r="I483" s="95"/>
      <c r="L483" s="21"/>
      <c r="M483" s="96"/>
      <c r="T483" s="30"/>
      <c r="AT483" s="12" t="s">
        <v>95</v>
      </c>
      <c r="AU483" s="12" t="s">
        <v>86</v>
      </c>
    </row>
    <row r="484" spans="2:65" s="9" customFormat="1" x14ac:dyDescent="0.2">
      <c r="B484" s="113"/>
      <c r="D484" s="97" t="s">
        <v>99</v>
      </c>
      <c r="E484" s="114" t="s">
        <v>8</v>
      </c>
      <c r="F484" s="115" t="s">
        <v>116</v>
      </c>
      <c r="H484" s="114" t="s">
        <v>8</v>
      </c>
      <c r="I484" s="116"/>
      <c r="L484" s="113"/>
      <c r="M484" s="117"/>
      <c r="T484" s="118"/>
      <c r="AT484" s="114" t="s">
        <v>99</v>
      </c>
      <c r="AU484" s="114" t="s">
        <v>86</v>
      </c>
      <c r="AV484" s="9" t="s">
        <v>45</v>
      </c>
      <c r="AW484" s="9" t="s">
        <v>20</v>
      </c>
      <c r="AX484" s="9" t="s">
        <v>43</v>
      </c>
      <c r="AY484" s="114" t="s">
        <v>79</v>
      </c>
    </row>
    <row r="485" spans="2:65" s="7" customFormat="1" x14ac:dyDescent="0.2">
      <c r="B485" s="99"/>
      <c r="D485" s="97" t="s">
        <v>99</v>
      </c>
      <c r="E485" s="100" t="s">
        <v>8</v>
      </c>
      <c r="F485" s="101" t="s">
        <v>117</v>
      </c>
      <c r="H485" s="102">
        <v>2.855</v>
      </c>
      <c r="I485" s="103"/>
      <c r="L485" s="99"/>
      <c r="M485" s="104"/>
      <c r="T485" s="105"/>
      <c r="AT485" s="100" t="s">
        <v>99</v>
      </c>
      <c r="AU485" s="100" t="s">
        <v>86</v>
      </c>
      <c r="AV485" s="7" t="s">
        <v>86</v>
      </c>
      <c r="AW485" s="7" t="s">
        <v>20</v>
      </c>
      <c r="AX485" s="7" t="s">
        <v>43</v>
      </c>
      <c r="AY485" s="100" t="s">
        <v>79</v>
      </c>
    </row>
    <row r="486" spans="2:65" s="7" customFormat="1" x14ac:dyDescent="0.2">
      <c r="B486" s="99"/>
      <c r="D486" s="97" t="s">
        <v>99</v>
      </c>
      <c r="E486" s="100" t="s">
        <v>8</v>
      </c>
      <c r="F486" s="101" t="s">
        <v>118</v>
      </c>
      <c r="H486" s="102">
        <v>18.920000000000002</v>
      </c>
      <c r="I486" s="103"/>
      <c r="L486" s="99"/>
      <c r="M486" s="104"/>
      <c r="T486" s="105"/>
      <c r="AT486" s="100" t="s">
        <v>99</v>
      </c>
      <c r="AU486" s="100" t="s">
        <v>86</v>
      </c>
      <c r="AV486" s="7" t="s">
        <v>86</v>
      </c>
      <c r="AW486" s="7" t="s">
        <v>20</v>
      </c>
      <c r="AX486" s="7" t="s">
        <v>43</v>
      </c>
      <c r="AY486" s="100" t="s">
        <v>79</v>
      </c>
    </row>
    <row r="487" spans="2:65" s="7" customFormat="1" x14ac:dyDescent="0.2">
      <c r="B487" s="99"/>
      <c r="D487" s="97" t="s">
        <v>99</v>
      </c>
      <c r="E487" s="100" t="s">
        <v>8</v>
      </c>
      <c r="F487" s="101" t="s">
        <v>119</v>
      </c>
      <c r="H487" s="102">
        <v>71.94</v>
      </c>
      <c r="I487" s="103"/>
      <c r="L487" s="99"/>
      <c r="M487" s="104"/>
      <c r="T487" s="105"/>
      <c r="AT487" s="100" t="s">
        <v>99</v>
      </c>
      <c r="AU487" s="100" t="s">
        <v>86</v>
      </c>
      <c r="AV487" s="7" t="s">
        <v>86</v>
      </c>
      <c r="AW487" s="7" t="s">
        <v>20</v>
      </c>
      <c r="AX487" s="7" t="s">
        <v>43</v>
      </c>
      <c r="AY487" s="100" t="s">
        <v>79</v>
      </c>
    </row>
    <row r="488" spans="2:65" s="7" customFormat="1" x14ac:dyDescent="0.2">
      <c r="B488" s="99"/>
      <c r="D488" s="97" t="s">
        <v>99</v>
      </c>
      <c r="E488" s="100" t="s">
        <v>8</v>
      </c>
      <c r="F488" s="101" t="s">
        <v>120</v>
      </c>
      <c r="H488" s="102">
        <v>1.395</v>
      </c>
      <c r="I488" s="103"/>
      <c r="L488" s="99"/>
      <c r="M488" s="104"/>
      <c r="T488" s="105"/>
      <c r="AT488" s="100" t="s">
        <v>99</v>
      </c>
      <c r="AU488" s="100" t="s">
        <v>86</v>
      </c>
      <c r="AV488" s="7" t="s">
        <v>86</v>
      </c>
      <c r="AW488" s="7" t="s">
        <v>20</v>
      </c>
      <c r="AX488" s="7" t="s">
        <v>43</v>
      </c>
      <c r="AY488" s="100" t="s">
        <v>79</v>
      </c>
    </row>
    <row r="489" spans="2:65" s="7" customFormat="1" x14ac:dyDescent="0.2">
      <c r="B489" s="99"/>
      <c r="D489" s="97" t="s">
        <v>99</v>
      </c>
      <c r="E489" s="100" t="s">
        <v>8</v>
      </c>
      <c r="F489" s="101" t="s">
        <v>121</v>
      </c>
      <c r="H489" s="102">
        <v>0.24</v>
      </c>
      <c r="I489" s="103"/>
      <c r="L489" s="99"/>
      <c r="M489" s="104"/>
      <c r="T489" s="105"/>
      <c r="AT489" s="100" t="s">
        <v>99</v>
      </c>
      <c r="AU489" s="100" t="s">
        <v>86</v>
      </c>
      <c r="AV489" s="7" t="s">
        <v>86</v>
      </c>
      <c r="AW489" s="7" t="s">
        <v>20</v>
      </c>
      <c r="AX489" s="7" t="s">
        <v>43</v>
      </c>
      <c r="AY489" s="100" t="s">
        <v>79</v>
      </c>
    </row>
    <row r="490" spans="2:65" s="7" customFormat="1" x14ac:dyDescent="0.2">
      <c r="B490" s="99"/>
      <c r="D490" s="97" t="s">
        <v>99</v>
      </c>
      <c r="E490" s="100" t="s">
        <v>8</v>
      </c>
      <c r="F490" s="101" t="s">
        <v>122</v>
      </c>
      <c r="H490" s="102">
        <v>2.0430000000000001</v>
      </c>
      <c r="I490" s="103"/>
      <c r="L490" s="99"/>
      <c r="M490" s="104"/>
      <c r="T490" s="105"/>
      <c r="AT490" s="100" t="s">
        <v>99</v>
      </c>
      <c r="AU490" s="100" t="s">
        <v>86</v>
      </c>
      <c r="AV490" s="7" t="s">
        <v>86</v>
      </c>
      <c r="AW490" s="7" t="s">
        <v>20</v>
      </c>
      <c r="AX490" s="7" t="s">
        <v>43</v>
      </c>
      <c r="AY490" s="100" t="s">
        <v>79</v>
      </c>
    </row>
    <row r="491" spans="2:65" s="8" customFormat="1" x14ac:dyDescent="0.2">
      <c r="B491" s="106"/>
      <c r="D491" s="97" t="s">
        <v>99</v>
      </c>
      <c r="E491" s="107" t="s">
        <v>8</v>
      </c>
      <c r="F491" s="108" t="s">
        <v>109</v>
      </c>
      <c r="H491" s="109">
        <v>97.393000000000001</v>
      </c>
      <c r="I491" s="110"/>
      <c r="L491" s="106"/>
      <c r="M491" s="111"/>
      <c r="T491" s="112"/>
      <c r="AT491" s="107" t="s">
        <v>99</v>
      </c>
      <c r="AU491" s="107" t="s">
        <v>86</v>
      </c>
      <c r="AV491" s="8" t="s">
        <v>85</v>
      </c>
      <c r="AW491" s="8" t="s">
        <v>20</v>
      </c>
      <c r="AX491" s="8" t="s">
        <v>45</v>
      </c>
      <c r="AY491" s="107" t="s">
        <v>79</v>
      </c>
    </row>
    <row r="492" spans="2:65" s="1" customFormat="1" ht="24.2" customHeight="1" x14ac:dyDescent="0.2">
      <c r="B492" s="21"/>
      <c r="C492" s="80" t="s">
        <v>651</v>
      </c>
      <c r="D492" s="80" t="s">
        <v>81</v>
      </c>
      <c r="E492" s="81" t="s">
        <v>652</v>
      </c>
      <c r="F492" s="82" t="s">
        <v>653</v>
      </c>
      <c r="G492" s="83" t="s">
        <v>92</v>
      </c>
      <c r="H492" s="84">
        <v>97.393000000000001</v>
      </c>
      <c r="I492" s="85"/>
      <c r="J492" s="86">
        <f>ROUND(I492*H492,2)</f>
        <v>0</v>
      </c>
      <c r="K492" s="82" t="s">
        <v>93</v>
      </c>
      <c r="L492" s="21"/>
      <c r="M492" s="87" t="s">
        <v>8</v>
      </c>
      <c r="N492" s="88" t="s">
        <v>31</v>
      </c>
      <c r="P492" s="89">
        <f>O492*H492</f>
        <v>0</v>
      </c>
      <c r="Q492" s="89">
        <v>2.5999999999999998E-4</v>
      </c>
      <c r="R492" s="89">
        <f>Q492*H492</f>
        <v>2.532218E-2</v>
      </c>
      <c r="S492" s="89">
        <v>0</v>
      </c>
      <c r="T492" s="90">
        <f>S492*H492</f>
        <v>0</v>
      </c>
      <c r="AR492" s="91" t="s">
        <v>217</v>
      </c>
      <c r="AT492" s="91" t="s">
        <v>81</v>
      </c>
      <c r="AU492" s="91" t="s">
        <v>86</v>
      </c>
      <c r="AY492" s="12" t="s">
        <v>79</v>
      </c>
      <c r="BE492" s="92">
        <f>IF(N492="základní",J492,0)</f>
        <v>0</v>
      </c>
      <c r="BF492" s="92">
        <f>IF(N492="snížená",J492,0)</f>
        <v>0</v>
      </c>
      <c r="BG492" s="92">
        <f>IF(N492="zákl. přenesená",J492,0)</f>
        <v>0</v>
      </c>
      <c r="BH492" s="92">
        <f>IF(N492="sníž. přenesená",J492,0)</f>
        <v>0</v>
      </c>
      <c r="BI492" s="92">
        <f>IF(N492="nulová",J492,0)</f>
        <v>0</v>
      </c>
      <c r="BJ492" s="12" t="s">
        <v>86</v>
      </c>
      <c r="BK492" s="92">
        <f>ROUND(I492*H492,2)</f>
        <v>0</v>
      </c>
      <c r="BL492" s="12" t="s">
        <v>217</v>
      </c>
      <c r="BM492" s="91" t="s">
        <v>654</v>
      </c>
    </row>
    <row r="493" spans="2:65" s="1" customFormat="1" x14ac:dyDescent="0.2">
      <c r="B493" s="21"/>
      <c r="D493" s="93" t="s">
        <v>95</v>
      </c>
      <c r="F493" s="94" t="s">
        <v>655</v>
      </c>
      <c r="I493" s="95"/>
      <c r="L493" s="21"/>
      <c r="M493" s="137"/>
      <c r="N493" s="138"/>
      <c r="O493" s="138"/>
      <c r="P493" s="138"/>
      <c r="Q493" s="138"/>
      <c r="R493" s="138"/>
      <c r="S493" s="138"/>
      <c r="T493" s="139"/>
      <c r="AT493" s="12" t="s">
        <v>95</v>
      </c>
      <c r="AU493" s="12" t="s">
        <v>86</v>
      </c>
    </row>
    <row r="494" spans="2:65" s="1" customFormat="1" ht="6.95" customHeight="1" x14ac:dyDescent="0.2">
      <c r="B494" s="23"/>
      <c r="C494" s="24"/>
      <c r="D494" s="24"/>
      <c r="E494" s="24"/>
      <c r="F494" s="24"/>
      <c r="G494" s="24"/>
      <c r="H494" s="24"/>
      <c r="I494" s="24"/>
      <c r="J494" s="24"/>
      <c r="K494" s="24"/>
      <c r="L494" s="21"/>
    </row>
  </sheetData>
  <sheetProtection algorithmName="SHA-512" hashValue="+tBWkNQdT3biqHcujz0+owBD6HRDxcgz2njXEACM1bR+gF3v6tVNIzw0eWL0nVOobEhif7SqcBMJZcOiSJGt9g==" saltValue="Odk/N5aDrMYC3W08ZIEpTHSN9s4GK+D2rBr2vCA9h+2DFbxzMWk8/aMN0QmMCvJ61CT5RnVVGYp9CqtBAzLZPA==" spinCount="100000" sheet="1" objects="1" scenarios="1" formatColumns="0" formatRows="0" autoFilter="0"/>
  <autoFilter ref="C85:K493" xr:uid="{00000000-0009-0000-0000-000001000000}"/>
  <mergeCells count="6">
    <mergeCell ref="E78:H78"/>
    <mergeCell ref="L2:V2"/>
    <mergeCell ref="E7:H7"/>
    <mergeCell ref="E16:H16"/>
    <mergeCell ref="E25:H25"/>
    <mergeCell ref="E46:H46"/>
  </mergeCells>
  <hyperlinks>
    <hyperlink ref="F92" r:id="rId1" xr:uid="{00000000-0004-0000-0100-000000000000}"/>
    <hyperlink ref="F105" r:id="rId2" xr:uid="{00000000-0004-0000-0100-000001000000}"/>
    <hyperlink ref="F116" r:id="rId3" xr:uid="{00000000-0004-0000-0100-000002000000}"/>
    <hyperlink ref="F127" r:id="rId4" xr:uid="{00000000-0004-0000-0100-000003000000}"/>
    <hyperlink ref="F138" r:id="rId5" xr:uid="{00000000-0004-0000-0100-000004000000}"/>
    <hyperlink ref="F140" r:id="rId6" xr:uid="{00000000-0004-0000-0100-000005000000}"/>
    <hyperlink ref="F143" r:id="rId7" xr:uid="{00000000-0004-0000-0100-000006000000}"/>
    <hyperlink ref="F147" r:id="rId8" xr:uid="{00000000-0004-0000-0100-000007000000}"/>
    <hyperlink ref="F164" r:id="rId9" xr:uid="{00000000-0004-0000-0100-000008000000}"/>
    <hyperlink ref="F168" r:id="rId10" xr:uid="{00000000-0004-0000-0100-000009000000}"/>
    <hyperlink ref="F184" r:id="rId11" xr:uid="{00000000-0004-0000-0100-00000A000000}"/>
    <hyperlink ref="F190" r:id="rId12" xr:uid="{00000000-0004-0000-0100-00000B000000}"/>
    <hyperlink ref="F209" r:id="rId13" xr:uid="{00000000-0004-0000-0100-00000C000000}"/>
    <hyperlink ref="F226" r:id="rId14" xr:uid="{00000000-0004-0000-0100-00000D000000}"/>
    <hyperlink ref="F256" r:id="rId15" xr:uid="{00000000-0004-0000-0100-00000E000000}"/>
    <hyperlink ref="F265" r:id="rId16" xr:uid="{00000000-0004-0000-0100-00000F000000}"/>
    <hyperlink ref="F269" r:id="rId17" xr:uid="{00000000-0004-0000-0100-000010000000}"/>
    <hyperlink ref="F273" r:id="rId18" xr:uid="{00000000-0004-0000-0100-000011000000}"/>
    <hyperlink ref="F280" r:id="rId19" xr:uid="{00000000-0004-0000-0100-000012000000}"/>
    <hyperlink ref="F283" r:id="rId20" xr:uid="{00000000-0004-0000-0100-000013000000}"/>
    <hyperlink ref="F298" r:id="rId21" xr:uid="{00000000-0004-0000-0100-000014000000}"/>
    <hyperlink ref="F309" r:id="rId22" xr:uid="{00000000-0004-0000-0100-000015000000}"/>
    <hyperlink ref="F312" r:id="rId23" xr:uid="{00000000-0004-0000-0100-000016000000}"/>
    <hyperlink ref="F316" r:id="rId24" xr:uid="{00000000-0004-0000-0100-000017000000}"/>
    <hyperlink ref="F319" r:id="rId25" xr:uid="{00000000-0004-0000-0100-000018000000}"/>
    <hyperlink ref="F322" r:id="rId26" xr:uid="{00000000-0004-0000-0100-000019000000}"/>
    <hyperlink ref="F325" r:id="rId27" xr:uid="{00000000-0004-0000-0100-00001A000000}"/>
    <hyperlink ref="F327" r:id="rId28" xr:uid="{00000000-0004-0000-0100-00001B000000}"/>
    <hyperlink ref="F338" r:id="rId29" xr:uid="{00000000-0004-0000-0100-00001C000000}"/>
    <hyperlink ref="F350" r:id="rId30" xr:uid="{00000000-0004-0000-0100-00001D000000}"/>
    <hyperlink ref="F353" r:id="rId31" xr:uid="{00000000-0004-0000-0100-00001E000000}"/>
    <hyperlink ref="F356" r:id="rId32" xr:uid="{00000000-0004-0000-0100-00001F000000}"/>
    <hyperlink ref="F359" r:id="rId33" xr:uid="{00000000-0004-0000-0100-000020000000}"/>
    <hyperlink ref="F363" r:id="rId34" xr:uid="{00000000-0004-0000-0100-000021000000}"/>
    <hyperlink ref="F367" r:id="rId35" xr:uid="{00000000-0004-0000-0100-000022000000}"/>
    <hyperlink ref="F372" r:id="rId36" xr:uid="{00000000-0004-0000-0100-000023000000}"/>
    <hyperlink ref="F384" r:id="rId37" xr:uid="{00000000-0004-0000-0100-000024000000}"/>
    <hyperlink ref="F395" r:id="rId38" xr:uid="{00000000-0004-0000-0100-000025000000}"/>
    <hyperlink ref="F406" r:id="rId39" xr:uid="{00000000-0004-0000-0100-000026000000}"/>
    <hyperlink ref="F413" r:id="rId40" xr:uid="{00000000-0004-0000-0100-000027000000}"/>
    <hyperlink ref="F419" r:id="rId41" xr:uid="{00000000-0004-0000-0100-000028000000}"/>
    <hyperlink ref="F423" r:id="rId42" xr:uid="{00000000-0004-0000-0100-000029000000}"/>
    <hyperlink ref="F431" r:id="rId43" xr:uid="{00000000-0004-0000-0100-00002A000000}"/>
    <hyperlink ref="F439" r:id="rId44" xr:uid="{00000000-0004-0000-0100-00002B000000}"/>
    <hyperlink ref="F445" r:id="rId45" xr:uid="{00000000-0004-0000-0100-00002C000000}"/>
    <hyperlink ref="F449" r:id="rId46" xr:uid="{00000000-0004-0000-0100-00002D000000}"/>
    <hyperlink ref="F452" r:id="rId47" xr:uid="{00000000-0004-0000-0100-00002E000000}"/>
    <hyperlink ref="F461" r:id="rId48" xr:uid="{00000000-0004-0000-0100-00002F000000}"/>
    <hyperlink ref="F463" r:id="rId49" xr:uid="{00000000-0004-0000-0100-000030000000}"/>
    <hyperlink ref="F468" r:id="rId50" xr:uid="{00000000-0004-0000-0100-000031000000}"/>
    <hyperlink ref="F470" r:id="rId51" xr:uid="{00000000-0004-0000-0100-000032000000}"/>
    <hyperlink ref="F474" r:id="rId52" xr:uid="{00000000-0004-0000-0100-000033000000}"/>
    <hyperlink ref="F480" r:id="rId53" xr:uid="{00000000-0004-0000-0100-000034000000}"/>
    <hyperlink ref="F483" r:id="rId54" xr:uid="{00000000-0004-0000-0100-000035000000}"/>
    <hyperlink ref="F493" r:id="rId55" xr:uid="{00000000-0004-0000-0100-000036000000}"/>
  </hyperlinks>
  <pageMargins left="0.39374999999999999" right="0.39374999999999999" top="0.39374999999999999" bottom="0.39374999999999999" header="0" footer="0"/>
  <pageSetup paperSize="9" scale="84" fitToHeight="100" orientation="landscape" blackAndWhite="1" r:id="rId56"/>
  <headerFooter>
    <oddFooter>&amp;CStrana &amp;P z &amp;N</oddFooter>
  </headerFooter>
  <drawing r:id="rId5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BB8D1-3FA4-4705-9A53-5F0A3DE4EAD0}">
  <sheetPr>
    <pageSetUpPr fitToPage="1"/>
  </sheetPr>
  <dimension ref="B2:BM145"/>
  <sheetViews>
    <sheetView showGridLines="0" topLeftCell="A65" workbookViewId="0"/>
  </sheetViews>
  <sheetFormatPr defaultRowHeight="11.25" x14ac:dyDescent="0.2"/>
  <cols>
    <col min="1" max="1" width="8.33203125" style="225" customWidth="1"/>
    <col min="2" max="2" width="1.1640625" style="225" customWidth="1"/>
    <col min="3" max="3" width="4.1640625" style="225" customWidth="1"/>
    <col min="4" max="4" width="4.33203125" style="225" customWidth="1"/>
    <col min="5" max="5" width="17.1640625" style="225" customWidth="1"/>
    <col min="6" max="6" width="50.83203125" style="225" customWidth="1"/>
    <col min="7" max="7" width="7.5" style="225" customWidth="1"/>
    <col min="8" max="8" width="14" style="225" customWidth="1"/>
    <col min="9" max="9" width="15.83203125" style="225" customWidth="1"/>
    <col min="10" max="11" width="22.33203125" style="225" customWidth="1"/>
    <col min="12" max="12" width="9.33203125" style="225" customWidth="1"/>
    <col min="13" max="13" width="10.83203125" style="225" hidden="1" customWidth="1"/>
    <col min="14" max="14" width="9.33203125" style="225"/>
    <col min="15" max="20" width="14.1640625" style="225" hidden="1" customWidth="1"/>
    <col min="21" max="21" width="16.33203125" style="225" hidden="1" customWidth="1"/>
    <col min="22" max="22" width="12.33203125" style="225" customWidth="1"/>
    <col min="23" max="23" width="16.33203125" style="225" customWidth="1"/>
    <col min="24" max="24" width="12.33203125" style="225" customWidth="1"/>
    <col min="25" max="25" width="15" style="225" customWidth="1"/>
    <col min="26" max="26" width="11" style="225" customWidth="1"/>
    <col min="27" max="27" width="15" style="225" customWidth="1"/>
    <col min="28" max="28" width="16.33203125" style="225" customWidth="1"/>
    <col min="29" max="29" width="11" style="225" customWidth="1"/>
    <col min="30" max="30" width="15" style="225" customWidth="1"/>
    <col min="31" max="31" width="16.33203125" style="225" customWidth="1"/>
    <col min="32" max="16384" width="9.33203125" style="225"/>
  </cols>
  <sheetData>
    <row r="2" spans="2:46" ht="36.950000000000003" customHeight="1" x14ac:dyDescent="0.2">
      <c r="L2" s="373"/>
      <c r="M2" s="373"/>
      <c r="N2" s="373"/>
      <c r="O2" s="373"/>
      <c r="P2" s="373"/>
      <c r="Q2" s="373"/>
      <c r="R2" s="373"/>
      <c r="S2" s="373"/>
      <c r="T2" s="373"/>
      <c r="U2" s="373"/>
      <c r="V2" s="373"/>
      <c r="AT2" s="226" t="s">
        <v>1207</v>
      </c>
    </row>
    <row r="3" spans="2:46" ht="6.95" customHeight="1" x14ac:dyDescent="0.2">
      <c r="B3" s="227"/>
      <c r="C3" s="228"/>
      <c r="D3" s="228"/>
      <c r="E3" s="228"/>
      <c r="F3" s="228"/>
      <c r="G3" s="228"/>
      <c r="H3" s="228"/>
      <c r="I3" s="228"/>
      <c r="J3" s="228"/>
      <c r="K3" s="228"/>
      <c r="L3" s="229"/>
      <c r="AT3" s="226" t="s">
        <v>45</v>
      </c>
    </row>
    <row r="4" spans="2:46" ht="24.95" customHeight="1" x14ac:dyDescent="0.2">
      <c r="B4" s="229"/>
      <c r="D4" s="230" t="s">
        <v>46</v>
      </c>
      <c r="L4" s="229"/>
      <c r="M4" s="231" t="s">
        <v>4</v>
      </c>
      <c r="AT4" s="226" t="s">
        <v>0</v>
      </c>
    </row>
    <row r="5" spans="2:46" ht="6.95" customHeight="1" x14ac:dyDescent="0.2">
      <c r="B5" s="229"/>
      <c r="L5" s="229"/>
    </row>
    <row r="6" spans="2:46" ht="12" customHeight="1" x14ac:dyDescent="0.2">
      <c r="B6" s="229"/>
      <c r="D6" s="232" t="s">
        <v>5</v>
      </c>
      <c r="L6" s="229"/>
    </row>
    <row r="7" spans="2:46" ht="16.5" customHeight="1" x14ac:dyDescent="0.2">
      <c r="B7" s="229"/>
      <c r="E7" s="371" t="s">
        <v>1250</v>
      </c>
      <c r="F7" s="372"/>
      <c r="G7" s="372"/>
      <c r="H7" s="372"/>
      <c r="L7" s="229"/>
    </row>
    <row r="8" spans="2:46" s="233" customFormat="1" ht="12" customHeight="1" x14ac:dyDescent="0.2">
      <c r="B8" s="234"/>
      <c r="D8" s="232" t="s">
        <v>845</v>
      </c>
      <c r="L8" s="234"/>
    </row>
    <row r="9" spans="2:46" s="233" customFormat="1" ht="16.5" customHeight="1" x14ac:dyDescent="0.2">
      <c r="B9" s="234"/>
      <c r="E9" s="369" t="s">
        <v>1208</v>
      </c>
      <c r="F9" s="370"/>
      <c r="G9" s="370"/>
      <c r="H9" s="370"/>
      <c r="L9" s="234"/>
    </row>
    <row r="10" spans="2:46" s="233" customFormat="1" x14ac:dyDescent="0.2">
      <c r="B10" s="234"/>
      <c r="L10" s="234"/>
    </row>
    <row r="11" spans="2:46" s="233" customFormat="1" ht="12" customHeight="1" x14ac:dyDescent="0.2">
      <c r="B11" s="234"/>
      <c r="D11" s="232" t="s">
        <v>7</v>
      </c>
      <c r="F11" s="235" t="s">
        <v>8</v>
      </c>
      <c r="I11" s="232" t="s">
        <v>9</v>
      </c>
      <c r="J11" s="235" t="s">
        <v>8</v>
      </c>
      <c r="L11" s="234"/>
    </row>
    <row r="12" spans="2:46" s="233" customFormat="1" ht="12" customHeight="1" x14ac:dyDescent="0.2">
      <c r="B12" s="234"/>
      <c r="D12" s="232" t="s">
        <v>10</v>
      </c>
      <c r="F12" s="235" t="s">
        <v>11</v>
      </c>
      <c r="I12" s="232" t="s">
        <v>12</v>
      </c>
      <c r="J12" s="236" t="s">
        <v>1251</v>
      </c>
      <c r="L12" s="234"/>
    </row>
    <row r="13" spans="2:46" s="233" customFormat="1" ht="10.9" customHeight="1" x14ac:dyDescent="0.2">
      <c r="B13" s="234"/>
      <c r="L13" s="234"/>
    </row>
    <row r="14" spans="2:46" s="233" customFormat="1" ht="12" customHeight="1" x14ac:dyDescent="0.2">
      <c r="B14" s="234"/>
      <c r="D14" s="232" t="s">
        <v>13</v>
      </c>
      <c r="I14" s="232" t="s">
        <v>14</v>
      </c>
      <c r="J14" s="235" t="s">
        <v>8</v>
      </c>
      <c r="L14" s="234"/>
    </row>
    <row r="15" spans="2:46" s="233" customFormat="1" ht="18" customHeight="1" x14ac:dyDescent="0.2">
      <c r="B15" s="234"/>
      <c r="E15" s="235" t="s">
        <v>15</v>
      </c>
      <c r="I15" s="232" t="s">
        <v>16</v>
      </c>
      <c r="J15" s="235" t="s">
        <v>8</v>
      </c>
      <c r="L15" s="234"/>
    </row>
    <row r="16" spans="2:46" s="233" customFormat="1" ht="6.95" customHeight="1" x14ac:dyDescent="0.2">
      <c r="B16" s="234"/>
      <c r="L16" s="234"/>
    </row>
    <row r="17" spans="2:12" s="233" customFormat="1" ht="12" customHeight="1" x14ac:dyDescent="0.2">
      <c r="B17" s="234"/>
      <c r="D17" s="232" t="s">
        <v>847</v>
      </c>
      <c r="I17" s="232" t="s">
        <v>14</v>
      </c>
      <c r="J17" s="237" t="s">
        <v>1252</v>
      </c>
      <c r="L17" s="234"/>
    </row>
    <row r="18" spans="2:12" s="233" customFormat="1" ht="18" customHeight="1" x14ac:dyDescent="0.2">
      <c r="B18" s="234"/>
      <c r="E18" s="374" t="s">
        <v>1252</v>
      </c>
      <c r="F18" s="375"/>
      <c r="G18" s="375"/>
      <c r="H18" s="375"/>
      <c r="I18" s="232" t="s">
        <v>16</v>
      </c>
      <c r="J18" s="237" t="s">
        <v>1252</v>
      </c>
      <c r="L18" s="234"/>
    </row>
    <row r="19" spans="2:12" s="233" customFormat="1" ht="6.95" customHeight="1" x14ac:dyDescent="0.2">
      <c r="B19" s="234"/>
      <c r="L19" s="234"/>
    </row>
    <row r="20" spans="2:12" s="233" customFormat="1" ht="12" customHeight="1" x14ac:dyDescent="0.2">
      <c r="B20" s="234"/>
      <c r="D20" s="232" t="s">
        <v>18</v>
      </c>
      <c r="I20" s="232" t="s">
        <v>14</v>
      </c>
      <c r="J20" s="235" t="s">
        <v>8</v>
      </c>
      <c r="L20" s="234"/>
    </row>
    <row r="21" spans="2:12" s="233" customFormat="1" ht="18" customHeight="1" x14ac:dyDescent="0.2">
      <c r="B21" s="234"/>
      <c r="E21" s="235" t="s">
        <v>19</v>
      </c>
      <c r="I21" s="232" t="s">
        <v>16</v>
      </c>
      <c r="J21" s="235" t="s">
        <v>8</v>
      </c>
      <c r="L21" s="234"/>
    </row>
    <row r="22" spans="2:12" s="233" customFormat="1" ht="6.95" customHeight="1" x14ac:dyDescent="0.2">
      <c r="B22" s="234"/>
      <c r="L22" s="234"/>
    </row>
    <row r="23" spans="2:12" s="233" customFormat="1" ht="12" customHeight="1" x14ac:dyDescent="0.2">
      <c r="B23" s="234"/>
      <c r="D23" s="232" t="s">
        <v>21</v>
      </c>
      <c r="I23" s="232" t="s">
        <v>14</v>
      </c>
      <c r="J23" s="235" t="s">
        <v>8</v>
      </c>
      <c r="L23" s="234"/>
    </row>
    <row r="24" spans="2:12" s="233" customFormat="1" ht="18" customHeight="1" x14ac:dyDescent="0.2">
      <c r="B24" s="234"/>
      <c r="E24" s="235" t="s">
        <v>22</v>
      </c>
      <c r="I24" s="232" t="s">
        <v>16</v>
      </c>
      <c r="J24" s="235" t="s">
        <v>8</v>
      </c>
      <c r="L24" s="234"/>
    </row>
    <row r="25" spans="2:12" s="233" customFormat="1" ht="6.95" customHeight="1" x14ac:dyDescent="0.2">
      <c r="B25" s="234"/>
      <c r="L25" s="234"/>
    </row>
    <row r="26" spans="2:12" s="233" customFormat="1" ht="12" customHeight="1" x14ac:dyDescent="0.2">
      <c r="B26" s="234"/>
      <c r="D26" s="232" t="s">
        <v>23</v>
      </c>
      <c r="L26" s="234"/>
    </row>
    <row r="27" spans="2:12" s="238" customFormat="1" ht="16.5" customHeight="1" x14ac:dyDescent="0.2">
      <c r="B27" s="239"/>
      <c r="E27" s="376" t="s">
        <v>8</v>
      </c>
      <c r="F27" s="376"/>
      <c r="G27" s="376"/>
      <c r="H27" s="376"/>
      <c r="L27" s="239"/>
    </row>
    <row r="28" spans="2:12" s="233" customFormat="1" ht="6.95" customHeight="1" x14ac:dyDescent="0.2">
      <c r="B28" s="234"/>
      <c r="L28" s="234"/>
    </row>
    <row r="29" spans="2:12" s="233" customFormat="1" ht="6.95" customHeight="1" x14ac:dyDescent="0.2">
      <c r="B29" s="234"/>
      <c r="D29" s="241"/>
      <c r="E29" s="241"/>
      <c r="F29" s="241"/>
      <c r="G29" s="241"/>
      <c r="H29" s="241"/>
      <c r="I29" s="241"/>
      <c r="J29" s="241"/>
      <c r="K29" s="241"/>
      <c r="L29" s="234"/>
    </row>
    <row r="30" spans="2:12" s="233" customFormat="1" ht="25.35" customHeight="1" x14ac:dyDescent="0.2">
      <c r="B30" s="234"/>
      <c r="D30" s="242" t="s">
        <v>25</v>
      </c>
      <c r="J30" s="243">
        <f>ROUND(J122, 2)</f>
        <v>0</v>
      </c>
      <c r="L30" s="234"/>
    </row>
    <row r="31" spans="2:12" s="233" customFormat="1" ht="6.95" customHeight="1" x14ac:dyDescent="0.2">
      <c r="B31" s="234"/>
      <c r="D31" s="241"/>
      <c r="E31" s="241"/>
      <c r="F31" s="241"/>
      <c r="G31" s="241"/>
      <c r="H31" s="241"/>
      <c r="I31" s="241"/>
      <c r="J31" s="241"/>
      <c r="K31" s="241"/>
      <c r="L31" s="234"/>
    </row>
    <row r="32" spans="2:12" s="233" customFormat="1" ht="14.45" customHeight="1" x14ac:dyDescent="0.2">
      <c r="B32" s="234"/>
      <c r="F32" s="244" t="s">
        <v>27</v>
      </c>
      <c r="I32" s="244" t="s">
        <v>26</v>
      </c>
      <c r="J32" s="244" t="s">
        <v>28</v>
      </c>
      <c r="L32" s="234"/>
    </row>
    <row r="33" spans="2:12" s="233" customFormat="1" ht="14.45" customHeight="1" x14ac:dyDescent="0.2">
      <c r="B33" s="234"/>
      <c r="D33" s="245" t="s">
        <v>29</v>
      </c>
      <c r="E33" s="232" t="s">
        <v>30</v>
      </c>
      <c r="F33" s="246">
        <f>ROUND((SUM(BE122:BE144)),  2)</f>
        <v>0</v>
      </c>
      <c r="I33" s="247">
        <v>0.21</v>
      </c>
      <c r="J33" s="246">
        <f>ROUND(((SUM(BE122:BE144))*I33),  2)</f>
        <v>0</v>
      </c>
      <c r="L33" s="234"/>
    </row>
    <row r="34" spans="2:12" s="233" customFormat="1" ht="14.45" customHeight="1" x14ac:dyDescent="0.2">
      <c r="B34" s="234"/>
      <c r="E34" s="232" t="s">
        <v>31</v>
      </c>
      <c r="F34" s="246">
        <f>ROUND((SUM(BF122:BF144)),  2)</f>
        <v>0</v>
      </c>
      <c r="I34" s="247">
        <v>0.12</v>
      </c>
      <c r="J34" s="246">
        <f>ROUND(((SUM(BF122:BF144))*I34),  2)</f>
        <v>0</v>
      </c>
      <c r="L34" s="234"/>
    </row>
    <row r="35" spans="2:12" s="233" customFormat="1" ht="14.45" hidden="1" customHeight="1" x14ac:dyDescent="0.2">
      <c r="B35" s="234"/>
      <c r="E35" s="232" t="s">
        <v>32</v>
      </c>
      <c r="F35" s="246">
        <f>ROUND((SUM(BG122:BG144)),  2)</f>
        <v>0</v>
      </c>
      <c r="I35" s="247">
        <v>0.21</v>
      </c>
      <c r="J35" s="246">
        <f>0</f>
        <v>0</v>
      </c>
      <c r="L35" s="234"/>
    </row>
    <row r="36" spans="2:12" s="233" customFormat="1" ht="14.45" hidden="1" customHeight="1" x14ac:dyDescent="0.2">
      <c r="B36" s="234"/>
      <c r="E36" s="232" t="s">
        <v>33</v>
      </c>
      <c r="F36" s="246">
        <f>ROUND((SUM(BH122:BH144)),  2)</f>
        <v>0</v>
      </c>
      <c r="I36" s="247">
        <v>0.12</v>
      </c>
      <c r="J36" s="246">
        <f>0</f>
        <v>0</v>
      </c>
      <c r="L36" s="234"/>
    </row>
    <row r="37" spans="2:12" s="233" customFormat="1" ht="14.45" hidden="1" customHeight="1" x14ac:dyDescent="0.2">
      <c r="B37" s="234"/>
      <c r="E37" s="232" t="s">
        <v>34</v>
      </c>
      <c r="F37" s="246">
        <f>ROUND((SUM(BI122:BI144)),  2)</f>
        <v>0</v>
      </c>
      <c r="I37" s="247">
        <v>0</v>
      </c>
      <c r="J37" s="246">
        <f>0</f>
        <v>0</v>
      </c>
      <c r="L37" s="234"/>
    </row>
    <row r="38" spans="2:12" s="233" customFormat="1" ht="6.95" customHeight="1" x14ac:dyDescent="0.2">
      <c r="B38" s="234"/>
      <c r="L38" s="234"/>
    </row>
    <row r="39" spans="2:12" s="233" customFormat="1" ht="25.35" customHeight="1" x14ac:dyDescent="0.2">
      <c r="B39" s="234"/>
      <c r="C39" s="248"/>
      <c r="D39" s="249" t="s">
        <v>35</v>
      </c>
      <c r="E39" s="250"/>
      <c r="F39" s="250"/>
      <c r="G39" s="251" t="s">
        <v>36</v>
      </c>
      <c r="H39" s="252" t="s">
        <v>37</v>
      </c>
      <c r="I39" s="250"/>
      <c r="J39" s="253">
        <f>SUM(J30:J37)</f>
        <v>0</v>
      </c>
      <c r="K39" s="254"/>
      <c r="L39" s="234"/>
    </row>
    <row r="40" spans="2:12" s="233" customFormat="1" ht="14.45" customHeight="1" x14ac:dyDescent="0.2">
      <c r="B40" s="234"/>
      <c r="L40" s="234"/>
    </row>
    <row r="41" spans="2:12" ht="14.45" customHeight="1" x14ac:dyDescent="0.2">
      <c r="B41" s="229"/>
      <c r="L41" s="229"/>
    </row>
    <row r="42" spans="2:12" ht="14.45" customHeight="1" x14ac:dyDescent="0.2">
      <c r="B42" s="229"/>
      <c r="L42" s="229"/>
    </row>
    <row r="43" spans="2:12" ht="14.45" customHeight="1" x14ac:dyDescent="0.2">
      <c r="B43" s="229"/>
      <c r="L43" s="229"/>
    </row>
    <row r="44" spans="2:12" ht="14.45" customHeight="1" x14ac:dyDescent="0.2">
      <c r="B44" s="229"/>
      <c r="L44" s="229"/>
    </row>
    <row r="45" spans="2:12" ht="14.45" customHeight="1" x14ac:dyDescent="0.2">
      <c r="B45" s="229"/>
      <c r="L45" s="229"/>
    </row>
    <row r="46" spans="2:12" ht="14.45" customHeight="1" x14ac:dyDescent="0.2">
      <c r="B46" s="229"/>
      <c r="L46" s="229"/>
    </row>
    <row r="47" spans="2:12" ht="14.45" customHeight="1" x14ac:dyDescent="0.2">
      <c r="B47" s="229"/>
      <c r="L47" s="229"/>
    </row>
    <row r="48" spans="2:12" ht="14.45" customHeight="1" x14ac:dyDescent="0.2">
      <c r="B48" s="229"/>
      <c r="L48" s="229"/>
    </row>
    <row r="49" spans="2:12" ht="14.45" customHeight="1" x14ac:dyDescent="0.2">
      <c r="B49" s="229"/>
      <c r="L49" s="229"/>
    </row>
    <row r="50" spans="2:12" s="233" customFormat="1" ht="14.45" customHeight="1" x14ac:dyDescent="0.2">
      <c r="B50" s="234"/>
      <c r="D50" s="255" t="s">
        <v>755</v>
      </c>
      <c r="E50" s="256"/>
      <c r="F50" s="256"/>
      <c r="G50" s="255" t="s">
        <v>848</v>
      </c>
      <c r="H50" s="256"/>
      <c r="I50" s="256"/>
      <c r="J50" s="256"/>
      <c r="K50" s="256"/>
      <c r="L50" s="234"/>
    </row>
    <row r="51" spans="2:12" x14ac:dyDescent="0.2">
      <c r="B51" s="229"/>
      <c r="L51" s="229"/>
    </row>
    <row r="52" spans="2:12" x14ac:dyDescent="0.2">
      <c r="B52" s="229"/>
      <c r="L52" s="229"/>
    </row>
    <row r="53" spans="2:12" x14ac:dyDescent="0.2">
      <c r="B53" s="229"/>
      <c r="L53" s="229"/>
    </row>
    <row r="54" spans="2:12" x14ac:dyDescent="0.2">
      <c r="B54" s="229"/>
      <c r="L54" s="229"/>
    </row>
    <row r="55" spans="2:12" x14ac:dyDescent="0.2">
      <c r="B55" s="229"/>
      <c r="L55" s="229"/>
    </row>
    <row r="56" spans="2:12" x14ac:dyDescent="0.2">
      <c r="B56" s="229"/>
      <c r="L56" s="229"/>
    </row>
    <row r="57" spans="2:12" x14ac:dyDescent="0.2">
      <c r="B57" s="229"/>
      <c r="L57" s="229"/>
    </row>
    <row r="58" spans="2:12" x14ac:dyDescent="0.2">
      <c r="B58" s="229"/>
      <c r="L58" s="229"/>
    </row>
    <row r="59" spans="2:12" x14ac:dyDescent="0.2">
      <c r="B59" s="229"/>
      <c r="L59" s="229"/>
    </row>
    <row r="60" spans="2:12" x14ac:dyDescent="0.2">
      <c r="B60" s="229"/>
      <c r="L60" s="229"/>
    </row>
    <row r="61" spans="2:12" s="233" customFormat="1" ht="12.75" x14ac:dyDescent="0.2">
      <c r="B61" s="234"/>
      <c r="D61" s="257" t="s">
        <v>849</v>
      </c>
      <c r="E61" s="258"/>
      <c r="F61" s="259" t="s">
        <v>850</v>
      </c>
      <c r="G61" s="257" t="s">
        <v>849</v>
      </c>
      <c r="H61" s="258"/>
      <c r="I61" s="258"/>
      <c r="J61" s="260" t="s">
        <v>850</v>
      </c>
      <c r="K61" s="258"/>
      <c r="L61" s="234"/>
    </row>
    <row r="62" spans="2:12" x14ac:dyDescent="0.2">
      <c r="B62" s="229"/>
      <c r="L62" s="229"/>
    </row>
    <row r="63" spans="2:12" x14ac:dyDescent="0.2">
      <c r="B63" s="229"/>
      <c r="L63" s="229"/>
    </row>
    <row r="64" spans="2:12" x14ac:dyDescent="0.2">
      <c r="B64" s="229"/>
      <c r="L64" s="229"/>
    </row>
    <row r="65" spans="2:12" s="233" customFormat="1" ht="12.75" x14ac:dyDescent="0.2">
      <c r="B65" s="234"/>
      <c r="D65" s="255" t="s">
        <v>851</v>
      </c>
      <c r="E65" s="256"/>
      <c r="F65" s="256"/>
      <c r="G65" s="255" t="s">
        <v>852</v>
      </c>
      <c r="H65" s="256"/>
      <c r="I65" s="256"/>
      <c r="J65" s="256"/>
      <c r="K65" s="256"/>
      <c r="L65" s="234"/>
    </row>
    <row r="66" spans="2:12" x14ac:dyDescent="0.2">
      <c r="B66" s="229"/>
      <c r="L66" s="229"/>
    </row>
    <row r="67" spans="2:12" x14ac:dyDescent="0.2">
      <c r="B67" s="229"/>
      <c r="L67" s="229"/>
    </row>
    <row r="68" spans="2:12" x14ac:dyDescent="0.2">
      <c r="B68" s="229"/>
      <c r="L68" s="229"/>
    </row>
    <row r="69" spans="2:12" x14ac:dyDescent="0.2">
      <c r="B69" s="229"/>
      <c r="L69" s="229"/>
    </row>
    <row r="70" spans="2:12" x14ac:dyDescent="0.2">
      <c r="B70" s="229"/>
      <c r="L70" s="229"/>
    </row>
    <row r="71" spans="2:12" x14ac:dyDescent="0.2">
      <c r="B71" s="229"/>
      <c r="L71" s="229"/>
    </row>
    <row r="72" spans="2:12" x14ac:dyDescent="0.2">
      <c r="B72" s="229"/>
      <c r="L72" s="229"/>
    </row>
    <row r="73" spans="2:12" x14ac:dyDescent="0.2">
      <c r="B73" s="229"/>
      <c r="L73" s="229"/>
    </row>
    <row r="74" spans="2:12" x14ac:dyDescent="0.2">
      <c r="B74" s="229"/>
      <c r="L74" s="229"/>
    </row>
    <row r="75" spans="2:12" x14ac:dyDescent="0.2">
      <c r="B75" s="229"/>
      <c r="L75" s="229"/>
    </row>
    <row r="76" spans="2:12" s="233" customFormat="1" ht="12.75" x14ac:dyDescent="0.2">
      <c r="B76" s="234"/>
      <c r="D76" s="257" t="s">
        <v>849</v>
      </c>
      <c r="E76" s="258"/>
      <c r="F76" s="259" t="s">
        <v>850</v>
      </c>
      <c r="G76" s="257" t="s">
        <v>849</v>
      </c>
      <c r="H76" s="258"/>
      <c r="I76" s="258"/>
      <c r="J76" s="260" t="s">
        <v>850</v>
      </c>
      <c r="K76" s="258"/>
      <c r="L76" s="234"/>
    </row>
    <row r="77" spans="2:12" s="233" customFormat="1" ht="14.45" customHeight="1" x14ac:dyDescent="0.2">
      <c r="B77" s="261"/>
      <c r="C77" s="262"/>
      <c r="D77" s="262"/>
      <c r="E77" s="262"/>
      <c r="F77" s="262"/>
      <c r="G77" s="262"/>
      <c r="H77" s="262"/>
      <c r="I77" s="262"/>
      <c r="J77" s="262"/>
      <c r="K77" s="262"/>
      <c r="L77" s="234"/>
    </row>
    <row r="81" spans="2:47" s="233" customFormat="1" ht="6.95" customHeight="1" x14ac:dyDescent="0.2">
      <c r="B81" s="263"/>
      <c r="C81" s="264"/>
      <c r="D81" s="264"/>
      <c r="E81" s="264"/>
      <c r="F81" s="264"/>
      <c r="G81" s="264"/>
      <c r="H81" s="264"/>
      <c r="I81" s="264"/>
      <c r="J81" s="264"/>
      <c r="K81" s="264"/>
      <c r="L81" s="234"/>
    </row>
    <row r="82" spans="2:47" s="233" customFormat="1" ht="24.95" customHeight="1" x14ac:dyDescent="0.2">
      <c r="B82" s="234"/>
      <c r="C82" s="230" t="s">
        <v>47</v>
      </c>
      <c r="L82" s="234"/>
    </row>
    <row r="83" spans="2:47" s="233" customFormat="1" ht="6.95" customHeight="1" x14ac:dyDescent="0.2">
      <c r="B83" s="234"/>
      <c r="L83" s="234"/>
    </row>
    <row r="84" spans="2:47" s="233" customFormat="1" ht="12" customHeight="1" x14ac:dyDescent="0.2">
      <c r="B84" s="234"/>
      <c r="C84" s="232" t="s">
        <v>5</v>
      </c>
      <c r="L84" s="234"/>
    </row>
    <row r="85" spans="2:47" s="233" customFormat="1" ht="16.5" customHeight="1" x14ac:dyDescent="0.2">
      <c r="B85" s="234"/>
      <c r="E85" s="371" t="str">
        <f>E7</f>
        <v>Regenerace bytového domu č.p. 133 Nové Sedlo</v>
      </c>
      <c r="F85" s="372"/>
      <c r="G85" s="372"/>
      <c r="H85" s="372"/>
      <c r="L85" s="234"/>
    </row>
    <row r="86" spans="2:47" s="233" customFormat="1" ht="12" customHeight="1" x14ac:dyDescent="0.2">
      <c r="B86" s="234"/>
      <c r="C86" s="232" t="s">
        <v>845</v>
      </c>
      <c r="L86" s="234"/>
    </row>
    <row r="87" spans="2:47" s="233" customFormat="1" ht="16.5" customHeight="1" x14ac:dyDescent="0.2">
      <c r="B87" s="234"/>
      <c r="E87" s="369" t="str">
        <f>E9</f>
        <v>00 - VRN</v>
      </c>
      <c r="F87" s="370"/>
      <c r="G87" s="370"/>
      <c r="H87" s="370"/>
      <c r="L87" s="234"/>
    </row>
    <row r="88" spans="2:47" s="233" customFormat="1" ht="6.95" customHeight="1" x14ac:dyDescent="0.2">
      <c r="B88" s="234"/>
      <c r="L88" s="234"/>
    </row>
    <row r="89" spans="2:47" s="233" customFormat="1" ht="12" customHeight="1" x14ac:dyDescent="0.2">
      <c r="B89" s="234"/>
      <c r="C89" s="232" t="s">
        <v>10</v>
      </c>
      <c r="F89" s="235" t="str">
        <f>F12</f>
        <v>Nové Sedlo, č.p. 133</v>
      </c>
      <c r="I89" s="232" t="s">
        <v>12</v>
      </c>
      <c r="J89" s="236" t="str">
        <f>IF(J12="","",J12)</f>
        <v>10. 9. 2020</v>
      </c>
      <c r="L89" s="234"/>
    </row>
    <row r="90" spans="2:47" s="233" customFormat="1" ht="6.95" customHeight="1" x14ac:dyDescent="0.2">
      <c r="B90" s="234"/>
      <c r="L90" s="234"/>
    </row>
    <row r="91" spans="2:47" s="233" customFormat="1" ht="15.2" customHeight="1" x14ac:dyDescent="0.2">
      <c r="B91" s="234"/>
      <c r="C91" s="232" t="s">
        <v>13</v>
      </c>
      <c r="F91" s="235" t="str">
        <f>E15</f>
        <v>Město Nové Sedlo</v>
      </c>
      <c r="I91" s="232" t="s">
        <v>18</v>
      </c>
      <c r="J91" s="240" t="str">
        <f>E21</f>
        <v>CENTRA STAV s.r.o.</v>
      </c>
      <c r="L91" s="234"/>
    </row>
    <row r="92" spans="2:47" s="233" customFormat="1" ht="15.2" customHeight="1" x14ac:dyDescent="0.2">
      <c r="B92" s="234"/>
      <c r="C92" s="232" t="s">
        <v>847</v>
      </c>
      <c r="F92" s="235" t="str">
        <f>IF(E18="","",E18)</f>
        <v>Vyplň údaj</v>
      </c>
      <c r="I92" s="232" t="s">
        <v>21</v>
      </c>
      <c r="J92" s="240" t="str">
        <f>E24</f>
        <v>Michal Kubelka</v>
      </c>
      <c r="L92" s="234"/>
    </row>
    <row r="93" spans="2:47" s="233" customFormat="1" ht="10.35" customHeight="1" x14ac:dyDescent="0.2">
      <c r="B93" s="234"/>
      <c r="L93" s="234"/>
    </row>
    <row r="94" spans="2:47" s="233" customFormat="1" ht="29.25" customHeight="1" x14ac:dyDescent="0.2">
      <c r="B94" s="234"/>
      <c r="C94" s="265" t="s">
        <v>48</v>
      </c>
      <c r="D94" s="248"/>
      <c r="E94" s="248"/>
      <c r="F94" s="248"/>
      <c r="G94" s="248"/>
      <c r="H94" s="248"/>
      <c r="I94" s="248"/>
      <c r="J94" s="266" t="s">
        <v>49</v>
      </c>
      <c r="K94" s="248"/>
      <c r="L94" s="234"/>
    </row>
    <row r="95" spans="2:47" s="233" customFormat="1" ht="10.35" customHeight="1" x14ac:dyDescent="0.2">
      <c r="B95" s="234"/>
      <c r="L95" s="234"/>
    </row>
    <row r="96" spans="2:47" s="233" customFormat="1" ht="22.9" customHeight="1" x14ac:dyDescent="0.2">
      <c r="B96" s="234"/>
      <c r="C96" s="267" t="s">
        <v>853</v>
      </c>
      <c r="J96" s="243">
        <f>J122</f>
        <v>0</v>
      </c>
      <c r="L96" s="234"/>
      <c r="AU96" s="226" t="s">
        <v>50</v>
      </c>
    </row>
    <row r="97" spans="2:12" s="268" customFormat="1" ht="24.95" customHeight="1" x14ac:dyDescent="0.2">
      <c r="B97" s="269"/>
      <c r="D97" s="270" t="s">
        <v>1209</v>
      </c>
      <c r="E97" s="271"/>
      <c r="F97" s="271"/>
      <c r="G97" s="271"/>
      <c r="H97" s="271"/>
      <c r="I97" s="271"/>
      <c r="J97" s="272">
        <f>J123</f>
        <v>0</v>
      </c>
      <c r="L97" s="269"/>
    </row>
    <row r="98" spans="2:12" s="273" customFormat="1" ht="19.899999999999999" customHeight="1" x14ac:dyDescent="0.2">
      <c r="B98" s="274"/>
      <c r="D98" s="275" t="s">
        <v>1210</v>
      </c>
      <c r="E98" s="276"/>
      <c r="F98" s="276"/>
      <c r="G98" s="276"/>
      <c r="H98" s="276"/>
      <c r="I98" s="276"/>
      <c r="J98" s="277">
        <f>J124</f>
        <v>0</v>
      </c>
      <c r="L98" s="274"/>
    </row>
    <row r="99" spans="2:12" s="273" customFormat="1" ht="19.899999999999999" customHeight="1" x14ac:dyDescent="0.2">
      <c r="B99" s="274"/>
      <c r="D99" s="275" t="s">
        <v>1211</v>
      </c>
      <c r="E99" s="276"/>
      <c r="F99" s="276"/>
      <c r="G99" s="276"/>
      <c r="H99" s="276"/>
      <c r="I99" s="276"/>
      <c r="J99" s="277">
        <f>J129</f>
        <v>0</v>
      </c>
      <c r="L99" s="274"/>
    </row>
    <row r="100" spans="2:12" s="273" customFormat="1" ht="19.899999999999999" customHeight="1" x14ac:dyDescent="0.2">
      <c r="B100" s="274"/>
      <c r="D100" s="275" t="s">
        <v>1212</v>
      </c>
      <c r="E100" s="276"/>
      <c r="F100" s="276"/>
      <c r="G100" s="276"/>
      <c r="H100" s="276"/>
      <c r="I100" s="276"/>
      <c r="J100" s="277">
        <f>J134</f>
        <v>0</v>
      </c>
      <c r="L100" s="274"/>
    </row>
    <row r="101" spans="2:12" s="273" customFormat="1" ht="19.899999999999999" customHeight="1" x14ac:dyDescent="0.2">
      <c r="B101" s="274"/>
      <c r="D101" s="275" t="s">
        <v>1213</v>
      </c>
      <c r="E101" s="276"/>
      <c r="F101" s="276"/>
      <c r="G101" s="276"/>
      <c r="H101" s="276"/>
      <c r="I101" s="276"/>
      <c r="J101" s="277">
        <f>J139</f>
        <v>0</v>
      </c>
      <c r="L101" s="274"/>
    </row>
    <row r="102" spans="2:12" s="273" customFormat="1" ht="19.899999999999999" customHeight="1" x14ac:dyDescent="0.2">
      <c r="B102" s="274"/>
      <c r="D102" s="275" t="s">
        <v>1214</v>
      </c>
      <c r="E102" s="276"/>
      <c r="F102" s="276"/>
      <c r="G102" s="276"/>
      <c r="H102" s="276"/>
      <c r="I102" s="276"/>
      <c r="J102" s="277">
        <f>J142</f>
        <v>0</v>
      </c>
      <c r="L102" s="274"/>
    </row>
    <row r="103" spans="2:12" s="233" customFormat="1" ht="21.75" customHeight="1" x14ac:dyDescent="0.2">
      <c r="B103" s="234"/>
      <c r="L103" s="234"/>
    </row>
    <row r="104" spans="2:12" s="233" customFormat="1" ht="6.95" customHeight="1" x14ac:dyDescent="0.2">
      <c r="B104" s="261"/>
      <c r="C104" s="262"/>
      <c r="D104" s="262"/>
      <c r="E104" s="262"/>
      <c r="F104" s="262"/>
      <c r="G104" s="262"/>
      <c r="H104" s="262"/>
      <c r="I104" s="262"/>
      <c r="J104" s="262"/>
      <c r="K104" s="262"/>
      <c r="L104" s="234"/>
    </row>
    <row r="108" spans="2:12" s="233" customFormat="1" ht="6.95" customHeight="1" x14ac:dyDescent="0.2">
      <c r="B108" s="263"/>
      <c r="C108" s="264"/>
      <c r="D108" s="264"/>
      <c r="E108" s="264"/>
      <c r="F108" s="264"/>
      <c r="G108" s="264"/>
      <c r="H108" s="264"/>
      <c r="I108" s="264"/>
      <c r="J108" s="264"/>
      <c r="K108" s="264"/>
      <c r="L108" s="234"/>
    </row>
    <row r="109" spans="2:12" s="233" customFormat="1" ht="24.95" customHeight="1" x14ac:dyDescent="0.2">
      <c r="B109" s="234"/>
      <c r="C109" s="230" t="s">
        <v>64</v>
      </c>
      <c r="L109" s="234"/>
    </row>
    <row r="110" spans="2:12" s="233" customFormat="1" ht="6.95" customHeight="1" x14ac:dyDescent="0.2">
      <c r="B110" s="234"/>
      <c r="L110" s="234"/>
    </row>
    <row r="111" spans="2:12" s="233" customFormat="1" ht="12" customHeight="1" x14ac:dyDescent="0.2">
      <c r="B111" s="234"/>
      <c r="C111" s="232" t="s">
        <v>5</v>
      </c>
      <c r="L111" s="234"/>
    </row>
    <row r="112" spans="2:12" s="233" customFormat="1" ht="16.5" customHeight="1" x14ac:dyDescent="0.2">
      <c r="B112" s="234"/>
      <c r="E112" s="371" t="str">
        <f>E7</f>
        <v>Regenerace bytového domu č.p. 133 Nové Sedlo</v>
      </c>
      <c r="F112" s="372"/>
      <c r="G112" s="372"/>
      <c r="H112" s="372"/>
      <c r="L112" s="234"/>
    </row>
    <row r="113" spans="2:65" s="233" customFormat="1" ht="12" customHeight="1" x14ac:dyDescent="0.2">
      <c r="B113" s="234"/>
      <c r="C113" s="232" t="s">
        <v>845</v>
      </c>
      <c r="L113" s="234"/>
    </row>
    <row r="114" spans="2:65" s="233" customFormat="1" ht="16.5" customHeight="1" x14ac:dyDescent="0.2">
      <c r="B114" s="234"/>
      <c r="E114" s="369" t="str">
        <f>E9</f>
        <v>00 - VRN</v>
      </c>
      <c r="F114" s="370"/>
      <c r="G114" s="370"/>
      <c r="H114" s="370"/>
      <c r="L114" s="234"/>
    </row>
    <row r="115" spans="2:65" s="233" customFormat="1" ht="6.95" customHeight="1" x14ac:dyDescent="0.2">
      <c r="B115" s="234"/>
      <c r="L115" s="234"/>
    </row>
    <row r="116" spans="2:65" s="233" customFormat="1" ht="12" customHeight="1" x14ac:dyDescent="0.2">
      <c r="B116" s="234"/>
      <c r="C116" s="232" t="s">
        <v>10</v>
      </c>
      <c r="F116" s="235" t="str">
        <f>F12</f>
        <v>Nové Sedlo, č.p. 133</v>
      </c>
      <c r="I116" s="232" t="s">
        <v>12</v>
      </c>
      <c r="J116" s="236" t="str">
        <f>IF(J12="","",J12)</f>
        <v>10. 9. 2020</v>
      </c>
      <c r="L116" s="234"/>
    </row>
    <row r="117" spans="2:65" s="233" customFormat="1" ht="6.95" customHeight="1" x14ac:dyDescent="0.2">
      <c r="B117" s="234"/>
      <c r="L117" s="234"/>
    </row>
    <row r="118" spans="2:65" s="233" customFormat="1" ht="15.2" customHeight="1" x14ac:dyDescent="0.2">
      <c r="B118" s="234"/>
      <c r="C118" s="232" t="s">
        <v>13</v>
      </c>
      <c r="F118" s="235" t="str">
        <f>E15</f>
        <v>Město Nové Sedlo</v>
      </c>
      <c r="I118" s="232" t="s">
        <v>18</v>
      </c>
      <c r="J118" s="240" t="str">
        <f>E21</f>
        <v>CENTRA STAV s.r.o.</v>
      </c>
      <c r="L118" s="234"/>
    </row>
    <row r="119" spans="2:65" s="233" customFormat="1" ht="15.2" customHeight="1" x14ac:dyDescent="0.2">
      <c r="B119" s="234"/>
      <c r="C119" s="232" t="s">
        <v>847</v>
      </c>
      <c r="F119" s="235" t="str">
        <f>IF(E18="","",E18)</f>
        <v>Vyplň údaj</v>
      </c>
      <c r="I119" s="232" t="s">
        <v>21</v>
      </c>
      <c r="J119" s="240" t="str">
        <f>E24</f>
        <v>Michal Kubelka</v>
      </c>
      <c r="L119" s="234"/>
    </row>
    <row r="120" spans="2:65" s="233" customFormat="1" ht="10.35" customHeight="1" x14ac:dyDescent="0.2">
      <c r="B120" s="234"/>
      <c r="L120" s="234"/>
    </row>
    <row r="121" spans="2:65" s="278" customFormat="1" ht="29.25" customHeight="1" x14ac:dyDescent="0.2">
      <c r="B121" s="279"/>
      <c r="C121" s="280" t="s">
        <v>65</v>
      </c>
      <c r="D121" s="281" t="s">
        <v>40</v>
      </c>
      <c r="E121" s="281" t="s">
        <v>38</v>
      </c>
      <c r="F121" s="281" t="s">
        <v>39</v>
      </c>
      <c r="G121" s="281" t="s">
        <v>66</v>
      </c>
      <c r="H121" s="281" t="s">
        <v>67</v>
      </c>
      <c r="I121" s="281" t="s">
        <v>68</v>
      </c>
      <c r="J121" s="281" t="s">
        <v>49</v>
      </c>
      <c r="K121" s="282" t="s">
        <v>69</v>
      </c>
      <c r="L121" s="279"/>
      <c r="M121" s="283" t="s">
        <v>8</v>
      </c>
      <c r="N121" s="284" t="s">
        <v>29</v>
      </c>
      <c r="O121" s="284" t="s">
        <v>70</v>
      </c>
      <c r="P121" s="284" t="s">
        <v>71</v>
      </c>
      <c r="Q121" s="284" t="s">
        <v>72</v>
      </c>
      <c r="R121" s="284" t="s">
        <v>73</v>
      </c>
      <c r="S121" s="284" t="s">
        <v>74</v>
      </c>
      <c r="T121" s="285" t="s">
        <v>75</v>
      </c>
    </row>
    <row r="122" spans="2:65" s="233" customFormat="1" ht="22.9" customHeight="1" x14ac:dyDescent="0.25">
      <c r="B122" s="234"/>
      <c r="C122" s="286" t="s">
        <v>76</v>
      </c>
      <c r="J122" s="287">
        <f>BK122</f>
        <v>0</v>
      </c>
      <c r="L122" s="234"/>
      <c r="M122" s="288"/>
      <c r="N122" s="241"/>
      <c r="O122" s="241"/>
      <c r="P122" s="289">
        <f>P123</f>
        <v>0</v>
      </c>
      <c r="Q122" s="241"/>
      <c r="R122" s="289">
        <f>R123</f>
        <v>0</v>
      </c>
      <c r="S122" s="241"/>
      <c r="T122" s="290">
        <f>T123</f>
        <v>0</v>
      </c>
      <c r="AT122" s="226" t="s">
        <v>42</v>
      </c>
      <c r="AU122" s="226" t="s">
        <v>50</v>
      </c>
      <c r="BK122" s="291">
        <f>BK123</f>
        <v>0</v>
      </c>
    </row>
    <row r="123" spans="2:65" s="292" customFormat="1" ht="25.9" customHeight="1" x14ac:dyDescent="0.2">
      <c r="B123" s="293"/>
      <c r="D123" s="294" t="s">
        <v>42</v>
      </c>
      <c r="E123" s="295" t="s">
        <v>1215</v>
      </c>
      <c r="F123" s="295" t="s">
        <v>1216</v>
      </c>
      <c r="I123" s="296"/>
      <c r="J123" s="297">
        <f>BK123</f>
        <v>0</v>
      </c>
      <c r="L123" s="293"/>
      <c r="M123" s="298"/>
      <c r="P123" s="299">
        <f>P124+P129+P134+P139+P142</f>
        <v>0</v>
      </c>
      <c r="R123" s="299">
        <f>R124+R129+R134+R139+R142</f>
        <v>0</v>
      </c>
      <c r="T123" s="300">
        <f>T124+T129+T134+T139+T142</f>
        <v>0</v>
      </c>
      <c r="AR123" s="294" t="s">
        <v>135</v>
      </c>
      <c r="AT123" s="301" t="s">
        <v>42</v>
      </c>
      <c r="AU123" s="301" t="s">
        <v>43</v>
      </c>
      <c r="AY123" s="294" t="s">
        <v>79</v>
      </c>
      <c r="BK123" s="302">
        <f>BK124+BK129+BK134+BK139+BK142</f>
        <v>0</v>
      </c>
    </row>
    <row r="124" spans="2:65" s="292" customFormat="1" ht="22.9" customHeight="1" x14ac:dyDescent="0.2">
      <c r="B124" s="293"/>
      <c r="D124" s="294" t="s">
        <v>42</v>
      </c>
      <c r="E124" s="303" t="s">
        <v>1217</v>
      </c>
      <c r="F124" s="303" t="s">
        <v>1218</v>
      </c>
      <c r="I124" s="296"/>
      <c r="J124" s="304">
        <f>BK124</f>
        <v>0</v>
      </c>
      <c r="L124" s="293"/>
      <c r="M124" s="298"/>
      <c r="P124" s="299">
        <f>SUM(P125:P128)</f>
        <v>0</v>
      </c>
      <c r="R124" s="299">
        <f>SUM(R125:R128)</f>
        <v>0</v>
      </c>
      <c r="T124" s="300">
        <f>SUM(T125:T128)</f>
        <v>0</v>
      </c>
      <c r="AR124" s="294" t="s">
        <v>135</v>
      </c>
      <c r="AT124" s="301" t="s">
        <v>42</v>
      </c>
      <c r="AU124" s="301" t="s">
        <v>45</v>
      </c>
      <c r="AY124" s="294" t="s">
        <v>79</v>
      </c>
      <c r="BK124" s="302">
        <f>SUM(BK125:BK128)</f>
        <v>0</v>
      </c>
    </row>
    <row r="125" spans="2:65" s="233" customFormat="1" ht="16.5" customHeight="1" x14ac:dyDescent="0.2">
      <c r="B125" s="234"/>
      <c r="C125" s="305" t="s">
        <v>45</v>
      </c>
      <c r="D125" s="305" t="s">
        <v>81</v>
      </c>
      <c r="E125" s="306" t="s">
        <v>1219</v>
      </c>
      <c r="F125" s="307" t="s">
        <v>1220</v>
      </c>
      <c r="G125" s="308" t="s">
        <v>84</v>
      </c>
      <c r="H125" s="309">
        <v>1</v>
      </c>
      <c r="I125" s="310"/>
      <c r="J125" s="311">
        <f>ROUND(I125*H125,2)</f>
        <v>0</v>
      </c>
      <c r="K125" s="307" t="s">
        <v>289</v>
      </c>
      <c r="L125" s="234"/>
      <c r="M125" s="312" t="s">
        <v>8</v>
      </c>
      <c r="N125" s="313" t="s">
        <v>31</v>
      </c>
      <c r="P125" s="314">
        <f>O125*H125</f>
        <v>0</v>
      </c>
      <c r="Q125" s="314">
        <v>0</v>
      </c>
      <c r="R125" s="314">
        <f>Q125*H125</f>
        <v>0</v>
      </c>
      <c r="S125" s="314">
        <v>0</v>
      </c>
      <c r="T125" s="315">
        <f>S125*H125</f>
        <v>0</v>
      </c>
      <c r="AR125" s="316" t="s">
        <v>1221</v>
      </c>
      <c r="AT125" s="316" t="s">
        <v>81</v>
      </c>
      <c r="AU125" s="316" t="s">
        <v>86</v>
      </c>
      <c r="AY125" s="226" t="s">
        <v>79</v>
      </c>
      <c r="BE125" s="317">
        <f>IF(N125="základní",J125,0)</f>
        <v>0</v>
      </c>
      <c r="BF125" s="317">
        <f>IF(N125="snížená",J125,0)</f>
        <v>0</v>
      </c>
      <c r="BG125" s="317">
        <f>IF(N125="zákl. přenesená",J125,0)</f>
        <v>0</v>
      </c>
      <c r="BH125" s="317">
        <f>IF(N125="sníž. přenesená",J125,0)</f>
        <v>0</v>
      </c>
      <c r="BI125" s="317">
        <f>IF(N125="nulová",J125,0)</f>
        <v>0</v>
      </c>
      <c r="BJ125" s="226" t="s">
        <v>86</v>
      </c>
      <c r="BK125" s="317">
        <f>ROUND(I125*H125,2)</f>
        <v>0</v>
      </c>
      <c r="BL125" s="226" t="s">
        <v>1221</v>
      </c>
      <c r="BM125" s="316" t="s">
        <v>1222</v>
      </c>
    </row>
    <row r="126" spans="2:65" s="233" customFormat="1" x14ac:dyDescent="0.2">
      <c r="B126" s="234"/>
      <c r="D126" s="318" t="s">
        <v>860</v>
      </c>
      <c r="F126" s="319" t="s">
        <v>1220</v>
      </c>
      <c r="I126" s="320"/>
      <c r="L126" s="234"/>
      <c r="M126" s="321"/>
      <c r="T126" s="322"/>
      <c r="AT126" s="226" t="s">
        <v>860</v>
      </c>
      <c r="AU126" s="226" t="s">
        <v>86</v>
      </c>
    </row>
    <row r="127" spans="2:65" s="233" customFormat="1" ht="16.5" customHeight="1" x14ac:dyDescent="0.2">
      <c r="B127" s="234"/>
      <c r="C127" s="305" t="s">
        <v>86</v>
      </c>
      <c r="D127" s="305" t="s">
        <v>81</v>
      </c>
      <c r="E127" s="306" t="s">
        <v>1223</v>
      </c>
      <c r="F127" s="307" t="s">
        <v>1224</v>
      </c>
      <c r="G127" s="308" t="s">
        <v>84</v>
      </c>
      <c r="H127" s="309">
        <v>1</v>
      </c>
      <c r="I127" s="310"/>
      <c r="J127" s="311">
        <f>ROUND(I127*H127,2)</f>
        <v>0</v>
      </c>
      <c r="K127" s="307" t="s">
        <v>289</v>
      </c>
      <c r="L127" s="234"/>
      <c r="M127" s="312" t="s">
        <v>8</v>
      </c>
      <c r="N127" s="313" t="s">
        <v>31</v>
      </c>
      <c r="P127" s="314">
        <f>O127*H127</f>
        <v>0</v>
      </c>
      <c r="Q127" s="314">
        <v>0</v>
      </c>
      <c r="R127" s="314">
        <f>Q127*H127</f>
        <v>0</v>
      </c>
      <c r="S127" s="314">
        <v>0</v>
      </c>
      <c r="T127" s="315">
        <f>S127*H127</f>
        <v>0</v>
      </c>
      <c r="AR127" s="316" t="s">
        <v>1221</v>
      </c>
      <c r="AT127" s="316" t="s">
        <v>81</v>
      </c>
      <c r="AU127" s="316" t="s">
        <v>86</v>
      </c>
      <c r="AY127" s="226" t="s">
        <v>79</v>
      </c>
      <c r="BE127" s="317">
        <f>IF(N127="základní",J127,0)</f>
        <v>0</v>
      </c>
      <c r="BF127" s="317">
        <f>IF(N127="snížená",J127,0)</f>
        <v>0</v>
      </c>
      <c r="BG127" s="317">
        <f>IF(N127="zákl. přenesená",J127,0)</f>
        <v>0</v>
      </c>
      <c r="BH127" s="317">
        <f>IF(N127="sníž. přenesená",J127,0)</f>
        <v>0</v>
      </c>
      <c r="BI127" s="317">
        <f>IF(N127="nulová",J127,0)</f>
        <v>0</v>
      </c>
      <c r="BJ127" s="226" t="s">
        <v>86</v>
      </c>
      <c r="BK127" s="317">
        <f>ROUND(I127*H127,2)</f>
        <v>0</v>
      </c>
      <c r="BL127" s="226" t="s">
        <v>1221</v>
      </c>
      <c r="BM127" s="316" t="s">
        <v>1225</v>
      </c>
    </row>
    <row r="128" spans="2:65" s="233" customFormat="1" x14ac:dyDescent="0.2">
      <c r="B128" s="234"/>
      <c r="D128" s="318" t="s">
        <v>860</v>
      </c>
      <c r="F128" s="319" t="s">
        <v>1224</v>
      </c>
      <c r="I128" s="320"/>
      <c r="L128" s="234"/>
      <c r="M128" s="321"/>
      <c r="T128" s="322"/>
      <c r="AT128" s="226" t="s">
        <v>860</v>
      </c>
      <c r="AU128" s="226" t="s">
        <v>86</v>
      </c>
    </row>
    <row r="129" spans="2:65" s="292" customFormat="1" ht="22.9" customHeight="1" x14ac:dyDescent="0.2">
      <c r="B129" s="293"/>
      <c r="D129" s="294" t="s">
        <v>42</v>
      </c>
      <c r="E129" s="303" t="s">
        <v>1226</v>
      </c>
      <c r="F129" s="303" t="s">
        <v>1227</v>
      </c>
      <c r="I129" s="296"/>
      <c r="J129" s="304">
        <f>BK129</f>
        <v>0</v>
      </c>
      <c r="L129" s="293"/>
      <c r="M129" s="298"/>
      <c r="P129" s="299">
        <f>SUM(P130:P133)</f>
        <v>0</v>
      </c>
      <c r="R129" s="299">
        <f>SUM(R130:R133)</f>
        <v>0</v>
      </c>
      <c r="T129" s="300">
        <f>SUM(T130:T133)</f>
        <v>0</v>
      </c>
      <c r="AR129" s="294" t="s">
        <v>135</v>
      </c>
      <c r="AT129" s="301" t="s">
        <v>42</v>
      </c>
      <c r="AU129" s="301" t="s">
        <v>45</v>
      </c>
      <c r="AY129" s="294" t="s">
        <v>79</v>
      </c>
      <c r="BK129" s="302">
        <f>SUM(BK130:BK133)</f>
        <v>0</v>
      </c>
    </row>
    <row r="130" spans="2:65" s="233" customFormat="1" ht="16.5" customHeight="1" x14ac:dyDescent="0.2">
      <c r="B130" s="234"/>
      <c r="C130" s="305" t="s">
        <v>110</v>
      </c>
      <c r="D130" s="305" t="s">
        <v>81</v>
      </c>
      <c r="E130" s="306" t="s">
        <v>1228</v>
      </c>
      <c r="F130" s="307" t="s">
        <v>1227</v>
      </c>
      <c r="G130" s="308" t="s">
        <v>84</v>
      </c>
      <c r="H130" s="309">
        <v>1</v>
      </c>
      <c r="I130" s="310"/>
      <c r="J130" s="311">
        <f>ROUND(I130*H130,2)</f>
        <v>0</v>
      </c>
      <c r="K130" s="307" t="s">
        <v>289</v>
      </c>
      <c r="L130" s="234"/>
      <c r="M130" s="312" t="s">
        <v>8</v>
      </c>
      <c r="N130" s="313" t="s">
        <v>31</v>
      </c>
      <c r="P130" s="314">
        <f>O130*H130</f>
        <v>0</v>
      </c>
      <c r="Q130" s="314">
        <v>0</v>
      </c>
      <c r="R130" s="314">
        <f>Q130*H130</f>
        <v>0</v>
      </c>
      <c r="S130" s="314">
        <v>0</v>
      </c>
      <c r="T130" s="315">
        <f>S130*H130</f>
        <v>0</v>
      </c>
      <c r="AR130" s="316" t="s">
        <v>1221</v>
      </c>
      <c r="AT130" s="316" t="s">
        <v>81</v>
      </c>
      <c r="AU130" s="316" t="s">
        <v>86</v>
      </c>
      <c r="AY130" s="226" t="s">
        <v>79</v>
      </c>
      <c r="BE130" s="317">
        <f>IF(N130="základní",J130,0)</f>
        <v>0</v>
      </c>
      <c r="BF130" s="317">
        <f>IF(N130="snížená",J130,0)</f>
        <v>0</v>
      </c>
      <c r="BG130" s="317">
        <f>IF(N130="zákl. přenesená",J130,0)</f>
        <v>0</v>
      </c>
      <c r="BH130" s="317">
        <f>IF(N130="sníž. přenesená",J130,0)</f>
        <v>0</v>
      </c>
      <c r="BI130" s="317">
        <f>IF(N130="nulová",J130,0)</f>
        <v>0</v>
      </c>
      <c r="BJ130" s="226" t="s">
        <v>86</v>
      </c>
      <c r="BK130" s="317">
        <f>ROUND(I130*H130,2)</f>
        <v>0</v>
      </c>
      <c r="BL130" s="226" t="s">
        <v>1221</v>
      </c>
      <c r="BM130" s="316" t="s">
        <v>1229</v>
      </c>
    </row>
    <row r="131" spans="2:65" s="233" customFormat="1" x14ac:dyDescent="0.2">
      <c r="B131" s="234"/>
      <c r="D131" s="318" t="s">
        <v>860</v>
      </c>
      <c r="F131" s="319" t="s">
        <v>1227</v>
      </c>
      <c r="I131" s="320"/>
      <c r="L131" s="234"/>
      <c r="M131" s="321"/>
      <c r="T131" s="322"/>
      <c r="AT131" s="226" t="s">
        <v>860</v>
      </c>
      <c r="AU131" s="226" t="s">
        <v>86</v>
      </c>
    </row>
    <row r="132" spans="2:65" s="233" customFormat="1" ht="16.5" customHeight="1" x14ac:dyDescent="0.2">
      <c r="B132" s="234"/>
      <c r="C132" s="305" t="s">
        <v>85</v>
      </c>
      <c r="D132" s="305" t="s">
        <v>81</v>
      </c>
      <c r="E132" s="306" t="s">
        <v>1230</v>
      </c>
      <c r="F132" s="307" t="s">
        <v>1231</v>
      </c>
      <c r="G132" s="308" t="s">
        <v>84</v>
      </c>
      <c r="H132" s="309">
        <v>1</v>
      </c>
      <c r="I132" s="310"/>
      <c r="J132" s="311">
        <f>ROUND(I132*H132,2)</f>
        <v>0</v>
      </c>
      <c r="K132" s="307" t="s">
        <v>289</v>
      </c>
      <c r="L132" s="234"/>
      <c r="M132" s="312" t="s">
        <v>8</v>
      </c>
      <c r="N132" s="313" t="s">
        <v>31</v>
      </c>
      <c r="P132" s="314">
        <f>O132*H132</f>
        <v>0</v>
      </c>
      <c r="Q132" s="314">
        <v>0</v>
      </c>
      <c r="R132" s="314">
        <f>Q132*H132</f>
        <v>0</v>
      </c>
      <c r="S132" s="314">
        <v>0</v>
      </c>
      <c r="T132" s="315">
        <f>S132*H132</f>
        <v>0</v>
      </c>
      <c r="AR132" s="316" t="s">
        <v>1221</v>
      </c>
      <c r="AT132" s="316" t="s">
        <v>81</v>
      </c>
      <c r="AU132" s="316" t="s">
        <v>86</v>
      </c>
      <c r="AY132" s="226" t="s">
        <v>79</v>
      </c>
      <c r="BE132" s="317">
        <f>IF(N132="základní",J132,0)</f>
        <v>0</v>
      </c>
      <c r="BF132" s="317">
        <f>IF(N132="snížená",J132,0)</f>
        <v>0</v>
      </c>
      <c r="BG132" s="317">
        <f>IF(N132="zákl. přenesená",J132,0)</f>
        <v>0</v>
      </c>
      <c r="BH132" s="317">
        <f>IF(N132="sníž. přenesená",J132,0)</f>
        <v>0</v>
      </c>
      <c r="BI132" s="317">
        <f>IF(N132="nulová",J132,0)</f>
        <v>0</v>
      </c>
      <c r="BJ132" s="226" t="s">
        <v>86</v>
      </c>
      <c r="BK132" s="317">
        <f>ROUND(I132*H132,2)</f>
        <v>0</v>
      </c>
      <c r="BL132" s="226" t="s">
        <v>1221</v>
      </c>
      <c r="BM132" s="316" t="s">
        <v>1232</v>
      </c>
    </row>
    <row r="133" spans="2:65" s="233" customFormat="1" x14ac:dyDescent="0.2">
      <c r="B133" s="234"/>
      <c r="D133" s="318" t="s">
        <v>860</v>
      </c>
      <c r="F133" s="319" t="s">
        <v>1231</v>
      </c>
      <c r="I133" s="320"/>
      <c r="L133" s="234"/>
      <c r="M133" s="321"/>
      <c r="T133" s="322"/>
      <c r="AT133" s="226" t="s">
        <v>860</v>
      </c>
      <c r="AU133" s="226" t="s">
        <v>86</v>
      </c>
    </row>
    <row r="134" spans="2:65" s="292" customFormat="1" ht="22.9" customHeight="1" x14ac:dyDescent="0.2">
      <c r="B134" s="293"/>
      <c r="D134" s="294" t="s">
        <v>42</v>
      </c>
      <c r="E134" s="303" t="s">
        <v>1233</v>
      </c>
      <c r="F134" s="303" t="s">
        <v>1234</v>
      </c>
      <c r="I134" s="296"/>
      <c r="J134" s="304">
        <f>BK134</f>
        <v>0</v>
      </c>
      <c r="L134" s="293"/>
      <c r="M134" s="298"/>
      <c r="P134" s="299">
        <f>SUM(P135:P138)</f>
        <v>0</v>
      </c>
      <c r="R134" s="299">
        <f>SUM(R135:R138)</f>
        <v>0</v>
      </c>
      <c r="T134" s="300">
        <f>SUM(T135:T138)</f>
        <v>0</v>
      </c>
      <c r="AR134" s="294" t="s">
        <v>135</v>
      </c>
      <c r="AT134" s="301" t="s">
        <v>42</v>
      </c>
      <c r="AU134" s="301" t="s">
        <v>45</v>
      </c>
      <c r="AY134" s="294" t="s">
        <v>79</v>
      </c>
      <c r="BK134" s="302">
        <f>SUM(BK135:BK138)</f>
        <v>0</v>
      </c>
    </row>
    <row r="135" spans="2:65" s="233" customFormat="1" ht="16.5" customHeight="1" x14ac:dyDescent="0.2">
      <c r="B135" s="234"/>
      <c r="C135" s="305" t="s">
        <v>135</v>
      </c>
      <c r="D135" s="305" t="s">
        <v>81</v>
      </c>
      <c r="E135" s="306" t="s">
        <v>1235</v>
      </c>
      <c r="F135" s="307" t="s">
        <v>1236</v>
      </c>
      <c r="G135" s="308" t="s">
        <v>84</v>
      </c>
      <c r="H135" s="309">
        <v>1</v>
      </c>
      <c r="I135" s="310"/>
      <c r="J135" s="311">
        <f>ROUND(I135*H135,2)</f>
        <v>0</v>
      </c>
      <c r="K135" s="307" t="s">
        <v>289</v>
      </c>
      <c r="L135" s="234"/>
      <c r="M135" s="312" t="s">
        <v>8</v>
      </c>
      <c r="N135" s="313" t="s">
        <v>31</v>
      </c>
      <c r="P135" s="314">
        <f>O135*H135</f>
        <v>0</v>
      </c>
      <c r="Q135" s="314">
        <v>0</v>
      </c>
      <c r="R135" s="314">
        <f>Q135*H135</f>
        <v>0</v>
      </c>
      <c r="S135" s="314">
        <v>0</v>
      </c>
      <c r="T135" s="315">
        <f>S135*H135</f>
        <v>0</v>
      </c>
      <c r="AR135" s="316" t="s">
        <v>1221</v>
      </c>
      <c r="AT135" s="316" t="s">
        <v>81</v>
      </c>
      <c r="AU135" s="316" t="s">
        <v>86</v>
      </c>
      <c r="AY135" s="226" t="s">
        <v>79</v>
      </c>
      <c r="BE135" s="317">
        <f>IF(N135="základní",J135,0)</f>
        <v>0</v>
      </c>
      <c r="BF135" s="317">
        <f>IF(N135="snížená",J135,0)</f>
        <v>0</v>
      </c>
      <c r="BG135" s="317">
        <f>IF(N135="zákl. přenesená",J135,0)</f>
        <v>0</v>
      </c>
      <c r="BH135" s="317">
        <f>IF(N135="sníž. přenesená",J135,0)</f>
        <v>0</v>
      </c>
      <c r="BI135" s="317">
        <f>IF(N135="nulová",J135,0)</f>
        <v>0</v>
      </c>
      <c r="BJ135" s="226" t="s">
        <v>86</v>
      </c>
      <c r="BK135" s="317">
        <f>ROUND(I135*H135,2)</f>
        <v>0</v>
      </c>
      <c r="BL135" s="226" t="s">
        <v>1221</v>
      </c>
      <c r="BM135" s="316" t="s">
        <v>1237</v>
      </c>
    </row>
    <row r="136" spans="2:65" s="233" customFormat="1" x14ac:dyDescent="0.2">
      <c r="B136" s="234"/>
      <c r="D136" s="318" t="s">
        <v>860</v>
      </c>
      <c r="F136" s="319" t="s">
        <v>1236</v>
      </c>
      <c r="I136" s="320"/>
      <c r="L136" s="234"/>
      <c r="M136" s="321"/>
      <c r="T136" s="322"/>
      <c r="AT136" s="226" t="s">
        <v>860</v>
      </c>
      <c r="AU136" s="226" t="s">
        <v>86</v>
      </c>
    </row>
    <row r="137" spans="2:65" s="233" customFormat="1" ht="16.5" customHeight="1" x14ac:dyDescent="0.2">
      <c r="B137" s="234"/>
      <c r="C137" s="305" t="s">
        <v>88</v>
      </c>
      <c r="D137" s="305" t="s">
        <v>81</v>
      </c>
      <c r="E137" s="306" t="s">
        <v>1238</v>
      </c>
      <c r="F137" s="307" t="s">
        <v>1239</v>
      </c>
      <c r="G137" s="308" t="s">
        <v>84</v>
      </c>
      <c r="H137" s="309">
        <v>1</v>
      </c>
      <c r="I137" s="310"/>
      <c r="J137" s="311">
        <f>ROUND(I137*H137,2)</f>
        <v>0</v>
      </c>
      <c r="K137" s="307" t="s">
        <v>289</v>
      </c>
      <c r="L137" s="234"/>
      <c r="M137" s="312" t="s">
        <v>8</v>
      </c>
      <c r="N137" s="313" t="s">
        <v>31</v>
      </c>
      <c r="P137" s="314">
        <f>O137*H137</f>
        <v>0</v>
      </c>
      <c r="Q137" s="314">
        <v>0</v>
      </c>
      <c r="R137" s="314">
        <f>Q137*H137</f>
        <v>0</v>
      </c>
      <c r="S137" s="314">
        <v>0</v>
      </c>
      <c r="T137" s="315">
        <f>S137*H137</f>
        <v>0</v>
      </c>
      <c r="AR137" s="316" t="s">
        <v>1221</v>
      </c>
      <c r="AT137" s="316" t="s">
        <v>81</v>
      </c>
      <c r="AU137" s="316" t="s">
        <v>86</v>
      </c>
      <c r="AY137" s="226" t="s">
        <v>79</v>
      </c>
      <c r="BE137" s="317">
        <f>IF(N137="základní",J137,0)</f>
        <v>0</v>
      </c>
      <c r="BF137" s="317">
        <f>IF(N137="snížená",J137,0)</f>
        <v>0</v>
      </c>
      <c r="BG137" s="317">
        <f>IF(N137="zákl. přenesená",J137,0)</f>
        <v>0</v>
      </c>
      <c r="BH137" s="317">
        <f>IF(N137="sníž. přenesená",J137,0)</f>
        <v>0</v>
      </c>
      <c r="BI137" s="317">
        <f>IF(N137="nulová",J137,0)</f>
        <v>0</v>
      </c>
      <c r="BJ137" s="226" t="s">
        <v>86</v>
      </c>
      <c r="BK137" s="317">
        <f>ROUND(I137*H137,2)</f>
        <v>0</v>
      </c>
      <c r="BL137" s="226" t="s">
        <v>1221</v>
      </c>
      <c r="BM137" s="316" t="s">
        <v>1240</v>
      </c>
    </row>
    <row r="138" spans="2:65" s="233" customFormat="1" x14ac:dyDescent="0.2">
      <c r="B138" s="234"/>
      <c r="D138" s="318" t="s">
        <v>860</v>
      </c>
      <c r="F138" s="319" t="s">
        <v>1239</v>
      </c>
      <c r="I138" s="320"/>
      <c r="L138" s="234"/>
      <c r="M138" s="321"/>
      <c r="T138" s="322"/>
      <c r="AT138" s="226" t="s">
        <v>860</v>
      </c>
      <c r="AU138" s="226" t="s">
        <v>86</v>
      </c>
    </row>
    <row r="139" spans="2:65" s="292" customFormat="1" ht="22.9" customHeight="1" x14ac:dyDescent="0.2">
      <c r="B139" s="293"/>
      <c r="D139" s="294" t="s">
        <v>42</v>
      </c>
      <c r="E139" s="303" t="s">
        <v>1241</v>
      </c>
      <c r="F139" s="303" t="s">
        <v>1242</v>
      </c>
      <c r="I139" s="296"/>
      <c r="J139" s="304">
        <f>BK139</f>
        <v>0</v>
      </c>
      <c r="L139" s="293"/>
      <c r="M139" s="298"/>
      <c r="P139" s="299">
        <f>SUM(P140:P141)</f>
        <v>0</v>
      </c>
      <c r="R139" s="299">
        <f>SUM(R140:R141)</f>
        <v>0</v>
      </c>
      <c r="T139" s="300">
        <f>SUM(T140:T141)</f>
        <v>0</v>
      </c>
      <c r="AR139" s="294" t="s">
        <v>135</v>
      </c>
      <c r="AT139" s="301" t="s">
        <v>42</v>
      </c>
      <c r="AU139" s="301" t="s">
        <v>45</v>
      </c>
      <c r="AY139" s="294" t="s">
        <v>79</v>
      </c>
      <c r="BK139" s="302">
        <f>SUM(BK140:BK141)</f>
        <v>0</v>
      </c>
    </row>
    <row r="140" spans="2:65" s="233" customFormat="1" ht="16.5" customHeight="1" x14ac:dyDescent="0.2">
      <c r="B140" s="234"/>
      <c r="C140" s="305" t="s">
        <v>145</v>
      </c>
      <c r="D140" s="305" t="s">
        <v>81</v>
      </c>
      <c r="E140" s="306" t="s">
        <v>1243</v>
      </c>
      <c r="F140" s="307" t="s">
        <v>1244</v>
      </c>
      <c r="G140" s="308" t="s">
        <v>84</v>
      </c>
      <c r="H140" s="309">
        <v>1</v>
      </c>
      <c r="I140" s="310"/>
      <c r="J140" s="311">
        <f>ROUND(I140*H140,2)</f>
        <v>0</v>
      </c>
      <c r="K140" s="307" t="s">
        <v>289</v>
      </c>
      <c r="L140" s="234"/>
      <c r="M140" s="312" t="s">
        <v>8</v>
      </c>
      <c r="N140" s="313" t="s">
        <v>31</v>
      </c>
      <c r="P140" s="314">
        <f>O140*H140</f>
        <v>0</v>
      </c>
      <c r="Q140" s="314">
        <v>0</v>
      </c>
      <c r="R140" s="314">
        <f>Q140*H140</f>
        <v>0</v>
      </c>
      <c r="S140" s="314">
        <v>0</v>
      </c>
      <c r="T140" s="315">
        <f>S140*H140</f>
        <v>0</v>
      </c>
      <c r="AR140" s="316" t="s">
        <v>1221</v>
      </c>
      <c r="AT140" s="316" t="s">
        <v>81</v>
      </c>
      <c r="AU140" s="316" t="s">
        <v>86</v>
      </c>
      <c r="AY140" s="226" t="s">
        <v>79</v>
      </c>
      <c r="BE140" s="317">
        <f>IF(N140="základní",J140,0)</f>
        <v>0</v>
      </c>
      <c r="BF140" s="317">
        <f>IF(N140="snížená",J140,0)</f>
        <v>0</v>
      </c>
      <c r="BG140" s="317">
        <f>IF(N140="zákl. přenesená",J140,0)</f>
        <v>0</v>
      </c>
      <c r="BH140" s="317">
        <f>IF(N140="sníž. přenesená",J140,0)</f>
        <v>0</v>
      </c>
      <c r="BI140" s="317">
        <f>IF(N140="nulová",J140,0)</f>
        <v>0</v>
      </c>
      <c r="BJ140" s="226" t="s">
        <v>86</v>
      </c>
      <c r="BK140" s="317">
        <f>ROUND(I140*H140,2)</f>
        <v>0</v>
      </c>
      <c r="BL140" s="226" t="s">
        <v>1221</v>
      </c>
      <c r="BM140" s="316" t="s">
        <v>1245</v>
      </c>
    </row>
    <row r="141" spans="2:65" s="233" customFormat="1" x14ac:dyDescent="0.2">
      <c r="B141" s="234"/>
      <c r="D141" s="318" t="s">
        <v>860</v>
      </c>
      <c r="F141" s="319" t="s">
        <v>1244</v>
      </c>
      <c r="I141" s="320"/>
      <c r="L141" s="234"/>
      <c r="M141" s="321"/>
      <c r="T141" s="322"/>
      <c r="AT141" s="226" t="s">
        <v>860</v>
      </c>
      <c r="AU141" s="226" t="s">
        <v>86</v>
      </c>
    </row>
    <row r="142" spans="2:65" s="292" customFormat="1" ht="22.9" customHeight="1" x14ac:dyDescent="0.2">
      <c r="B142" s="293"/>
      <c r="D142" s="294" t="s">
        <v>42</v>
      </c>
      <c r="E142" s="303" t="s">
        <v>1246</v>
      </c>
      <c r="F142" s="303" t="s">
        <v>839</v>
      </c>
      <c r="I142" s="296"/>
      <c r="J142" s="304">
        <f>BK142</f>
        <v>0</v>
      </c>
      <c r="L142" s="293"/>
      <c r="M142" s="298"/>
      <c r="P142" s="299">
        <f>SUM(P143:P144)</f>
        <v>0</v>
      </c>
      <c r="R142" s="299">
        <f>SUM(R143:R144)</f>
        <v>0</v>
      </c>
      <c r="T142" s="300">
        <f>SUM(T143:T144)</f>
        <v>0</v>
      </c>
      <c r="AR142" s="294" t="s">
        <v>135</v>
      </c>
      <c r="AT142" s="301" t="s">
        <v>42</v>
      </c>
      <c r="AU142" s="301" t="s">
        <v>45</v>
      </c>
      <c r="AY142" s="294" t="s">
        <v>79</v>
      </c>
      <c r="BK142" s="302">
        <f>SUM(BK143:BK144)</f>
        <v>0</v>
      </c>
    </row>
    <row r="143" spans="2:65" s="233" customFormat="1" ht="24.2" customHeight="1" x14ac:dyDescent="0.2">
      <c r="B143" s="234"/>
      <c r="C143" s="305" t="s">
        <v>151</v>
      </c>
      <c r="D143" s="305" t="s">
        <v>81</v>
      </c>
      <c r="E143" s="306" t="s">
        <v>1247</v>
      </c>
      <c r="F143" s="307" t="s">
        <v>1248</v>
      </c>
      <c r="G143" s="308" t="s">
        <v>84</v>
      </c>
      <c r="H143" s="309">
        <v>1</v>
      </c>
      <c r="I143" s="310"/>
      <c r="J143" s="311">
        <f>ROUND(I143*H143,2)</f>
        <v>0</v>
      </c>
      <c r="K143" s="307" t="s">
        <v>289</v>
      </c>
      <c r="L143" s="234"/>
      <c r="M143" s="312" t="s">
        <v>8</v>
      </c>
      <c r="N143" s="313" t="s">
        <v>31</v>
      </c>
      <c r="P143" s="314">
        <f>O143*H143</f>
        <v>0</v>
      </c>
      <c r="Q143" s="314">
        <v>0</v>
      </c>
      <c r="R143" s="314">
        <f>Q143*H143</f>
        <v>0</v>
      </c>
      <c r="S143" s="314">
        <v>0</v>
      </c>
      <c r="T143" s="315">
        <f>S143*H143</f>
        <v>0</v>
      </c>
      <c r="AR143" s="316" t="s">
        <v>1221</v>
      </c>
      <c r="AT143" s="316" t="s">
        <v>81</v>
      </c>
      <c r="AU143" s="316" t="s">
        <v>86</v>
      </c>
      <c r="AY143" s="226" t="s">
        <v>79</v>
      </c>
      <c r="BE143" s="317">
        <f>IF(N143="základní",J143,0)</f>
        <v>0</v>
      </c>
      <c r="BF143" s="317">
        <f>IF(N143="snížená",J143,0)</f>
        <v>0</v>
      </c>
      <c r="BG143" s="317">
        <f>IF(N143="zákl. přenesená",J143,0)</f>
        <v>0</v>
      </c>
      <c r="BH143" s="317">
        <f>IF(N143="sníž. přenesená",J143,0)</f>
        <v>0</v>
      </c>
      <c r="BI143" s="317">
        <f>IF(N143="nulová",J143,0)</f>
        <v>0</v>
      </c>
      <c r="BJ143" s="226" t="s">
        <v>86</v>
      </c>
      <c r="BK143" s="317">
        <f>ROUND(I143*H143,2)</f>
        <v>0</v>
      </c>
      <c r="BL143" s="226" t="s">
        <v>1221</v>
      </c>
      <c r="BM143" s="316" t="s">
        <v>1249</v>
      </c>
    </row>
    <row r="144" spans="2:65" s="233" customFormat="1" x14ac:dyDescent="0.2">
      <c r="B144" s="234"/>
      <c r="D144" s="318" t="s">
        <v>860</v>
      </c>
      <c r="F144" s="319" t="s">
        <v>1248</v>
      </c>
      <c r="I144" s="320"/>
      <c r="L144" s="234"/>
      <c r="M144" s="342"/>
      <c r="N144" s="343"/>
      <c r="O144" s="343"/>
      <c r="P144" s="343"/>
      <c r="Q144" s="343"/>
      <c r="R144" s="343"/>
      <c r="S144" s="343"/>
      <c r="T144" s="344"/>
      <c r="AT144" s="226" t="s">
        <v>860</v>
      </c>
      <c r="AU144" s="226" t="s">
        <v>86</v>
      </c>
    </row>
    <row r="145" spans="2:12" s="233" customFormat="1" ht="6.95" customHeight="1" x14ac:dyDescent="0.2">
      <c r="B145" s="261"/>
      <c r="C145" s="262"/>
      <c r="D145" s="262"/>
      <c r="E145" s="262"/>
      <c r="F145" s="262"/>
      <c r="G145" s="262"/>
      <c r="H145" s="262"/>
      <c r="I145" s="262"/>
      <c r="J145" s="262"/>
      <c r="K145" s="262"/>
      <c r="L145" s="234"/>
    </row>
  </sheetData>
  <sheetProtection algorithmName="SHA-512" hashValue="JCj+VM8glWMbuxNbFUOO/gTnZXPXV6tsLyMmQMMwS39AXZDyphh4QZcoOZdotDcdGhy8gBADdmsfrrew4pxgaw==" saltValue="c7eCpFDtxo5IRloDMpWMA1MZ12zr/hLweuBEUeYbkTjWCwIEAWaBRVCvA9LbxbRKIFGG0UQJXqRuWBrm9l6Osw==" spinCount="100000" sheet="1" objects="1" scenarios="1" formatColumns="0" formatRows="0" autoFilter="0"/>
  <autoFilter ref="C121:K144" xr:uid="{00000000-0009-0000-0000-000001000000}"/>
  <mergeCells count="9">
    <mergeCell ref="E87:H87"/>
    <mergeCell ref="E112:H112"/>
    <mergeCell ref="E114:H114"/>
    <mergeCell ref="L2:V2"/>
    <mergeCell ref="E7:H7"/>
    <mergeCell ref="E9:H9"/>
    <mergeCell ref="E18:H18"/>
    <mergeCell ref="E27:H27"/>
    <mergeCell ref="E85:H85"/>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BCE93-69A5-45A9-9544-A7725CE15CDC}">
  <sheetPr>
    <pageSetUpPr fitToPage="1"/>
  </sheetPr>
  <dimension ref="B2:BM266"/>
  <sheetViews>
    <sheetView showGridLines="0" topLeftCell="A15" workbookViewId="0"/>
  </sheetViews>
  <sheetFormatPr defaultRowHeight="11.25" x14ac:dyDescent="0.2"/>
  <cols>
    <col min="1" max="1" width="8.33203125" style="225" customWidth="1"/>
    <col min="2" max="2" width="1.1640625" style="225" customWidth="1"/>
    <col min="3" max="3" width="4.1640625" style="225" customWidth="1"/>
    <col min="4" max="4" width="4.33203125" style="225" customWidth="1"/>
    <col min="5" max="5" width="17.1640625" style="225" customWidth="1"/>
    <col min="6" max="6" width="50.83203125" style="225" customWidth="1"/>
    <col min="7" max="7" width="7.5" style="225" customWidth="1"/>
    <col min="8" max="8" width="14" style="225" customWidth="1"/>
    <col min="9" max="9" width="15.83203125" style="225" customWidth="1"/>
    <col min="10" max="11" width="22.33203125" style="225" customWidth="1"/>
    <col min="12" max="12" width="9.33203125" style="225" customWidth="1"/>
    <col min="13" max="13" width="10.83203125" style="225" hidden="1" customWidth="1"/>
    <col min="14" max="14" width="9.33203125" style="225"/>
    <col min="15" max="20" width="14.1640625" style="225" hidden="1" customWidth="1"/>
    <col min="21" max="21" width="16.33203125" style="225" hidden="1" customWidth="1"/>
    <col min="22" max="22" width="12.33203125" style="225" customWidth="1"/>
    <col min="23" max="23" width="16.33203125" style="225" customWidth="1"/>
    <col min="24" max="24" width="12.33203125" style="225" customWidth="1"/>
    <col min="25" max="25" width="15" style="225" customWidth="1"/>
    <col min="26" max="26" width="11" style="225" customWidth="1"/>
    <col min="27" max="27" width="15" style="225" customWidth="1"/>
    <col min="28" max="28" width="16.33203125" style="225" customWidth="1"/>
    <col min="29" max="29" width="11" style="225" customWidth="1"/>
    <col min="30" max="30" width="15" style="225" customWidth="1"/>
    <col min="31" max="31" width="16.33203125" style="225" customWidth="1"/>
    <col min="32" max="16384" width="9.33203125" style="225"/>
  </cols>
  <sheetData>
    <row r="2" spans="2:46" ht="36.950000000000003" customHeight="1" x14ac:dyDescent="0.2">
      <c r="L2" s="373"/>
      <c r="M2" s="373"/>
      <c r="N2" s="373"/>
      <c r="O2" s="373"/>
      <c r="P2" s="373"/>
      <c r="Q2" s="373"/>
      <c r="R2" s="373"/>
      <c r="S2" s="373"/>
      <c r="T2" s="373"/>
      <c r="U2" s="373"/>
      <c r="V2" s="373"/>
      <c r="AT2" s="226" t="s">
        <v>844</v>
      </c>
    </row>
    <row r="3" spans="2:46" ht="6.95" customHeight="1" x14ac:dyDescent="0.2">
      <c r="B3" s="227"/>
      <c r="C3" s="228"/>
      <c r="D3" s="228"/>
      <c r="E3" s="228"/>
      <c r="F3" s="228"/>
      <c r="G3" s="228"/>
      <c r="H3" s="228"/>
      <c r="I3" s="228"/>
      <c r="J3" s="228"/>
      <c r="K3" s="228"/>
      <c r="L3" s="229"/>
      <c r="AT3" s="226" t="s">
        <v>45</v>
      </c>
    </row>
    <row r="4" spans="2:46" ht="24.95" customHeight="1" x14ac:dyDescent="0.2">
      <c r="B4" s="229"/>
      <c r="D4" s="230" t="s">
        <v>46</v>
      </c>
      <c r="L4" s="229"/>
      <c r="M4" s="231" t="s">
        <v>4</v>
      </c>
      <c r="AT4" s="226" t="s">
        <v>0</v>
      </c>
    </row>
    <row r="5" spans="2:46" ht="6.95" customHeight="1" x14ac:dyDescent="0.2">
      <c r="B5" s="229"/>
      <c r="L5" s="229"/>
    </row>
    <row r="6" spans="2:46" ht="12" customHeight="1" x14ac:dyDescent="0.2">
      <c r="B6" s="229"/>
      <c r="D6" s="232" t="s">
        <v>5</v>
      </c>
      <c r="L6" s="229"/>
    </row>
    <row r="7" spans="2:46" ht="16.5" customHeight="1" x14ac:dyDescent="0.2">
      <c r="B7" s="229"/>
      <c r="E7" s="371" t="s">
        <v>1250</v>
      </c>
      <c r="F7" s="372"/>
      <c r="G7" s="372"/>
      <c r="H7" s="372"/>
      <c r="L7" s="229"/>
    </row>
    <row r="8" spans="2:46" s="233" customFormat="1" ht="12" customHeight="1" x14ac:dyDescent="0.2">
      <c r="B8" s="234"/>
      <c r="D8" s="232" t="s">
        <v>845</v>
      </c>
      <c r="L8" s="234"/>
    </row>
    <row r="9" spans="2:46" s="233" customFormat="1" ht="16.5" customHeight="1" x14ac:dyDescent="0.2">
      <c r="B9" s="234"/>
      <c r="E9" s="369" t="s">
        <v>846</v>
      </c>
      <c r="F9" s="370"/>
      <c r="G9" s="370"/>
      <c r="H9" s="370"/>
      <c r="L9" s="234"/>
    </row>
    <row r="10" spans="2:46" s="233" customFormat="1" x14ac:dyDescent="0.2">
      <c r="B10" s="234"/>
      <c r="L10" s="234"/>
    </row>
    <row r="11" spans="2:46" s="233" customFormat="1" ht="12" customHeight="1" x14ac:dyDescent="0.2">
      <c r="B11" s="234"/>
      <c r="D11" s="232" t="s">
        <v>7</v>
      </c>
      <c r="F11" s="235" t="s">
        <v>8</v>
      </c>
      <c r="I11" s="232" t="s">
        <v>9</v>
      </c>
      <c r="J11" s="235" t="s">
        <v>8</v>
      </c>
      <c r="L11" s="234"/>
    </row>
    <row r="12" spans="2:46" s="233" customFormat="1" ht="12" customHeight="1" x14ac:dyDescent="0.2">
      <c r="B12" s="234"/>
      <c r="D12" s="232" t="s">
        <v>10</v>
      </c>
      <c r="F12" s="235" t="s">
        <v>11</v>
      </c>
      <c r="I12" s="232" t="s">
        <v>12</v>
      </c>
      <c r="J12" s="236" t="s">
        <v>1251</v>
      </c>
      <c r="L12" s="234"/>
    </row>
    <row r="13" spans="2:46" s="233" customFormat="1" ht="10.9" customHeight="1" x14ac:dyDescent="0.2">
      <c r="B13" s="234"/>
      <c r="L13" s="234"/>
    </row>
    <row r="14" spans="2:46" s="233" customFormat="1" ht="12" customHeight="1" x14ac:dyDescent="0.2">
      <c r="B14" s="234"/>
      <c r="D14" s="232" t="s">
        <v>13</v>
      </c>
      <c r="I14" s="232" t="s">
        <v>14</v>
      </c>
      <c r="J14" s="235" t="s">
        <v>8</v>
      </c>
      <c r="L14" s="234"/>
    </row>
    <row r="15" spans="2:46" s="233" customFormat="1" ht="18" customHeight="1" x14ac:dyDescent="0.2">
      <c r="B15" s="234"/>
      <c r="E15" s="235" t="s">
        <v>15</v>
      </c>
      <c r="I15" s="232" t="s">
        <v>16</v>
      </c>
      <c r="J15" s="235" t="s">
        <v>8</v>
      </c>
      <c r="L15" s="234"/>
    </row>
    <row r="16" spans="2:46" s="233" customFormat="1" ht="6.95" customHeight="1" x14ac:dyDescent="0.2">
      <c r="B16" s="234"/>
      <c r="L16" s="234"/>
    </row>
    <row r="17" spans="2:12" s="233" customFormat="1" ht="12" customHeight="1" x14ac:dyDescent="0.2">
      <c r="B17" s="234"/>
      <c r="D17" s="232" t="s">
        <v>847</v>
      </c>
      <c r="I17" s="232" t="s">
        <v>14</v>
      </c>
      <c r="J17" s="237" t="s">
        <v>1252</v>
      </c>
      <c r="L17" s="234"/>
    </row>
    <row r="18" spans="2:12" s="233" customFormat="1" ht="18" customHeight="1" x14ac:dyDescent="0.2">
      <c r="B18" s="234"/>
      <c r="E18" s="374" t="s">
        <v>1252</v>
      </c>
      <c r="F18" s="375"/>
      <c r="G18" s="375"/>
      <c r="H18" s="375"/>
      <c r="I18" s="232" t="s">
        <v>16</v>
      </c>
      <c r="J18" s="237" t="s">
        <v>1252</v>
      </c>
      <c r="L18" s="234"/>
    </row>
    <row r="19" spans="2:12" s="233" customFormat="1" ht="6.95" customHeight="1" x14ac:dyDescent="0.2">
      <c r="B19" s="234"/>
      <c r="L19" s="234"/>
    </row>
    <row r="20" spans="2:12" s="233" customFormat="1" ht="12" customHeight="1" x14ac:dyDescent="0.2">
      <c r="B20" s="234"/>
      <c r="D20" s="232" t="s">
        <v>18</v>
      </c>
      <c r="I20" s="232" t="s">
        <v>14</v>
      </c>
      <c r="J20" s="235" t="s">
        <v>8</v>
      </c>
      <c r="L20" s="234"/>
    </row>
    <row r="21" spans="2:12" s="233" customFormat="1" ht="18" customHeight="1" x14ac:dyDescent="0.2">
      <c r="B21" s="234"/>
      <c r="E21" s="235" t="s">
        <v>19</v>
      </c>
      <c r="I21" s="232" t="s">
        <v>16</v>
      </c>
      <c r="J21" s="235" t="s">
        <v>8</v>
      </c>
      <c r="L21" s="234"/>
    </row>
    <row r="22" spans="2:12" s="233" customFormat="1" ht="6.95" customHeight="1" x14ac:dyDescent="0.2">
      <c r="B22" s="234"/>
      <c r="L22" s="234"/>
    </row>
    <row r="23" spans="2:12" s="233" customFormat="1" ht="12" customHeight="1" x14ac:dyDescent="0.2">
      <c r="B23" s="234"/>
      <c r="D23" s="232" t="s">
        <v>21</v>
      </c>
      <c r="I23" s="232" t="s">
        <v>14</v>
      </c>
      <c r="J23" s="235" t="s">
        <v>8</v>
      </c>
      <c r="L23" s="234"/>
    </row>
    <row r="24" spans="2:12" s="233" customFormat="1" ht="18" customHeight="1" x14ac:dyDescent="0.2">
      <c r="B24" s="234"/>
      <c r="E24" s="235" t="s">
        <v>22</v>
      </c>
      <c r="I24" s="232" t="s">
        <v>16</v>
      </c>
      <c r="J24" s="235" t="s">
        <v>8</v>
      </c>
      <c r="L24" s="234"/>
    </row>
    <row r="25" spans="2:12" s="233" customFormat="1" ht="6.95" customHeight="1" x14ac:dyDescent="0.2">
      <c r="B25" s="234"/>
      <c r="L25" s="234"/>
    </row>
    <row r="26" spans="2:12" s="233" customFormat="1" ht="12" customHeight="1" x14ac:dyDescent="0.2">
      <c r="B26" s="234"/>
      <c r="D26" s="232" t="s">
        <v>23</v>
      </c>
      <c r="L26" s="234"/>
    </row>
    <row r="27" spans="2:12" s="238" customFormat="1" ht="16.5" customHeight="1" x14ac:dyDescent="0.2">
      <c r="B27" s="239"/>
      <c r="E27" s="376" t="s">
        <v>8</v>
      </c>
      <c r="F27" s="376"/>
      <c r="G27" s="376"/>
      <c r="H27" s="376"/>
      <c r="L27" s="239"/>
    </row>
    <row r="28" spans="2:12" s="233" customFormat="1" ht="6.95" customHeight="1" x14ac:dyDescent="0.2">
      <c r="B28" s="234"/>
      <c r="L28" s="234"/>
    </row>
    <row r="29" spans="2:12" s="233" customFormat="1" ht="6.95" customHeight="1" x14ac:dyDescent="0.2">
      <c r="B29" s="234"/>
      <c r="D29" s="241"/>
      <c r="E29" s="241"/>
      <c r="F29" s="241"/>
      <c r="G29" s="241"/>
      <c r="H29" s="241"/>
      <c r="I29" s="241"/>
      <c r="J29" s="241"/>
      <c r="K29" s="241"/>
      <c r="L29" s="234"/>
    </row>
    <row r="30" spans="2:12" s="233" customFormat="1" ht="25.35" customHeight="1" x14ac:dyDescent="0.2">
      <c r="B30" s="234"/>
      <c r="D30" s="242" t="s">
        <v>25</v>
      </c>
      <c r="J30" s="243">
        <f>ROUND(J126, 2)</f>
        <v>0</v>
      </c>
      <c r="L30" s="234"/>
    </row>
    <row r="31" spans="2:12" s="233" customFormat="1" ht="6.95" customHeight="1" x14ac:dyDescent="0.2">
      <c r="B31" s="234"/>
      <c r="D31" s="241"/>
      <c r="E31" s="241"/>
      <c r="F31" s="241"/>
      <c r="G31" s="241"/>
      <c r="H31" s="241"/>
      <c r="I31" s="241"/>
      <c r="J31" s="241"/>
      <c r="K31" s="241"/>
      <c r="L31" s="234"/>
    </row>
    <row r="32" spans="2:12" s="233" customFormat="1" ht="14.45" customHeight="1" x14ac:dyDescent="0.2">
      <c r="B32" s="234"/>
      <c r="F32" s="244" t="s">
        <v>27</v>
      </c>
      <c r="I32" s="244" t="s">
        <v>26</v>
      </c>
      <c r="J32" s="244" t="s">
        <v>28</v>
      </c>
      <c r="L32" s="234"/>
    </row>
    <row r="33" spans="2:12" s="233" customFormat="1" ht="14.45" customHeight="1" x14ac:dyDescent="0.2">
      <c r="B33" s="234"/>
      <c r="D33" s="245" t="s">
        <v>29</v>
      </c>
      <c r="E33" s="232" t="s">
        <v>30</v>
      </c>
      <c r="F33" s="246">
        <f>ROUND((SUM(BE126:BE265)),  2)</f>
        <v>0</v>
      </c>
      <c r="I33" s="247">
        <v>0.21</v>
      </c>
      <c r="J33" s="246">
        <f>ROUND(((SUM(BE126:BE265))*I33),  2)</f>
        <v>0</v>
      </c>
      <c r="L33" s="234"/>
    </row>
    <row r="34" spans="2:12" s="233" customFormat="1" ht="14.45" customHeight="1" x14ac:dyDescent="0.2">
      <c r="B34" s="234"/>
      <c r="E34" s="232" t="s">
        <v>31</v>
      </c>
      <c r="F34" s="246">
        <f>ROUND((SUM(BF126:BF265)),  2)</f>
        <v>0</v>
      </c>
      <c r="I34" s="247">
        <v>0.12</v>
      </c>
      <c r="J34" s="246">
        <f>ROUND(((SUM(BF126:BF265))*I34),  2)</f>
        <v>0</v>
      </c>
      <c r="L34" s="234"/>
    </row>
    <row r="35" spans="2:12" s="233" customFormat="1" ht="14.45" hidden="1" customHeight="1" x14ac:dyDescent="0.2">
      <c r="B35" s="234"/>
      <c r="E35" s="232" t="s">
        <v>32</v>
      </c>
      <c r="F35" s="246">
        <f>ROUND((SUM(BG126:BG265)),  2)</f>
        <v>0</v>
      </c>
      <c r="I35" s="247">
        <v>0.21</v>
      </c>
      <c r="J35" s="246">
        <f>0</f>
        <v>0</v>
      </c>
      <c r="L35" s="234"/>
    </row>
    <row r="36" spans="2:12" s="233" customFormat="1" ht="14.45" hidden="1" customHeight="1" x14ac:dyDescent="0.2">
      <c r="B36" s="234"/>
      <c r="E36" s="232" t="s">
        <v>33</v>
      </c>
      <c r="F36" s="246">
        <f>ROUND((SUM(BH126:BH265)),  2)</f>
        <v>0</v>
      </c>
      <c r="I36" s="247">
        <v>0.12</v>
      </c>
      <c r="J36" s="246">
        <f>0</f>
        <v>0</v>
      </c>
      <c r="L36" s="234"/>
    </row>
    <row r="37" spans="2:12" s="233" customFormat="1" ht="14.45" hidden="1" customHeight="1" x14ac:dyDescent="0.2">
      <c r="B37" s="234"/>
      <c r="E37" s="232" t="s">
        <v>34</v>
      </c>
      <c r="F37" s="246">
        <f>ROUND((SUM(BI126:BI265)),  2)</f>
        <v>0</v>
      </c>
      <c r="I37" s="247">
        <v>0</v>
      </c>
      <c r="J37" s="246">
        <f>0</f>
        <v>0</v>
      </c>
      <c r="L37" s="234"/>
    </row>
    <row r="38" spans="2:12" s="233" customFormat="1" ht="6.95" customHeight="1" x14ac:dyDescent="0.2">
      <c r="B38" s="234"/>
      <c r="L38" s="234"/>
    </row>
    <row r="39" spans="2:12" s="233" customFormat="1" ht="25.35" customHeight="1" x14ac:dyDescent="0.2">
      <c r="B39" s="234"/>
      <c r="C39" s="248"/>
      <c r="D39" s="249" t="s">
        <v>35</v>
      </c>
      <c r="E39" s="250"/>
      <c r="F39" s="250"/>
      <c r="G39" s="251" t="s">
        <v>36</v>
      </c>
      <c r="H39" s="252" t="s">
        <v>37</v>
      </c>
      <c r="I39" s="250"/>
      <c r="J39" s="253">
        <f>SUM(J30:J37)</f>
        <v>0</v>
      </c>
      <c r="K39" s="254"/>
      <c r="L39" s="234"/>
    </row>
    <row r="40" spans="2:12" s="233" customFormat="1" ht="14.45" customHeight="1" x14ac:dyDescent="0.2">
      <c r="B40" s="234"/>
      <c r="L40" s="234"/>
    </row>
    <row r="41" spans="2:12" ht="14.45" customHeight="1" x14ac:dyDescent="0.2">
      <c r="B41" s="229"/>
      <c r="L41" s="229"/>
    </row>
    <row r="42" spans="2:12" ht="14.45" customHeight="1" x14ac:dyDescent="0.2">
      <c r="B42" s="229"/>
      <c r="L42" s="229"/>
    </row>
    <row r="43" spans="2:12" ht="14.45" customHeight="1" x14ac:dyDescent="0.2">
      <c r="B43" s="229"/>
      <c r="L43" s="229"/>
    </row>
    <row r="44" spans="2:12" ht="14.45" customHeight="1" x14ac:dyDescent="0.2">
      <c r="B44" s="229"/>
      <c r="L44" s="229"/>
    </row>
    <row r="45" spans="2:12" ht="14.45" customHeight="1" x14ac:dyDescent="0.2">
      <c r="B45" s="229"/>
      <c r="L45" s="229"/>
    </row>
    <row r="46" spans="2:12" ht="14.45" customHeight="1" x14ac:dyDescent="0.2">
      <c r="B46" s="229"/>
      <c r="L46" s="229"/>
    </row>
    <row r="47" spans="2:12" ht="14.45" customHeight="1" x14ac:dyDescent="0.2">
      <c r="B47" s="229"/>
      <c r="L47" s="229"/>
    </row>
    <row r="48" spans="2:12" ht="14.45" customHeight="1" x14ac:dyDescent="0.2">
      <c r="B48" s="229"/>
      <c r="L48" s="229"/>
    </row>
    <row r="49" spans="2:12" ht="14.45" customHeight="1" x14ac:dyDescent="0.2">
      <c r="B49" s="229"/>
      <c r="L49" s="229"/>
    </row>
    <row r="50" spans="2:12" s="233" customFormat="1" ht="14.45" customHeight="1" x14ac:dyDescent="0.2">
      <c r="B50" s="234"/>
      <c r="D50" s="255" t="s">
        <v>755</v>
      </c>
      <c r="E50" s="256"/>
      <c r="F50" s="256"/>
      <c r="G50" s="255" t="s">
        <v>848</v>
      </c>
      <c r="H50" s="256"/>
      <c r="I50" s="256"/>
      <c r="J50" s="256"/>
      <c r="K50" s="256"/>
      <c r="L50" s="234"/>
    </row>
    <row r="51" spans="2:12" x14ac:dyDescent="0.2">
      <c r="B51" s="229"/>
      <c r="L51" s="229"/>
    </row>
    <row r="52" spans="2:12" x14ac:dyDescent="0.2">
      <c r="B52" s="229"/>
      <c r="L52" s="229"/>
    </row>
    <row r="53" spans="2:12" x14ac:dyDescent="0.2">
      <c r="B53" s="229"/>
      <c r="L53" s="229"/>
    </row>
    <row r="54" spans="2:12" x14ac:dyDescent="0.2">
      <c r="B54" s="229"/>
      <c r="L54" s="229"/>
    </row>
    <row r="55" spans="2:12" x14ac:dyDescent="0.2">
      <c r="B55" s="229"/>
      <c r="L55" s="229"/>
    </row>
    <row r="56" spans="2:12" x14ac:dyDescent="0.2">
      <c r="B56" s="229"/>
      <c r="L56" s="229"/>
    </row>
    <row r="57" spans="2:12" x14ac:dyDescent="0.2">
      <c r="B57" s="229"/>
      <c r="L57" s="229"/>
    </row>
    <row r="58" spans="2:12" x14ac:dyDescent="0.2">
      <c r="B58" s="229"/>
      <c r="L58" s="229"/>
    </row>
    <row r="59" spans="2:12" x14ac:dyDescent="0.2">
      <c r="B59" s="229"/>
      <c r="L59" s="229"/>
    </row>
    <row r="60" spans="2:12" x14ac:dyDescent="0.2">
      <c r="B60" s="229"/>
      <c r="L60" s="229"/>
    </row>
    <row r="61" spans="2:12" s="233" customFormat="1" ht="12.75" x14ac:dyDescent="0.2">
      <c r="B61" s="234"/>
      <c r="D61" s="257" t="s">
        <v>849</v>
      </c>
      <c r="E61" s="258"/>
      <c r="F61" s="259" t="s">
        <v>850</v>
      </c>
      <c r="G61" s="257" t="s">
        <v>849</v>
      </c>
      <c r="H61" s="258"/>
      <c r="I61" s="258"/>
      <c r="J61" s="260" t="s">
        <v>850</v>
      </c>
      <c r="K61" s="258"/>
      <c r="L61" s="234"/>
    </row>
    <row r="62" spans="2:12" x14ac:dyDescent="0.2">
      <c r="B62" s="229"/>
      <c r="L62" s="229"/>
    </row>
    <row r="63" spans="2:12" x14ac:dyDescent="0.2">
      <c r="B63" s="229"/>
      <c r="L63" s="229"/>
    </row>
    <row r="64" spans="2:12" x14ac:dyDescent="0.2">
      <c r="B64" s="229"/>
      <c r="L64" s="229"/>
    </row>
    <row r="65" spans="2:12" s="233" customFormat="1" ht="12.75" x14ac:dyDescent="0.2">
      <c r="B65" s="234"/>
      <c r="D65" s="255" t="s">
        <v>851</v>
      </c>
      <c r="E65" s="256"/>
      <c r="F65" s="256"/>
      <c r="G65" s="255" t="s">
        <v>852</v>
      </c>
      <c r="H65" s="256"/>
      <c r="I65" s="256"/>
      <c r="J65" s="256"/>
      <c r="K65" s="256"/>
      <c r="L65" s="234"/>
    </row>
    <row r="66" spans="2:12" x14ac:dyDescent="0.2">
      <c r="B66" s="229"/>
      <c r="L66" s="229"/>
    </row>
    <row r="67" spans="2:12" x14ac:dyDescent="0.2">
      <c r="B67" s="229"/>
      <c r="L67" s="229"/>
    </row>
    <row r="68" spans="2:12" x14ac:dyDescent="0.2">
      <c r="B68" s="229"/>
      <c r="L68" s="229"/>
    </row>
    <row r="69" spans="2:12" x14ac:dyDescent="0.2">
      <c r="B69" s="229"/>
      <c r="L69" s="229"/>
    </row>
    <row r="70" spans="2:12" x14ac:dyDescent="0.2">
      <c r="B70" s="229"/>
      <c r="L70" s="229"/>
    </row>
    <row r="71" spans="2:12" x14ac:dyDescent="0.2">
      <c r="B71" s="229"/>
      <c r="L71" s="229"/>
    </row>
    <row r="72" spans="2:12" x14ac:dyDescent="0.2">
      <c r="B72" s="229"/>
      <c r="L72" s="229"/>
    </row>
    <row r="73" spans="2:12" x14ac:dyDescent="0.2">
      <c r="B73" s="229"/>
      <c r="L73" s="229"/>
    </row>
    <row r="74" spans="2:12" x14ac:dyDescent="0.2">
      <c r="B74" s="229"/>
      <c r="L74" s="229"/>
    </row>
    <row r="75" spans="2:12" x14ac:dyDescent="0.2">
      <c r="B75" s="229"/>
      <c r="L75" s="229"/>
    </row>
    <row r="76" spans="2:12" s="233" customFormat="1" ht="12.75" x14ac:dyDescent="0.2">
      <c r="B76" s="234"/>
      <c r="D76" s="257" t="s">
        <v>849</v>
      </c>
      <c r="E76" s="258"/>
      <c r="F76" s="259" t="s">
        <v>850</v>
      </c>
      <c r="G76" s="257" t="s">
        <v>849</v>
      </c>
      <c r="H76" s="258"/>
      <c r="I76" s="258"/>
      <c r="J76" s="260" t="s">
        <v>850</v>
      </c>
      <c r="K76" s="258"/>
      <c r="L76" s="234"/>
    </row>
    <row r="77" spans="2:12" s="233" customFormat="1" ht="14.45" customHeight="1" x14ac:dyDescent="0.2">
      <c r="B77" s="261"/>
      <c r="C77" s="262"/>
      <c r="D77" s="262"/>
      <c r="E77" s="262"/>
      <c r="F77" s="262"/>
      <c r="G77" s="262"/>
      <c r="H77" s="262"/>
      <c r="I77" s="262"/>
      <c r="J77" s="262"/>
      <c r="K77" s="262"/>
      <c r="L77" s="234"/>
    </row>
    <row r="81" spans="2:47" s="233" customFormat="1" ht="6.95" customHeight="1" x14ac:dyDescent="0.2">
      <c r="B81" s="263"/>
      <c r="C81" s="264"/>
      <c r="D81" s="264"/>
      <c r="E81" s="264"/>
      <c r="F81" s="264"/>
      <c r="G81" s="264"/>
      <c r="H81" s="264"/>
      <c r="I81" s="264"/>
      <c r="J81" s="264"/>
      <c r="K81" s="264"/>
      <c r="L81" s="234"/>
    </row>
    <row r="82" spans="2:47" s="233" customFormat="1" ht="24.95" customHeight="1" x14ac:dyDescent="0.2">
      <c r="B82" s="234"/>
      <c r="C82" s="230" t="s">
        <v>47</v>
      </c>
      <c r="L82" s="234"/>
    </row>
    <row r="83" spans="2:47" s="233" customFormat="1" ht="6.95" customHeight="1" x14ac:dyDescent="0.2">
      <c r="B83" s="234"/>
      <c r="L83" s="234"/>
    </row>
    <row r="84" spans="2:47" s="233" customFormat="1" ht="12" customHeight="1" x14ac:dyDescent="0.2">
      <c r="B84" s="234"/>
      <c r="C84" s="232" t="s">
        <v>5</v>
      </c>
      <c r="L84" s="234"/>
    </row>
    <row r="85" spans="2:47" s="233" customFormat="1" ht="16.5" customHeight="1" x14ac:dyDescent="0.2">
      <c r="B85" s="234"/>
      <c r="E85" s="371" t="str">
        <f>E7</f>
        <v>Regenerace bytového domu č.p. 133 Nové Sedlo</v>
      </c>
      <c r="F85" s="372"/>
      <c r="G85" s="372"/>
      <c r="H85" s="372"/>
      <c r="L85" s="234"/>
    </row>
    <row r="86" spans="2:47" s="233" customFormat="1" ht="12" customHeight="1" x14ac:dyDescent="0.2">
      <c r="B86" s="234"/>
      <c r="C86" s="232" t="s">
        <v>845</v>
      </c>
      <c r="L86" s="234"/>
    </row>
    <row r="87" spans="2:47" s="233" customFormat="1" ht="16.5" customHeight="1" x14ac:dyDescent="0.2">
      <c r="B87" s="234"/>
      <c r="E87" s="369" t="str">
        <f>E9</f>
        <v>02 - Vodovod</v>
      </c>
      <c r="F87" s="370"/>
      <c r="G87" s="370"/>
      <c r="H87" s="370"/>
      <c r="L87" s="234"/>
    </row>
    <row r="88" spans="2:47" s="233" customFormat="1" ht="6.95" customHeight="1" x14ac:dyDescent="0.2">
      <c r="B88" s="234"/>
      <c r="L88" s="234"/>
    </row>
    <row r="89" spans="2:47" s="233" customFormat="1" ht="12" customHeight="1" x14ac:dyDescent="0.2">
      <c r="B89" s="234"/>
      <c r="C89" s="232" t="s">
        <v>10</v>
      </c>
      <c r="F89" s="235" t="str">
        <f>F12</f>
        <v>Nové Sedlo, č.p. 133</v>
      </c>
      <c r="I89" s="232" t="s">
        <v>12</v>
      </c>
      <c r="J89" s="236" t="str">
        <f>IF(J12="","",J12)</f>
        <v>10. 9. 2020</v>
      </c>
      <c r="L89" s="234"/>
    </row>
    <row r="90" spans="2:47" s="233" customFormat="1" ht="6.95" customHeight="1" x14ac:dyDescent="0.2">
      <c r="B90" s="234"/>
      <c r="L90" s="234"/>
    </row>
    <row r="91" spans="2:47" s="233" customFormat="1" ht="15.2" customHeight="1" x14ac:dyDescent="0.2">
      <c r="B91" s="234"/>
      <c r="C91" s="232" t="s">
        <v>13</v>
      </c>
      <c r="F91" s="235" t="str">
        <f>E15</f>
        <v>Město Nové Sedlo</v>
      </c>
      <c r="I91" s="232" t="s">
        <v>18</v>
      </c>
      <c r="J91" s="240" t="str">
        <f>E21</f>
        <v>CENTRA STAV s.r.o.</v>
      </c>
      <c r="L91" s="234"/>
    </row>
    <row r="92" spans="2:47" s="233" customFormat="1" ht="15.2" customHeight="1" x14ac:dyDescent="0.2">
      <c r="B92" s="234"/>
      <c r="C92" s="232" t="s">
        <v>847</v>
      </c>
      <c r="F92" s="235" t="str">
        <f>IF(E18="","",E18)</f>
        <v>Vyplň údaj</v>
      </c>
      <c r="I92" s="232" t="s">
        <v>21</v>
      </c>
      <c r="J92" s="240" t="str">
        <f>E24</f>
        <v>Michal Kubelka</v>
      </c>
      <c r="L92" s="234"/>
    </row>
    <row r="93" spans="2:47" s="233" customFormat="1" ht="10.35" customHeight="1" x14ac:dyDescent="0.2">
      <c r="B93" s="234"/>
      <c r="L93" s="234"/>
    </row>
    <row r="94" spans="2:47" s="233" customFormat="1" ht="29.25" customHeight="1" x14ac:dyDescent="0.2">
      <c r="B94" s="234"/>
      <c r="C94" s="265" t="s">
        <v>48</v>
      </c>
      <c r="D94" s="248"/>
      <c r="E94" s="248"/>
      <c r="F94" s="248"/>
      <c r="G94" s="248"/>
      <c r="H94" s="248"/>
      <c r="I94" s="248"/>
      <c r="J94" s="266" t="s">
        <v>49</v>
      </c>
      <c r="K94" s="248"/>
      <c r="L94" s="234"/>
    </row>
    <row r="95" spans="2:47" s="233" customFormat="1" ht="10.35" customHeight="1" x14ac:dyDescent="0.2">
      <c r="B95" s="234"/>
      <c r="L95" s="234"/>
    </row>
    <row r="96" spans="2:47" s="233" customFormat="1" ht="22.9" customHeight="1" x14ac:dyDescent="0.2">
      <c r="B96" s="234"/>
      <c r="C96" s="267" t="s">
        <v>853</v>
      </c>
      <c r="J96" s="243">
        <f>J126</f>
        <v>0</v>
      </c>
      <c r="L96" s="234"/>
      <c r="AU96" s="226" t="s">
        <v>50</v>
      </c>
    </row>
    <row r="97" spans="2:12" s="268" customFormat="1" ht="24.95" customHeight="1" x14ac:dyDescent="0.2">
      <c r="B97" s="269"/>
      <c r="D97" s="270" t="s">
        <v>51</v>
      </c>
      <c r="E97" s="271"/>
      <c r="F97" s="271"/>
      <c r="G97" s="271"/>
      <c r="H97" s="271"/>
      <c r="I97" s="271"/>
      <c r="J97" s="272">
        <f>J127</f>
        <v>0</v>
      </c>
      <c r="L97" s="269"/>
    </row>
    <row r="98" spans="2:12" s="273" customFormat="1" ht="19.899999999999999" customHeight="1" x14ac:dyDescent="0.2">
      <c r="B98" s="274"/>
      <c r="D98" s="275" t="s">
        <v>54</v>
      </c>
      <c r="E98" s="276"/>
      <c r="F98" s="276"/>
      <c r="G98" s="276"/>
      <c r="H98" s="276"/>
      <c r="I98" s="276"/>
      <c r="J98" s="277">
        <f>J128</f>
        <v>0</v>
      </c>
      <c r="L98" s="274"/>
    </row>
    <row r="99" spans="2:12" s="273" customFormat="1" ht="19.899999999999999" customHeight="1" x14ac:dyDescent="0.2">
      <c r="B99" s="274"/>
      <c r="D99" s="275" t="s">
        <v>55</v>
      </c>
      <c r="E99" s="276"/>
      <c r="F99" s="276"/>
      <c r="G99" s="276"/>
      <c r="H99" s="276"/>
      <c r="I99" s="276"/>
      <c r="J99" s="277">
        <f>J139</f>
        <v>0</v>
      </c>
      <c r="L99" s="274"/>
    </row>
    <row r="100" spans="2:12" s="273" customFormat="1" ht="19.899999999999999" customHeight="1" x14ac:dyDescent="0.2">
      <c r="B100" s="274"/>
      <c r="D100" s="275" t="s">
        <v>56</v>
      </c>
      <c r="E100" s="276"/>
      <c r="F100" s="276"/>
      <c r="G100" s="276"/>
      <c r="H100" s="276"/>
      <c r="I100" s="276"/>
      <c r="J100" s="277">
        <f>J161</f>
        <v>0</v>
      </c>
      <c r="L100" s="274"/>
    </row>
    <row r="101" spans="2:12" s="268" customFormat="1" ht="24.95" customHeight="1" x14ac:dyDescent="0.2">
      <c r="B101" s="269"/>
      <c r="D101" s="270" t="s">
        <v>57</v>
      </c>
      <c r="E101" s="271"/>
      <c r="F101" s="271"/>
      <c r="G101" s="271"/>
      <c r="H101" s="271"/>
      <c r="I101" s="271"/>
      <c r="J101" s="272">
        <f>J166</f>
        <v>0</v>
      </c>
      <c r="L101" s="269"/>
    </row>
    <row r="102" spans="2:12" s="273" customFormat="1" ht="19.899999999999999" customHeight="1" x14ac:dyDescent="0.2">
      <c r="B102" s="274"/>
      <c r="D102" s="275" t="s">
        <v>854</v>
      </c>
      <c r="E102" s="276"/>
      <c r="F102" s="276"/>
      <c r="G102" s="276"/>
      <c r="H102" s="276"/>
      <c r="I102" s="276"/>
      <c r="J102" s="277">
        <f>J167</f>
        <v>0</v>
      </c>
      <c r="L102" s="274"/>
    </row>
    <row r="103" spans="2:12" s="273" customFormat="1" ht="19.899999999999999" customHeight="1" x14ac:dyDescent="0.2">
      <c r="B103" s="274"/>
      <c r="D103" s="275" t="s">
        <v>855</v>
      </c>
      <c r="E103" s="276"/>
      <c r="F103" s="276"/>
      <c r="G103" s="276"/>
      <c r="H103" s="276"/>
      <c r="I103" s="276"/>
      <c r="J103" s="277">
        <f>J230</f>
        <v>0</v>
      </c>
      <c r="L103" s="274"/>
    </row>
    <row r="104" spans="2:12" s="273" customFormat="1" ht="19.899999999999999" customHeight="1" x14ac:dyDescent="0.2">
      <c r="B104" s="274"/>
      <c r="D104" s="275" t="s">
        <v>60</v>
      </c>
      <c r="E104" s="276"/>
      <c r="F104" s="276"/>
      <c r="G104" s="276"/>
      <c r="H104" s="276"/>
      <c r="I104" s="276"/>
      <c r="J104" s="277">
        <f>J240</f>
        <v>0</v>
      </c>
      <c r="L104" s="274"/>
    </row>
    <row r="105" spans="2:12" s="273" customFormat="1" ht="19.899999999999999" customHeight="1" x14ac:dyDescent="0.2">
      <c r="B105" s="274"/>
      <c r="D105" s="275" t="s">
        <v>856</v>
      </c>
      <c r="E105" s="276"/>
      <c r="F105" s="276"/>
      <c r="G105" s="276"/>
      <c r="H105" s="276"/>
      <c r="I105" s="276"/>
      <c r="J105" s="277">
        <f>J251</f>
        <v>0</v>
      </c>
      <c r="L105" s="274"/>
    </row>
    <row r="106" spans="2:12" s="273" customFormat="1" ht="19.899999999999999" customHeight="1" x14ac:dyDescent="0.2">
      <c r="B106" s="274"/>
      <c r="D106" s="275" t="s">
        <v>63</v>
      </c>
      <c r="E106" s="276"/>
      <c r="F106" s="276"/>
      <c r="G106" s="276"/>
      <c r="H106" s="276"/>
      <c r="I106" s="276"/>
      <c r="J106" s="277">
        <f>J258</f>
        <v>0</v>
      </c>
      <c r="L106" s="274"/>
    </row>
    <row r="107" spans="2:12" s="233" customFormat="1" ht="21.75" customHeight="1" x14ac:dyDescent="0.2">
      <c r="B107" s="234"/>
      <c r="L107" s="234"/>
    </row>
    <row r="108" spans="2:12" s="233" customFormat="1" ht="6.95" customHeight="1" x14ac:dyDescent="0.2">
      <c r="B108" s="261"/>
      <c r="C108" s="262"/>
      <c r="D108" s="262"/>
      <c r="E108" s="262"/>
      <c r="F108" s="262"/>
      <c r="G108" s="262"/>
      <c r="H108" s="262"/>
      <c r="I108" s="262"/>
      <c r="J108" s="262"/>
      <c r="K108" s="262"/>
      <c r="L108" s="234"/>
    </row>
    <row r="112" spans="2:12" s="233" customFormat="1" ht="6.95" customHeight="1" x14ac:dyDescent="0.2">
      <c r="B112" s="263"/>
      <c r="C112" s="264"/>
      <c r="D112" s="264"/>
      <c r="E112" s="264"/>
      <c r="F112" s="264"/>
      <c r="G112" s="264"/>
      <c r="H112" s="264"/>
      <c r="I112" s="264"/>
      <c r="J112" s="264"/>
      <c r="K112" s="264"/>
      <c r="L112" s="234"/>
    </row>
    <row r="113" spans="2:63" s="233" customFormat="1" ht="24.95" customHeight="1" x14ac:dyDescent="0.2">
      <c r="B113" s="234"/>
      <c r="C113" s="230" t="s">
        <v>64</v>
      </c>
      <c r="L113" s="234"/>
    </row>
    <row r="114" spans="2:63" s="233" customFormat="1" ht="6.95" customHeight="1" x14ac:dyDescent="0.2">
      <c r="B114" s="234"/>
      <c r="L114" s="234"/>
    </row>
    <row r="115" spans="2:63" s="233" customFormat="1" ht="12" customHeight="1" x14ac:dyDescent="0.2">
      <c r="B115" s="234"/>
      <c r="C115" s="232" t="s">
        <v>5</v>
      </c>
      <c r="L115" s="234"/>
    </row>
    <row r="116" spans="2:63" s="233" customFormat="1" ht="16.5" customHeight="1" x14ac:dyDescent="0.2">
      <c r="B116" s="234"/>
      <c r="E116" s="371" t="str">
        <f>E7</f>
        <v>Regenerace bytového domu č.p. 133 Nové Sedlo</v>
      </c>
      <c r="F116" s="372"/>
      <c r="G116" s="372"/>
      <c r="H116" s="372"/>
      <c r="L116" s="234"/>
    </row>
    <row r="117" spans="2:63" s="233" customFormat="1" ht="12" customHeight="1" x14ac:dyDescent="0.2">
      <c r="B117" s="234"/>
      <c r="C117" s="232" t="s">
        <v>845</v>
      </c>
      <c r="L117" s="234"/>
    </row>
    <row r="118" spans="2:63" s="233" customFormat="1" ht="16.5" customHeight="1" x14ac:dyDescent="0.2">
      <c r="B118" s="234"/>
      <c r="E118" s="369" t="str">
        <f>E9</f>
        <v>02 - Vodovod</v>
      </c>
      <c r="F118" s="370"/>
      <c r="G118" s="370"/>
      <c r="H118" s="370"/>
      <c r="L118" s="234"/>
    </row>
    <row r="119" spans="2:63" s="233" customFormat="1" ht="6.95" customHeight="1" x14ac:dyDescent="0.2">
      <c r="B119" s="234"/>
      <c r="L119" s="234"/>
    </row>
    <row r="120" spans="2:63" s="233" customFormat="1" ht="12" customHeight="1" x14ac:dyDescent="0.2">
      <c r="B120" s="234"/>
      <c r="C120" s="232" t="s">
        <v>10</v>
      </c>
      <c r="F120" s="235" t="str">
        <f>F12</f>
        <v>Nové Sedlo, č.p. 133</v>
      </c>
      <c r="I120" s="232" t="s">
        <v>12</v>
      </c>
      <c r="J120" s="236" t="str">
        <f>IF(J12="","",J12)</f>
        <v>10. 9. 2020</v>
      </c>
      <c r="L120" s="234"/>
    </row>
    <row r="121" spans="2:63" s="233" customFormat="1" ht="6.95" customHeight="1" x14ac:dyDescent="0.2">
      <c r="B121" s="234"/>
      <c r="L121" s="234"/>
    </row>
    <row r="122" spans="2:63" s="233" customFormat="1" ht="15.2" customHeight="1" x14ac:dyDescent="0.2">
      <c r="B122" s="234"/>
      <c r="C122" s="232" t="s">
        <v>13</v>
      </c>
      <c r="F122" s="235" t="str">
        <f>E15</f>
        <v>Město Nové Sedlo</v>
      </c>
      <c r="I122" s="232" t="s">
        <v>18</v>
      </c>
      <c r="J122" s="240" t="str">
        <f>E21</f>
        <v>CENTRA STAV s.r.o.</v>
      </c>
      <c r="L122" s="234"/>
    </row>
    <row r="123" spans="2:63" s="233" customFormat="1" ht="15.2" customHeight="1" x14ac:dyDescent="0.2">
      <c r="B123" s="234"/>
      <c r="C123" s="232" t="s">
        <v>847</v>
      </c>
      <c r="F123" s="235" t="str">
        <f>IF(E18="","",E18)</f>
        <v>Vyplň údaj</v>
      </c>
      <c r="I123" s="232" t="s">
        <v>21</v>
      </c>
      <c r="J123" s="240" t="str">
        <f>E24</f>
        <v>Michal Kubelka</v>
      </c>
      <c r="L123" s="234"/>
    </row>
    <row r="124" spans="2:63" s="233" customFormat="1" ht="10.35" customHeight="1" x14ac:dyDescent="0.2">
      <c r="B124" s="234"/>
      <c r="L124" s="234"/>
    </row>
    <row r="125" spans="2:63" s="278" customFormat="1" ht="29.25" customHeight="1" x14ac:dyDescent="0.2">
      <c r="B125" s="279"/>
      <c r="C125" s="280" t="s">
        <v>65</v>
      </c>
      <c r="D125" s="281" t="s">
        <v>40</v>
      </c>
      <c r="E125" s="281" t="s">
        <v>38</v>
      </c>
      <c r="F125" s="281" t="s">
        <v>39</v>
      </c>
      <c r="G125" s="281" t="s">
        <v>66</v>
      </c>
      <c r="H125" s="281" t="s">
        <v>67</v>
      </c>
      <c r="I125" s="281" t="s">
        <v>68</v>
      </c>
      <c r="J125" s="281" t="s">
        <v>49</v>
      </c>
      <c r="K125" s="282" t="s">
        <v>69</v>
      </c>
      <c r="L125" s="279"/>
      <c r="M125" s="283" t="s">
        <v>8</v>
      </c>
      <c r="N125" s="284" t="s">
        <v>29</v>
      </c>
      <c r="O125" s="284" t="s">
        <v>70</v>
      </c>
      <c r="P125" s="284" t="s">
        <v>71</v>
      </c>
      <c r="Q125" s="284" t="s">
        <v>72</v>
      </c>
      <c r="R125" s="284" t="s">
        <v>73</v>
      </c>
      <c r="S125" s="284" t="s">
        <v>74</v>
      </c>
      <c r="T125" s="285" t="s">
        <v>75</v>
      </c>
    </row>
    <row r="126" spans="2:63" s="233" customFormat="1" ht="22.9" customHeight="1" x14ac:dyDescent="0.25">
      <c r="B126" s="234"/>
      <c r="C126" s="286" t="s">
        <v>76</v>
      </c>
      <c r="J126" s="287">
        <f>BK126</f>
        <v>0</v>
      </c>
      <c r="L126" s="234"/>
      <c r="M126" s="288"/>
      <c r="N126" s="241"/>
      <c r="O126" s="241"/>
      <c r="P126" s="289">
        <f>P127+P166</f>
        <v>0</v>
      </c>
      <c r="Q126" s="241"/>
      <c r="R126" s="289">
        <f>R127+R166</f>
        <v>0.63544310000000004</v>
      </c>
      <c r="S126" s="241"/>
      <c r="T126" s="290">
        <f>T127+T166</f>
        <v>6.2412299999999998</v>
      </c>
      <c r="AT126" s="226" t="s">
        <v>42</v>
      </c>
      <c r="AU126" s="226" t="s">
        <v>50</v>
      </c>
      <c r="BK126" s="291">
        <f>BK127+BK166</f>
        <v>0</v>
      </c>
    </row>
    <row r="127" spans="2:63" s="292" customFormat="1" ht="25.9" customHeight="1" x14ac:dyDescent="0.2">
      <c r="B127" s="293"/>
      <c r="D127" s="294" t="s">
        <v>42</v>
      </c>
      <c r="E127" s="295" t="s">
        <v>77</v>
      </c>
      <c r="F127" s="295" t="s">
        <v>78</v>
      </c>
      <c r="I127" s="296"/>
      <c r="J127" s="297">
        <f>BK127</f>
        <v>0</v>
      </c>
      <c r="L127" s="293"/>
      <c r="M127" s="298"/>
      <c r="P127" s="299">
        <f>P128+P139+P161</f>
        <v>0</v>
      </c>
      <c r="R127" s="299">
        <f>R128+R139+R161</f>
        <v>1.2599999999999998E-3</v>
      </c>
      <c r="T127" s="300">
        <f>T128+T139+T161</f>
        <v>0</v>
      </c>
      <c r="AR127" s="294" t="s">
        <v>45</v>
      </c>
      <c r="AT127" s="301" t="s">
        <v>42</v>
      </c>
      <c r="AU127" s="301" t="s">
        <v>43</v>
      </c>
      <c r="AY127" s="294" t="s">
        <v>79</v>
      </c>
      <c r="BK127" s="302">
        <f>BK128+BK139+BK161</f>
        <v>0</v>
      </c>
    </row>
    <row r="128" spans="2:63" s="292" customFormat="1" ht="22.9" customHeight="1" x14ac:dyDescent="0.2">
      <c r="B128" s="293"/>
      <c r="D128" s="294" t="s">
        <v>42</v>
      </c>
      <c r="E128" s="303" t="s">
        <v>158</v>
      </c>
      <c r="F128" s="303" t="s">
        <v>339</v>
      </c>
      <c r="I128" s="296"/>
      <c r="J128" s="304">
        <f>BK128</f>
        <v>0</v>
      </c>
      <c r="L128" s="293"/>
      <c r="M128" s="298"/>
      <c r="P128" s="299">
        <f>SUM(P129:P138)</f>
        <v>0</v>
      </c>
      <c r="R128" s="299">
        <f>SUM(R129:R138)</f>
        <v>1.2599999999999998E-3</v>
      </c>
      <c r="T128" s="300">
        <f>SUM(T129:T138)</f>
        <v>0</v>
      </c>
      <c r="AR128" s="294" t="s">
        <v>45</v>
      </c>
      <c r="AT128" s="301" t="s">
        <v>42</v>
      </c>
      <c r="AU128" s="301" t="s">
        <v>45</v>
      </c>
      <c r="AY128" s="294" t="s">
        <v>79</v>
      </c>
      <c r="BK128" s="302">
        <f>SUM(BK129:BK138)</f>
        <v>0</v>
      </c>
    </row>
    <row r="129" spans="2:65" s="233" customFormat="1" ht="33" customHeight="1" x14ac:dyDescent="0.2">
      <c r="B129" s="234"/>
      <c r="C129" s="305" t="s">
        <v>45</v>
      </c>
      <c r="D129" s="305" t="s">
        <v>81</v>
      </c>
      <c r="E129" s="306" t="s">
        <v>424</v>
      </c>
      <c r="F129" s="307" t="s">
        <v>857</v>
      </c>
      <c r="G129" s="308" t="s">
        <v>92</v>
      </c>
      <c r="H129" s="309">
        <v>6</v>
      </c>
      <c r="I129" s="310"/>
      <c r="J129" s="311">
        <f>ROUND(I129*H129,2)</f>
        <v>0</v>
      </c>
      <c r="K129" s="307" t="s">
        <v>858</v>
      </c>
      <c r="L129" s="234"/>
      <c r="M129" s="312" t="s">
        <v>8</v>
      </c>
      <c r="N129" s="313" t="s">
        <v>31</v>
      </c>
      <c r="P129" s="314">
        <f>O129*H129</f>
        <v>0</v>
      </c>
      <c r="Q129" s="314">
        <v>1.2999999999999999E-4</v>
      </c>
      <c r="R129" s="314">
        <f>Q129*H129</f>
        <v>7.7999999999999988E-4</v>
      </c>
      <c r="S129" s="314">
        <v>0</v>
      </c>
      <c r="T129" s="315">
        <f>S129*H129</f>
        <v>0</v>
      </c>
      <c r="AR129" s="316" t="s">
        <v>85</v>
      </c>
      <c r="AT129" s="316" t="s">
        <v>81</v>
      </c>
      <c r="AU129" s="316" t="s">
        <v>86</v>
      </c>
      <c r="AY129" s="226" t="s">
        <v>79</v>
      </c>
      <c r="BE129" s="317">
        <f>IF(N129="základní",J129,0)</f>
        <v>0</v>
      </c>
      <c r="BF129" s="317">
        <f>IF(N129="snížená",J129,0)</f>
        <v>0</v>
      </c>
      <c r="BG129" s="317">
        <f>IF(N129="zákl. přenesená",J129,0)</f>
        <v>0</v>
      </c>
      <c r="BH129" s="317">
        <f>IF(N129="sníž. přenesená",J129,0)</f>
        <v>0</v>
      </c>
      <c r="BI129" s="317">
        <f>IF(N129="nulová",J129,0)</f>
        <v>0</v>
      </c>
      <c r="BJ129" s="226" t="s">
        <v>86</v>
      </c>
      <c r="BK129" s="317">
        <f>ROUND(I129*H129,2)</f>
        <v>0</v>
      </c>
      <c r="BL129" s="226" t="s">
        <v>85</v>
      </c>
      <c r="BM129" s="316" t="s">
        <v>859</v>
      </c>
    </row>
    <row r="130" spans="2:65" s="233" customFormat="1" ht="19.5" x14ac:dyDescent="0.2">
      <c r="B130" s="234"/>
      <c r="D130" s="318" t="s">
        <v>860</v>
      </c>
      <c r="F130" s="319" t="s">
        <v>861</v>
      </c>
      <c r="I130" s="320"/>
      <c r="L130" s="234"/>
      <c r="M130" s="321"/>
      <c r="T130" s="322"/>
      <c r="AT130" s="226" t="s">
        <v>860</v>
      </c>
      <c r="AU130" s="226" t="s">
        <v>86</v>
      </c>
    </row>
    <row r="131" spans="2:65" s="233" customFormat="1" x14ac:dyDescent="0.2">
      <c r="B131" s="234"/>
      <c r="D131" s="323" t="s">
        <v>95</v>
      </c>
      <c r="F131" s="324" t="s">
        <v>862</v>
      </c>
      <c r="I131" s="320"/>
      <c r="L131" s="234"/>
      <c r="M131" s="321"/>
      <c r="T131" s="322"/>
      <c r="AT131" s="226" t="s">
        <v>95</v>
      </c>
      <c r="AU131" s="226" t="s">
        <v>86</v>
      </c>
    </row>
    <row r="132" spans="2:65" s="233" customFormat="1" ht="58.5" x14ac:dyDescent="0.2">
      <c r="B132" s="234"/>
      <c r="D132" s="318" t="s">
        <v>97</v>
      </c>
      <c r="F132" s="325" t="s">
        <v>863</v>
      </c>
      <c r="I132" s="320"/>
      <c r="L132" s="234"/>
      <c r="M132" s="321"/>
      <c r="T132" s="322"/>
      <c r="AT132" s="226" t="s">
        <v>97</v>
      </c>
      <c r="AU132" s="226" t="s">
        <v>86</v>
      </c>
    </row>
    <row r="133" spans="2:65" s="326" customFormat="1" x14ac:dyDescent="0.2">
      <c r="B133" s="327"/>
      <c r="D133" s="318" t="s">
        <v>99</v>
      </c>
      <c r="E133" s="328" t="s">
        <v>8</v>
      </c>
      <c r="F133" s="329" t="s">
        <v>864</v>
      </c>
      <c r="H133" s="330">
        <v>6</v>
      </c>
      <c r="I133" s="331"/>
      <c r="L133" s="327"/>
      <c r="M133" s="332"/>
      <c r="T133" s="333"/>
      <c r="AT133" s="328" t="s">
        <v>99</v>
      </c>
      <c r="AU133" s="328" t="s">
        <v>86</v>
      </c>
      <c r="AV133" s="326" t="s">
        <v>86</v>
      </c>
      <c r="AW133" s="326" t="s">
        <v>20</v>
      </c>
      <c r="AX133" s="326" t="s">
        <v>45</v>
      </c>
      <c r="AY133" s="328" t="s">
        <v>79</v>
      </c>
    </row>
    <row r="134" spans="2:65" s="233" customFormat="1" ht="24.2" customHeight="1" x14ac:dyDescent="0.2">
      <c r="B134" s="234"/>
      <c r="C134" s="305" t="s">
        <v>86</v>
      </c>
      <c r="D134" s="305" t="s">
        <v>81</v>
      </c>
      <c r="E134" s="306" t="s">
        <v>430</v>
      </c>
      <c r="F134" s="307" t="s">
        <v>865</v>
      </c>
      <c r="G134" s="308" t="s">
        <v>92</v>
      </c>
      <c r="H134" s="309">
        <v>12</v>
      </c>
      <c r="I134" s="310"/>
      <c r="J134" s="311">
        <f>ROUND(I134*H134,2)</f>
        <v>0</v>
      </c>
      <c r="K134" s="307" t="s">
        <v>858</v>
      </c>
      <c r="L134" s="234"/>
      <c r="M134" s="312" t="s">
        <v>8</v>
      </c>
      <c r="N134" s="313" t="s">
        <v>31</v>
      </c>
      <c r="P134" s="314">
        <f>O134*H134</f>
        <v>0</v>
      </c>
      <c r="Q134" s="314">
        <v>4.0000000000000003E-5</v>
      </c>
      <c r="R134" s="314">
        <f>Q134*H134</f>
        <v>4.8000000000000007E-4</v>
      </c>
      <c r="S134" s="314">
        <v>0</v>
      </c>
      <c r="T134" s="315">
        <f>S134*H134</f>
        <v>0</v>
      </c>
      <c r="AR134" s="316" t="s">
        <v>85</v>
      </c>
      <c r="AT134" s="316" t="s">
        <v>81</v>
      </c>
      <c r="AU134" s="316" t="s">
        <v>86</v>
      </c>
      <c r="AY134" s="226" t="s">
        <v>79</v>
      </c>
      <c r="BE134" s="317">
        <f>IF(N134="základní",J134,0)</f>
        <v>0</v>
      </c>
      <c r="BF134" s="317">
        <f>IF(N134="snížená",J134,0)</f>
        <v>0</v>
      </c>
      <c r="BG134" s="317">
        <f>IF(N134="zákl. přenesená",J134,0)</f>
        <v>0</v>
      </c>
      <c r="BH134" s="317">
        <f>IF(N134="sníž. přenesená",J134,0)</f>
        <v>0</v>
      </c>
      <c r="BI134" s="317">
        <f>IF(N134="nulová",J134,0)</f>
        <v>0</v>
      </c>
      <c r="BJ134" s="226" t="s">
        <v>86</v>
      </c>
      <c r="BK134" s="317">
        <f>ROUND(I134*H134,2)</f>
        <v>0</v>
      </c>
      <c r="BL134" s="226" t="s">
        <v>85</v>
      </c>
      <c r="BM134" s="316" t="s">
        <v>866</v>
      </c>
    </row>
    <row r="135" spans="2:65" s="233" customFormat="1" ht="19.5" x14ac:dyDescent="0.2">
      <c r="B135" s="234"/>
      <c r="D135" s="318" t="s">
        <v>860</v>
      </c>
      <c r="F135" s="319" t="s">
        <v>867</v>
      </c>
      <c r="I135" s="320"/>
      <c r="L135" s="234"/>
      <c r="M135" s="321"/>
      <c r="T135" s="322"/>
      <c r="AT135" s="226" t="s">
        <v>860</v>
      </c>
      <c r="AU135" s="226" t="s">
        <v>86</v>
      </c>
    </row>
    <row r="136" spans="2:65" s="233" customFormat="1" x14ac:dyDescent="0.2">
      <c r="B136" s="234"/>
      <c r="D136" s="323" t="s">
        <v>95</v>
      </c>
      <c r="F136" s="324" t="s">
        <v>868</v>
      </c>
      <c r="I136" s="320"/>
      <c r="L136" s="234"/>
      <c r="M136" s="321"/>
      <c r="T136" s="322"/>
      <c r="AT136" s="226" t="s">
        <v>95</v>
      </c>
      <c r="AU136" s="226" t="s">
        <v>86</v>
      </c>
    </row>
    <row r="137" spans="2:65" s="233" customFormat="1" ht="214.5" x14ac:dyDescent="0.2">
      <c r="B137" s="234"/>
      <c r="D137" s="318" t="s">
        <v>97</v>
      </c>
      <c r="F137" s="325" t="s">
        <v>869</v>
      </c>
      <c r="I137" s="320"/>
      <c r="L137" s="234"/>
      <c r="M137" s="321"/>
      <c r="T137" s="322"/>
      <c r="AT137" s="226" t="s">
        <v>97</v>
      </c>
      <c r="AU137" s="226" t="s">
        <v>86</v>
      </c>
    </row>
    <row r="138" spans="2:65" s="326" customFormat="1" x14ac:dyDescent="0.2">
      <c r="B138" s="327"/>
      <c r="D138" s="318" t="s">
        <v>99</v>
      </c>
      <c r="E138" s="328" t="s">
        <v>8</v>
      </c>
      <c r="F138" s="329" t="s">
        <v>870</v>
      </c>
      <c r="H138" s="330">
        <v>12</v>
      </c>
      <c r="I138" s="331"/>
      <c r="L138" s="327"/>
      <c r="M138" s="332"/>
      <c r="T138" s="333"/>
      <c r="AT138" s="328" t="s">
        <v>99</v>
      </c>
      <c r="AU138" s="328" t="s">
        <v>86</v>
      </c>
      <c r="AV138" s="326" t="s">
        <v>86</v>
      </c>
      <c r="AW138" s="326" t="s">
        <v>20</v>
      </c>
      <c r="AX138" s="326" t="s">
        <v>45</v>
      </c>
      <c r="AY138" s="328" t="s">
        <v>79</v>
      </c>
    </row>
    <row r="139" spans="2:65" s="292" customFormat="1" ht="22.9" customHeight="1" x14ac:dyDescent="0.2">
      <c r="B139" s="293"/>
      <c r="D139" s="294" t="s">
        <v>42</v>
      </c>
      <c r="E139" s="303" t="s">
        <v>435</v>
      </c>
      <c r="F139" s="303" t="s">
        <v>436</v>
      </c>
      <c r="I139" s="296"/>
      <c r="J139" s="304">
        <f>BK139</f>
        <v>0</v>
      </c>
      <c r="L139" s="293"/>
      <c r="M139" s="298"/>
      <c r="P139" s="299">
        <f>SUM(P140:P160)</f>
        <v>0</v>
      </c>
      <c r="R139" s="299">
        <f>SUM(R140:R160)</f>
        <v>0</v>
      </c>
      <c r="T139" s="300">
        <f>SUM(T140:T160)</f>
        <v>0</v>
      </c>
      <c r="AR139" s="294" t="s">
        <v>45</v>
      </c>
      <c r="AT139" s="301" t="s">
        <v>42</v>
      </c>
      <c r="AU139" s="301" t="s">
        <v>45</v>
      </c>
      <c r="AY139" s="294" t="s">
        <v>79</v>
      </c>
      <c r="BK139" s="302">
        <f>SUM(BK140:BK160)</f>
        <v>0</v>
      </c>
    </row>
    <row r="140" spans="2:65" s="233" customFormat="1" ht="24.2" customHeight="1" x14ac:dyDescent="0.2">
      <c r="B140" s="234"/>
      <c r="C140" s="305" t="s">
        <v>110</v>
      </c>
      <c r="D140" s="305" t="s">
        <v>81</v>
      </c>
      <c r="E140" s="306" t="s">
        <v>871</v>
      </c>
      <c r="F140" s="307" t="s">
        <v>872</v>
      </c>
      <c r="G140" s="308" t="s">
        <v>440</v>
      </c>
      <c r="H140" s="309">
        <v>6.2409999999999997</v>
      </c>
      <c r="I140" s="310"/>
      <c r="J140" s="311">
        <f>ROUND(I140*H140,2)</f>
        <v>0</v>
      </c>
      <c r="K140" s="307" t="s">
        <v>858</v>
      </c>
      <c r="L140" s="234"/>
      <c r="M140" s="312" t="s">
        <v>8</v>
      </c>
      <c r="N140" s="313" t="s">
        <v>31</v>
      </c>
      <c r="P140" s="314">
        <f>O140*H140</f>
        <v>0</v>
      </c>
      <c r="Q140" s="314">
        <v>0</v>
      </c>
      <c r="R140" s="314">
        <f>Q140*H140</f>
        <v>0</v>
      </c>
      <c r="S140" s="314">
        <v>0</v>
      </c>
      <c r="T140" s="315">
        <f>S140*H140</f>
        <v>0</v>
      </c>
      <c r="AR140" s="316" t="s">
        <v>85</v>
      </c>
      <c r="AT140" s="316" t="s">
        <v>81</v>
      </c>
      <c r="AU140" s="316" t="s">
        <v>86</v>
      </c>
      <c r="AY140" s="226" t="s">
        <v>79</v>
      </c>
      <c r="BE140" s="317">
        <f>IF(N140="základní",J140,0)</f>
        <v>0</v>
      </c>
      <c r="BF140" s="317">
        <f>IF(N140="snížená",J140,0)</f>
        <v>0</v>
      </c>
      <c r="BG140" s="317">
        <f>IF(N140="zákl. přenesená",J140,0)</f>
        <v>0</v>
      </c>
      <c r="BH140" s="317">
        <f>IF(N140="sníž. přenesená",J140,0)</f>
        <v>0</v>
      </c>
      <c r="BI140" s="317">
        <f>IF(N140="nulová",J140,0)</f>
        <v>0</v>
      </c>
      <c r="BJ140" s="226" t="s">
        <v>86</v>
      </c>
      <c r="BK140" s="317">
        <f>ROUND(I140*H140,2)</f>
        <v>0</v>
      </c>
      <c r="BL140" s="226" t="s">
        <v>85</v>
      </c>
      <c r="BM140" s="316" t="s">
        <v>873</v>
      </c>
    </row>
    <row r="141" spans="2:65" s="233" customFormat="1" ht="19.5" x14ac:dyDescent="0.2">
      <c r="B141" s="234"/>
      <c r="D141" s="318" t="s">
        <v>860</v>
      </c>
      <c r="F141" s="319" t="s">
        <v>874</v>
      </c>
      <c r="I141" s="320"/>
      <c r="L141" s="234"/>
      <c r="M141" s="321"/>
      <c r="T141" s="322"/>
      <c r="AT141" s="226" t="s">
        <v>860</v>
      </c>
      <c r="AU141" s="226" t="s">
        <v>86</v>
      </c>
    </row>
    <row r="142" spans="2:65" s="233" customFormat="1" x14ac:dyDescent="0.2">
      <c r="B142" s="234"/>
      <c r="D142" s="323" t="s">
        <v>95</v>
      </c>
      <c r="F142" s="324" t="s">
        <v>875</v>
      </c>
      <c r="I142" s="320"/>
      <c r="L142" s="234"/>
      <c r="M142" s="321"/>
      <c r="T142" s="322"/>
      <c r="AT142" s="226" t="s">
        <v>95</v>
      </c>
      <c r="AU142" s="226" t="s">
        <v>86</v>
      </c>
    </row>
    <row r="143" spans="2:65" s="233" customFormat="1" ht="117" x14ac:dyDescent="0.2">
      <c r="B143" s="234"/>
      <c r="D143" s="318" t="s">
        <v>97</v>
      </c>
      <c r="F143" s="325" t="s">
        <v>876</v>
      </c>
      <c r="I143" s="320"/>
      <c r="L143" s="234"/>
      <c r="M143" s="321"/>
      <c r="T143" s="322"/>
      <c r="AT143" s="226" t="s">
        <v>97</v>
      </c>
      <c r="AU143" s="226" t="s">
        <v>86</v>
      </c>
    </row>
    <row r="144" spans="2:65" s="233" customFormat="1" ht="16.5" customHeight="1" x14ac:dyDescent="0.2">
      <c r="B144" s="234"/>
      <c r="C144" s="305" t="s">
        <v>85</v>
      </c>
      <c r="D144" s="305" t="s">
        <v>81</v>
      </c>
      <c r="E144" s="306" t="s">
        <v>445</v>
      </c>
      <c r="F144" s="307" t="s">
        <v>877</v>
      </c>
      <c r="G144" s="308" t="s">
        <v>440</v>
      </c>
      <c r="H144" s="309">
        <v>6.2409999999999997</v>
      </c>
      <c r="I144" s="310"/>
      <c r="J144" s="311">
        <f>ROUND(I144*H144,2)</f>
        <v>0</v>
      </c>
      <c r="K144" s="307" t="s">
        <v>858</v>
      </c>
      <c r="L144" s="234"/>
      <c r="M144" s="312" t="s">
        <v>8</v>
      </c>
      <c r="N144" s="313" t="s">
        <v>31</v>
      </c>
      <c r="P144" s="314">
        <f>O144*H144</f>
        <v>0</v>
      </c>
      <c r="Q144" s="314">
        <v>0</v>
      </c>
      <c r="R144" s="314">
        <f>Q144*H144</f>
        <v>0</v>
      </c>
      <c r="S144" s="314">
        <v>0</v>
      </c>
      <c r="T144" s="315">
        <f>S144*H144</f>
        <v>0</v>
      </c>
      <c r="AR144" s="316" t="s">
        <v>85</v>
      </c>
      <c r="AT144" s="316" t="s">
        <v>81</v>
      </c>
      <c r="AU144" s="316" t="s">
        <v>86</v>
      </c>
      <c r="AY144" s="226" t="s">
        <v>79</v>
      </c>
      <c r="BE144" s="317">
        <f>IF(N144="základní",J144,0)</f>
        <v>0</v>
      </c>
      <c r="BF144" s="317">
        <f>IF(N144="snížená",J144,0)</f>
        <v>0</v>
      </c>
      <c r="BG144" s="317">
        <f>IF(N144="zákl. přenesená",J144,0)</f>
        <v>0</v>
      </c>
      <c r="BH144" s="317">
        <f>IF(N144="sníž. přenesená",J144,0)</f>
        <v>0</v>
      </c>
      <c r="BI144" s="317">
        <f>IF(N144="nulová",J144,0)</f>
        <v>0</v>
      </c>
      <c r="BJ144" s="226" t="s">
        <v>86</v>
      </c>
      <c r="BK144" s="317">
        <f>ROUND(I144*H144,2)</f>
        <v>0</v>
      </c>
      <c r="BL144" s="226" t="s">
        <v>85</v>
      </c>
      <c r="BM144" s="316" t="s">
        <v>878</v>
      </c>
    </row>
    <row r="145" spans="2:65" s="233" customFormat="1" ht="19.5" x14ac:dyDescent="0.2">
      <c r="B145" s="234"/>
      <c r="D145" s="318" t="s">
        <v>860</v>
      </c>
      <c r="F145" s="319" t="s">
        <v>879</v>
      </c>
      <c r="I145" s="320"/>
      <c r="L145" s="234"/>
      <c r="M145" s="321"/>
      <c r="T145" s="322"/>
      <c r="AT145" s="226" t="s">
        <v>860</v>
      </c>
      <c r="AU145" s="226" t="s">
        <v>86</v>
      </c>
    </row>
    <row r="146" spans="2:65" s="233" customFormat="1" x14ac:dyDescent="0.2">
      <c r="B146" s="234"/>
      <c r="D146" s="323" t="s">
        <v>95</v>
      </c>
      <c r="F146" s="324" t="s">
        <v>880</v>
      </c>
      <c r="I146" s="320"/>
      <c r="L146" s="234"/>
      <c r="M146" s="321"/>
      <c r="T146" s="322"/>
      <c r="AT146" s="226" t="s">
        <v>95</v>
      </c>
      <c r="AU146" s="226" t="s">
        <v>86</v>
      </c>
    </row>
    <row r="147" spans="2:65" s="233" customFormat="1" ht="29.25" x14ac:dyDescent="0.2">
      <c r="B147" s="234"/>
      <c r="D147" s="318" t="s">
        <v>97</v>
      </c>
      <c r="F147" s="325" t="s">
        <v>881</v>
      </c>
      <c r="I147" s="320"/>
      <c r="L147" s="234"/>
      <c r="M147" s="321"/>
      <c r="T147" s="322"/>
      <c r="AT147" s="226" t="s">
        <v>97</v>
      </c>
      <c r="AU147" s="226" t="s">
        <v>86</v>
      </c>
    </row>
    <row r="148" spans="2:65" s="233" customFormat="1" ht="24.2" customHeight="1" x14ac:dyDescent="0.2">
      <c r="B148" s="234"/>
      <c r="C148" s="305" t="s">
        <v>135</v>
      </c>
      <c r="D148" s="305" t="s">
        <v>81</v>
      </c>
      <c r="E148" s="306" t="s">
        <v>451</v>
      </c>
      <c r="F148" s="307" t="s">
        <v>882</v>
      </c>
      <c r="G148" s="308" t="s">
        <v>440</v>
      </c>
      <c r="H148" s="309">
        <v>6.2409999999999997</v>
      </c>
      <c r="I148" s="310"/>
      <c r="J148" s="311">
        <f>ROUND(I148*H148,2)</f>
        <v>0</v>
      </c>
      <c r="K148" s="307" t="s">
        <v>858</v>
      </c>
      <c r="L148" s="234"/>
      <c r="M148" s="312" t="s">
        <v>8</v>
      </c>
      <c r="N148" s="313" t="s">
        <v>31</v>
      </c>
      <c r="P148" s="314">
        <f>O148*H148</f>
        <v>0</v>
      </c>
      <c r="Q148" s="314">
        <v>0</v>
      </c>
      <c r="R148" s="314">
        <f>Q148*H148</f>
        <v>0</v>
      </c>
      <c r="S148" s="314">
        <v>0</v>
      </c>
      <c r="T148" s="315">
        <f>S148*H148</f>
        <v>0</v>
      </c>
      <c r="AR148" s="316" t="s">
        <v>85</v>
      </c>
      <c r="AT148" s="316" t="s">
        <v>81</v>
      </c>
      <c r="AU148" s="316" t="s">
        <v>86</v>
      </c>
      <c r="AY148" s="226" t="s">
        <v>79</v>
      </c>
      <c r="BE148" s="317">
        <f>IF(N148="základní",J148,0)</f>
        <v>0</v>
      </c>
      <c r="BF148" s="317">
        <f>IF(N148="snížená",J148,0)</f>
        <v>0</v>
      </c>
      <c r="BG148" s="317">
        <f>IF(N148="zákl. přenesená",J148,0)</f>
        <v>0</v>
      </c>
      <c r="BH148" s="317">
        <f>IF(N148="sníž. přenesená",J148,0)</f>
        <v>0</v>
      </c>
      <c r="BI148" s="317">
        <f>IF(N148="nulová",J148,0)</f>
        <v>0</v>
      </c>
      <c r="BJ148" s="226" t="s">
        <v>86</v>
      </c>
      <c r="BK148" s="317">
        <f>ROUND(I148*H148,2)</f>
        <v>0</v>
      </c>
      <c r="BL148" s="226" t="s">
        <v>85</v>
      </c>
      <c r="BM148" s="316" t="s">
        <v>883</v>
      </c>
    </row>
    <row r="149" spans="2:65" s="233" customFormat="1" ht="19.5" x14ac:dyDescent="0.2">
      <c r="B149" s="234"/>
      <c r="D149" s="318" t="s">
        <v>860</v>
      </c>
      <c r="F149" s="319" t="s">
        <v>884</v>
      </c>
      <c r="I149" s="320"/>
      <c r="L149" s="234"/>
      <c r="M149" s="321"/>
      <c r="T149" s="322"/>
      <c r="AT149" s="226" t="s">
        <v>860</v>
      </c>
      <c r="AU149" s="226" t="s">
        <v>86</v>
      </c>
    </row>
    <row r="150" spans="2:65" s="233" customFormat="1" x14ac:dyDescent="0.2">
      <c r="B150" s="234"/>
      <c r="D150" s="323" t="s">
        <v>95</v>
      </c>
      <c r="F150" s="324" t="s">
        <v>885</v>
      </c>
      <c r="I150" s="320"/>
      <c r="L150" s="234"/>
      <c r="M150" s="321"/>
      <c r="T150" s="322"/>
      <c r="AT150" s="226" t="s">
        <v>95</v>
      </c>
      <c r="AU150" s="226" t="s">
        <v>86</v>
      </c>
    </row>
    <row r="151" spans="2:65" s="233" customFormat="1" ht="78" x14ac:dyDescent="0.2">
      <c r="B151" s="234"/>
      <c r="D151" s="318" t="s">
        <v>97</v>
      </c>
      <c r="F151" s="325" t="s">
        <v>886</v>
      </c>
      <c r="I151" s="320"/>
      <c r="L151" s="234"/>
      <c r="M151" s="321"/>
      <c r="T151" s="322"/>
      <c r="AT151" s="226" t="s">
        <v>97</v>
      </c>
      <c r="AU151" s="226" t="s">
        <v>86</v>
      </c>
    </row>
    <row r="152" spans="2:65" s="233" customFormat="1" ht="24.2" customHeight="1" x14ac:dyDescent="0.2">
      <c r="B152" s="234"/>
      <c r="C152" s="305" t="s">
        <v>88</v>
      </c>
      <c r="D152" s="305" t="s">
        <v>81</v>
      </c>
      <c r="E152" s="306" t="s">
        <v>457</v>
      </c>
      <c r="F152" s="307" t="s">
        <v>887</v>
      </c>
      <c r="G152" s="308" t="s">
        <v>440</v>
      </c>
      <c r="H152" s="309">
        <v>62.41</v>
      </c>
      <c r="I152" s="310"/>
      <c r="J152" s="311">
        <f>ROUND(I152*H152,2)</f>
        <v>0</v>
      </c>
      <c r="K152" s="307" t="s">
        <v>858</v>
      </c>
      <c r="L152" s="234"/>
      <c r="M152" s="312" t="s">
        <v>8</v>
      </c>
      <c r="N152" s="313" t="s">
        <v>31</v>
      </c>
      <c r="P152" s="314">
        <f>O152*H152</f>
        <v>0</v>
      </c>
      <c r="Q152" s="314">
        <v>0</v>
      </c>
      <c r="R152" s="314">
        <f>Q152*H152</f>
        <v>0</v>
      </c>
      <c r="S152" s="314">
        <v>0</v>
      </c>
      <c r="T152" s="315">
        <f>S152*H152</f>
        <v>0</v>
      </c>
      <c r="AR152" s="316" t="s">
        <v>85</v>
      </c>
      <c r="AT152" s="316" t="s">
        <v>81</v>
      </c>
      <c r="AU152" s="316" t="s">
        <v>86</v>
      </c>
      <c r="AY152" s="226" t="s">
        <v>79</v>
      </c>
      <c r="BE152" s="317">
        <f>IF(N152="základní",J152,0)</f>
        <v>0</v>
      </c>
      <c r="BF152" s="317">
        <f>IF(N152="snížená",J152,0)</f>
        <v>0</v>
      </c>
      <c r="BG152" s="317">
        <f>IF(N152="zákl. přenesená",J152,0)</f>
        <v>0</v>
      </c>
      <c r="BH152" s="317">
        <f>IF(N152="sníž. přenesená",J152,0)</f>
        <v>0</v>
      </c>
      <c r="BI152" s="317">
        <f>IF(N152="nulová",J152,0)</f>
        <v>0</v>
      </c>
      <c r="BJ152" s="226" t="s">
        <v>86</v>
      </c>
      <c r="BK152" s="317">
        <f>ROUND(I152*H152,2)</f>
        <v>0</v>
      </c>
      <c r="BL152" s="226" t="s">
        <v>85</v>
      </c>
      <c r="BM152" s="316" t="s">
        <v>888</v>
      </c>
    </row>
    <row r="153" spans="2:65" s="233" customFormat="1" ht="29.25" x14ac:dyDescent="0.2">
      <c r="B153" s="234"/>
      <c r="D153" s="318" t="s">
        <v>860</v>
      </c>
      <c r="F153" s="319" t="s">
        <v>889</v>
      </c>
      <c r="I153" s="320"/>
      <c r="L153" s="234"/>
      <c r="M153" s="321"/>
      <c r="T153" s="322"/>
      <c r="AT153" s="226" t="s">
        <v>860</v>
      </c>
      <c r="AU153" s="226" t="s">
        <v>86</v>
      </c>
    </row>
    <row r="154" spans="2:65" s="233" customFormat="1" x14ac:dyDescent="0.2">
      <c r="B154" s="234"/>
      <c r="D154" s="323" t="s">
        <v>95</v>
      </c>
      <c r="F154" s="324" t="s">
        <v>890</v>
      </c>
      <c r="I154" s="320"/>
      <c r="L154" s="234"/>
      <c r="M154" s="321"/>
      <c r="T154" s="322"/>
      <c r="AT154" s="226" t="s">
        <v>95</v>
      </c>
      <c r="AU154" s="226" t="s">
        <v>86</v>
      </c>
    </row>
    <row r="155" spans="2:65" s="233" customFormat="1" ht="78" x14ac:dyDescent="0.2">
      <c r="B155" s="234"/>
      <c r="D155" s="318" t="s">
        <v>97</v>
      </c>
      <c r="F155" s="325" t="s">
        <v>886</v>
      </c>
      <c r="I155" s="320"/>
      <c r="L155" s="234"/>
      <c r="M155" s="321"/>
      <c r="T155" s="322"/>
      <c r="AT155" s="226" t="s">
        <v>97</v>
      </c>
      <c r="AU155" s="226" t="s">
        <v>86</v>
      </c>
    </row>
    <row r="156" spans="2:65" s="326" customFormat="1" x14ac:dyDescent="0.2">
      <c r="B156" s="327"/>
      <c r="D156" s="318" t="s">
        <v>99</v>
      </c>
      <c r="E156" s="328" t="s">
        <v>8</v>
      </c>
      <c r="F156" s="329" t="s">
        <v>891</v>
      </c>
      <c r="H156" s="330">
        <v>62.41</v>
      </c>
      <c r="I156" s="331"/>
      <c r="L156" s="327"/>
      <c r="M156" s="332"/>
      <c r="T156" s="333"/>
      <c r="AT156" s="328" t="s">
        <v>99</v>
      </c>
      <c r="AU156" s="328" t="s">
        <v>86</v>
      </c>
      <c r="AV156" s="326" t="s">
        <v>86</v>
      </c>
      <c r="AW156" s="326" t="s">
        <v>20</v>
      </c>
      <c r="AX156" s="326" t="s">
        <v>45</v>
      </c>
      <c r="AY156" s="328" t="s">
        <v>79</v>
      </c>
    </row>
    <row r="157" spans="2:65" s="233" customFormat="1" ht="33" customHeight="1" x14ac:dyDescent="0.2">
      <c r="B157" s="234"/>
      <c r="C157" s="305" t="s">
        <v>145</v>
      </c>
      <c r="D157" s="305" t="s">
        <v>81</v>
      </c>
      <c r="E157" s="306" t="s">
        <v>892</v>
      </c>
      <c r="F157" s="307" t="s">
        <v>893</v>
      </c>
      <c r="G157" s="308" t="s">
        <v>440</v>
      </c>
      <c r="H157" s="309">
        <v>6.2409999999999997</v>
      </c>
      <c r="I157" s="310"/>
      <c r="J157" s="311">
        <f>ROUND(I157*H157,2)</f>
        <v>0</v>
      </c>
      <c r="K157" s="307" t="s">
        <v>858</v>
      </c>
      <c r="L157" s="234"/>
      <c r="M157" s="312" t="s">
        <v>8</v>
      </c>
      <c r="N157" s="313" t="s">
        <v>31</v>
      </c>
      <c r="P157" s="314">
        <f>O157*H157</f>
        <v>0</v>
      </c>
      <c r="Q157" s="314">
        <v>0</v>
      </c>
      <c r="R157" s="314">
        <f>Q157*H157</f>
        <v>0</v>
      </c>
      <c r="S157" s="314">
        <v>0</v>
      </c>
      <c r="T157" s="315">
        <f>S157*H157</f>
        <v>0</v>
      </c>
      <c r="AR157" s="316" t="s">
        <v>85</v>
      </c>
      <c r="AT157" s="316" t="s">
        <v>81</v>
      </c>
      <c r="AU157" s="316" t="s">
        <v>86</v>
      </c>
      <c r="AY157" s="226" t="s">
        <v>79</v>
      </c>
      <c r="BE157" s="317">
        <f>IF(N157="základní",J157,0)</f>
        <v>0</v>
      </c>
      <c r="BF157" s="317">
        <f>IF(N157="snížená",J157,0)</f>
        <v>0</v>
      </c>
      <c r="BG157" s="317">
        <f>IF(N157="zákl. přenesená",J157,0)</f>
        <v>0</v>
      </c>
      <c r="BH157" s="317">
        <f>IF(N157="sníž. přenesená",J157,0)</f>
        <v>0</v>
      </c>
      <c r="BI157" s="317">
        <f>IF(N157="nulová",J157,0)</f>
        <v>0</v>
      </c>
      <c r="BJ157" s="226" t="s">
        <v>86</v>
      </c>
      <c r="BK157" s="317">
        <f>ROUND(I157*H157,2)</f>
        <v>0</v>
      </c>
      <c r="BL157" s="226" t="s">
        <v>85</v>
      </c>
      <c r="BM157" s="316" t="s">
        <v>894</v>
      </c>
    </row>
    <row r="158" spans="2:65" s="233" customFormat="1" ht="29.25" x14ac:dyDescent="0.2">
      <c r="B158" s="234"/>
      <c r="D158" s="318" t="s">
        <v>860</v>
      </c>
      <c r="F158" s="319" t="s">
        <v>895</v>
      </c>
      <c r="I158" s="320"/>
      <c r="L158" s="234"/>
      <c r="M158" s="321"/>
      <c r="T158" s="322"/>
      <c r="AT158" s="226" t="s">
        <v>860</v>
      </c>
      <c r="AU158" s="226" t="s">
        <v>86</v>
      </c>
    </row>
    <row r="159" spans="2:65" s="233" customFormat="1" x14ac:dyDescent="0.2">
      <c r="B159" s="234"/>
      <c r="D159" s="323" t="s">
        <v>95</v>
      </c>
      <c r="F159" s="324" t="s">
        <v>896</v>
      </c>
      <c r="I159" s="320"/>
      <c r="L159" s="234"/>
      <c r="M159" s="321"/>
      <c r="T159" s="322"/>
      <c r="AT159" s="226" t="s">
        <v>95</v>
      </c>
      <c r="AU159" s="226" t="s">
        <v>86</v>
      </c>
    </row>
    <row r="160" spans="2:65" s="233" customFormat="1" ht="68.25" x14ac:dyDescent="0.2">
      <c r="B160" s="234"/>
      <c r="D160" s="318" t="s">
        <v>97</v>
      </c>
      <c r="F160" s="325" t="s">
        <v>897</v>
      </c>
      <c r="I160" s="320"/>
      <c r="L160" s="234"/>
      <c r="M160" s="321"/>
      <c r="T160" s="322"/>
      <c r="AT160" s="226" t="s">
        <v>97</v>
      </c>
      <c r="AU160" s="226" t="s">
        <v>86</v>
      </c>
    </row>
    <row r="161" spans="2:65" s="292" customFormat="1" ht="22.9" customHeight="1" x14ac:dyDescent="0.2">
      <c r="B161" s="293"/>
      <c r="D161" s="294" t="s">
        <v>42</v>
      </c>
      <c r="E161" s="303" t="s">
        <v>468</v>
      </c>
      <c r="F161" s="303" t="s">
        <v>469</v>
      </c>
      <c r="I161" s="296"/>
      <c r="J161" s="304">
        <f>BK161</f>
        <v>0</v>
      </c>
      <c r="L161" s="293"/>
      <c r="M161" s="298"/>
      <c r="P161" s="299">
        <f>SUM(P162:P165)</f>
        <v>0</v>
      </c>
      <c r="R161" s="299">
        <f>SUM(R162:R165)</f>
        <v>0</v>
      </c>
      <c r="T161" s="300">
        <f>SUM(T162:T165)</f>
        <v>0</v>
      </c>
      <c r="AR161" s="294" t="s">
        <v>45</v>
      </c>
      <c r="AT161" s="301" t="s">
        <v>42</v>
      </c>
      <c r="AU161" s="301" t="s">
        <v>45</v>
      </c>
      <c r="AY161" s="294" t="s">
        <v>79</v>
      </c>
      <c r="BK161" s="302">
        <f>SUM(BK162:BK165)</f>
        <v>0</v>
      </c>
    </row>
    <row r="162" spans="2:65" s="233" customFormat="1" ht="16.5" customHeight="1" x14ac:dyDescent="0.2">
      <c r="B162" s="234"/>
      <c r="C162" s="305" t="s">
        <v>151</v>
      </c>
      <c r="D162" s="305" t="s">
        <v>81</v>
      </c>
      <c r="E162" s="306" t="s">
        <v>898</v>
      </c>
      <c r="F162" s="307" t="s">
        <v>899</v>
      </c>
      <c r="G162" s="308" t="s">
        <v>440</v>
      </c>
      <c r="H162" s="309">
        <v>1E-3</v>
      </c>
      <c r="I162" s="310"/>
      <c r="J162" s="311">
        <f>ROUND(I162*H162,2)</f>
        <v>0</v>
      </c>
      <c r="K162" s="307" t="s">
        <v>858</v>
      </c>
      <c r="L162" s="234"/>
      <c r="M162" s="312" t="s">
        <v>8</v>
      </c>
      <c r="N162" s="313" t="s">
        <v>31</v>
      </c>
      <c r="P162" s="314">
        <f>O162*H162</f>
        <v>0</v>
      </c>
      <c r="Q162" s="314">
        <v>0</v>
      </c>
      <c r="R162" s="314">
        <f>Q162*H162</f>
        <v>0</v>
      </c>
      <c r="S162" s="314">
        <v>0</v>
      </c>
      <c r="T162" s="315">
        <f>S162*H162</f>
        <v>0</v>
      </c>
      <c r="AR162" s="316" t="s">
        <v>85</v>
      </c>
      <c r="AT162" s="316" t="s">
        <v>81</v>
      </c>
      <c r="AU162" s="316" t="s">
        <v>86</v>
      </c>
      <c r="AY162" s="226" t="s">
        <v>79</v>
      </c>
      <c r="BE162" s="317">
        <f>IF(N162="základní",J162,0)</f>
        <v>0</v>
      </c>
      <c r="BF162" s="317">
        <f>IF(N162="snížená",J162,0)</f>
        <v>0</v>
      </c>
      <c r="BG162" s="317">
        <f>IF(N162="zákl. přenesená",J162,0)</f>
        <v>0</v>
      </c>
      <c r="BH162" s="317">
        <f>IF(N162="sníž. přenesená",J162,0)</f>
        <v>0</v>
      </c>
      <c r="BI162" s="317">
        <f>IF(N162="nulová",J162,0)</f>
        <v>0</v>
      </c>
      <c r="BJ162" s="226" t="s">
        <v>86</v>
      </c>
      <c r="BK162" s="317">
        <f>ROUND(I162*H162,2)</f>
        <v>0</v>
      </c>
      <c r="BL162" s="226" t="s">
        <v>85</v>
      </c>
      <c r="BM162" s="316" t="s">
        <v>900</v>
      </c>
    </row>
    <row r="163" spans="2:65" s="233" customFormat="1" ht="39" x14ac:dyDescent="0.2">
      <c r="B163" s="234"/>
      <c r="D163" s="318" t="s">
        <v>860</v>
      </c>
      <c r="F163" s="319" t="s">
        <v>901</v>
      </c>
      <c r="I163" s="320"/>
      <c r="L163" s="234"/>
      <c r="M163" s="321"/>
      <c r="T163" s="322"/>
      <c r="AT163" s="226" t="s">
        <v>860</v>
      </c>
      <c r="AU163" s="226" t="s">
        <v>86</v>
      </c>
    </row>
    <row r="164" spans="2:65" s="233" customFormat="1" x14ac:dyDescent="0.2">
      <c r="B164" s="234"/>
      <c r="D164" s="323" t="s">
        <v>95</v>
      </c>
      <c r="F164" s="324" t="s">
        <v>902</v>
      </c>
      <c r="I164" s="320"/>
      <c r="L164" s="234"/>
      <c r="M164" s="321"/>
      <c r="T164" s="322"/>
      <c r="AT164" s="226" t="s">
        <v>95</v>
      </c>
      <c r="AU164" s="226" t="s">
        <v>86</v>
      </c>
    </row>
    <row r="165" spans="2:65" s="233" customFormat="1" ht="68.25" x14ac:dyDescent="0.2">
      <c r="B165" s="234"/>
      <c r="D165" s="318" t="s">
        <v>97</v>
      </c>
      <c r="F165" s="325" t="s">
        <v>903</v>
      </c>
      <c r="I165" s="320"/>
      <c r="L165" s="234"/>
      <c r="M165" s="321"/>
      <c r="T165" s="322"/>
      <c r="AT165" s="226" t="s">
        <v>97</v>
      </c>
      <c r="AU165" s="226" t="s">
        <v>86</v>
      </c>
    </row>
    <row r="166" spans="2:65" s="292" customFormat="1" ht="25.9" customHeight="1" x14ac:dyDescent="0.2">
      <c r="B166" s="293"/>
      <c r="D166" s="294" t="s">
        <v>42</v>
      </c>
      <c r="E166" s="295" t="s">
        <v>476</v>
      </c>
      <c r="F166" s="295" t="s">
        <v>477</v>
      </c>
      <c r="I166" s="296"/>
      <c r="J166" s="297">
        <f>BK166</f>
        <v>0</v>
      </c>
      <c r="L166" s="293"/>
      <c r="M166" s="298"/>
      <c r="P166" s="299">
        <f>P167+P230+P240+P251+P258</f>
        <v>0</v>
      </c>
      <c r="R166" s="299">
        <f>R167+R230+R240+R251+R258</f>
        <v>0.6341831</v>
      </c>
      <c r="T166" s="300">
        <f>T167+T230+T240+T251+T258</f>
        <v>6.2412299999999998</v>
      </c>
      <c r="AR166" s="294" t="s">
        <v>86</v>
      </c>
      <c r="AT166" s="301" t="s">
        <v>42</v>
      </c>
      <c r="AU166" s="301" t="s">
        <v>43</v>
      </c>
      <c r="AY166" s="294" t="s">
        <v>79</v>
      </c>
      <c r="BK166" s="302">
        <f>BK167+BK230+BK240+BK251+BK258</f>
        <v>0</v>
      </c>
    </row>
    <row r="167" spans="2:65" s="292" customFormat="1" ht="22.9" customHeight="1" x14ac:dyDescent="0.2">
      <c r="B167" s="293"/>
      <c r="D167" s="294" t="s">
        <v>42</v>
      </c>
      <c r="E167" s="303" t="s">
        <v>904</v>
      </c>
      <c r="F167" s="303" t="s">
        <v>905</v>
      </c>
      <c r="I167" s="296"/>
      <c r="J167" s="304">
        <f>BK167</f>
        <v>0</v>
      </c>
      <c r="L167" s="293"/>
      <c r="M167" s="298"/>
      <c r="P167" s="299">
        <f>SUM(P168:P229)</f>
        <v>0</v>
      </c>
      <c r="R167" s="299">
        <f>SUM(R168:R229)</f>
        <v>0.40364</v>
      </c>
      <c r="T167" s="300">
        <f>SUM(T168:T229)</f>
        <v>0</v>
      </c>
      <c r="AR167" s="294" t="s">
        <v>86</v>
      </c>
      <c r="AT167" s="301" t="s">
        <v>42</v>
      </c>
      <c r="AU167" s="301" t="s">
        <v>45</v>
      </c>
      <c r="AY167" s="294" t="s">
        <v>79</v>
      </c>
      <c r="BK167" s="302">
        <f>SUM(BK168:BK229)</f>
        <v>0</v>
      </c>
    </row>
    <row r="168" spans="2:65" s="233" customFormat="1" ht="24.2" customHeight="1" x14ac:dyDescent="0.2">
      <c r="B168" s="234"/>
      <c r="C168" s="305" t="s">
        <v>158</v>
      </c>
      <c r="D168" s="305" t="s">
        <v>81</v>
      </c>
      <c r="E168" s="306" t="s">
        <v>906</v>
      </c>
      <c r="F168" s="307" t="s">
        <v>907</v>
      </c>
      <c r="G168" s="308" t="s">
        <v>379</v>
      </c>
      <c r="H168" s="309">
        <v>9</v>
      </c>
      <c r="I168" s="310"/>
      <c r="J168" s="311">
        <f>ROUND(I168*H168,2)</f>
        <v>0</v>
      </c>
      <c r="K168" s="307" t="s">
        <v>8</v>
      </c>
      <c r="L168" s="234"/>
      <c r="M168" s="312" t="s">
        <v>8</v>
      </c>
      <c r="N168" s="313" t="s">
        <v>31</v>
      </c>
      <c r="P168" s="314">
        <f>O168*H168</f>
        <v>0</v>
      </c>
      <c r="Q168" s="314">
        <v>0</v>
      </c>
      <c r="R168" s="314">
        <f>Q168*H168</f>
        <v>0</v>
      </c>
      <c r="S168" s="314">
        <v>0</v>
      </c>
      <c r="T168" s="315">
        <f>S168*H168</f>
        <v>0</v>
      </c>
      <c r="AR168" s="316" t="s">
        <v>217</v>
      </c>
      <c r="AT168" s="316" t="s">
        <v>81</v>
      </c>
      <c r="AU168" s="316" t="s">
        <v>86</v>
      </c>
      <c r="AY168" s="226" t="s">
        <v>79</v>
      </c>
      <c r="BE168" s="317">
        <f>IF(N168="základní",J168,0)</f>
        <v>0</v>
      </c>
      <c r="BF168" s="317">
        <f>IF(N168="snížená",J168,0)</f>
        <v>0</v>
      </c>
      <c r="BG168" s="317">
        <f>IF(N168="zákl. přenesená",J168,0)</f>
        <v>0</v>
      </c>
      <c r="BH168" s="317">
        <f>IF(N168="sníž. přenesená",J168,0)</f>
        <v>0</v>
      </c>
      <c r="BI168" s="317">
        <f>IF(N168="nulová",J168,0)</f>
        <v>0</v>
      </c>
      <c r="BJ168" s="226" t="s">
        <v>86</v>
      </c>
      <c r="BK168" s="317">
        <f>ROUND(I168*H168,2)</f>
        <v>0</v>
      </c>
      <c r="BL168" s="226" t="s">
        <v>217</v>
      </c>
      <c r="BM168" s="316" t="s">
        <v>908</v>
      </c>
    </row>
    <row r="169" spans="2:65" s="233" customFormat="1" ht="19.5" x14ac:dyDescent="0.2">
      <c r="B169" s="234"/>
      <c r="D169" s="318" t="s">
        <v>860</v>
      </c>
      <c r="F169" s="319" t="s">
        <v>907</v>
      </c>
      <c r="I169" s="320"/>
      <c r="L169" s="234"/>
      <c r="M169" s="321"/>
      <c r="T169" s="322"/>
      <c r="AT169" s="226" t="s">
        <v>860</v>
      </c>
      <c r="AU169" s="226" t="s">
        <v>86</v>
      </c>
    </row>
    <row r="170" spans="2:65" s="233" customFormat="1" ht="16.5" customHeight="1" x14ac:dyDescent="0.2">
      <c r="B170" s="234"/>
      <c r="C170" s="305" t="s">
        <v>174</v>
      </c>
      <c r="D170" s="305" t="s">
        <v>81</v>
      </c>
      <c r="E170" s="306" t="s">
        <v>909</v>
      </c>
      <c r="F170" s="307" t="s">
        <v>910</v>
      </c>
      <c r="G170" s="308" t="s">
        <v>84</v>
      </c>
      <c r="H170" s="309">
        <v>9</v>
      </c>
      <c r="I170" s="310"/>
      <c r="J170" s="311">
        <f>ROUND(I170*H170,2)</f>
        <v>0</v>
      </c>
      <c r="K170" s="307" t="s">
        <v>8</v>
      </c>
      <c r="L170" s="234"/>
      <c r="M170" s="312" t="s">
        <v>8</v>
      </c>
      <c r="N170" s="313" t="s">
        <v>31</v>
      </c>
      <c r="P170" s="314">
        <f>O170*H170</f>
        <v>0</v>
      </c>
      <c r="Q170" s="314">
        <v>0</v>
      </c>
      <c r="R170" s="314">
        <f>Q170*H170</f>
        <v>0</v>
      </c>
      <c r="S170" s="314">
        <v>0</v>
      </c>
      <c r="T170" s="315">
        <f>S170*H170</f>
        <v>0</v>
      </c>
      <c r="AR170" s="316" t="s">
        <v>217</v>
      </c>
      <c r="AT170" s="316" t="s">
        <v>81</v>
      </c>
      <c r="AU170" s="316" t="s">
        <v>86</v>
      </c>
      <c r="AY170" s="226" t="s">
        <v>79</v>
      </c>
      <c r="BE170" s="317">
        <f>IF(N170="základní",J170,0)</f>
        <v>0</v>
      </c>
      <c r="BF170" s="317">
        <f>IF(N170="snížená",J170,0)</f>
        <v>0</v>
      </c>
      <c r="BG170" s="317">
        <f>IF(N170="zákl. přenesená",J170,0)</f>
        <v>0</v>
      </c>
      <c r="BH170" s="317">
        <f>IF(N170="sníž. přenesená",J170,0)</f>
        <v>0</v>
      </c>
      <c r="BI170" s="317">
        <f>IF(N170="nulová",J170,0)</f>
        <v>0</v>
      </c>
      <c r="BJ170" s="226" t="s">
        <v>86</v>
      </c>
      <c r="BK170" s="317">
        <f>ROUND(I170*H170,2)</f>
        <v>0</v>
      </c>
      <c r="BL170" s="226" t="s">
        <v>217</v>
      </c>
      <c r="BM170" s="316" t="s">
        <v>911</v>
      </c>
    </row>
    <row r="171" spans="2:65" s="233" customFormat="1" x14ac:dyDescent="0.2">
      <c r="B171" s="234"/>
      <c r="D171" s="318" t="s">
        <v>860</v>
      </c>
      <c r="F171" s="319" t="s">
        <v>910</v>
      </c>
      <c r="I171" s="320"/>
      <c r="L171" s="234"/>
      <c r="M171" s="321"/>
      <c r="T171" s="322"/>
      <c r="AT171" s="226" t="s">
        <v>860</v>
      </c>
      <c r="AU171" s="226" t="s">
        <v>86</v>
      </c>
    </row>
    <row r="172" spans="2:65" s="233" customFormat="1" ht="24.2" customHeight="1" x14ac:dyDescent="0.2">
      <c r="B172" s="234"/>
      <c r="C172" s="305" t="s">
        <v>180</v>
      </c>
      <c r="D172" s="305" t="s">
        <v>81</v>
      </c>
      <c r="E172" s="306" t="s">
        <v>912</v>
      </c>
      <c r="F172" s="307" t="s">
        <v>913</v>
      </c>
      <c r="G172" s="308" t="s">
        <v>191</v>
      </c>
      <c r="H172" s="309">
        <v>79</v>
      </c>
      <c r="I172" s="310"/>
      <c r="J172" s="311">
        <f>ROUND(I172*H172,2)</f>
        <v>0</v>
      </c>
      <c r="K172" s="307" t="s">
        <v>858</v>
      </c>
      <c r="L172" s="234"/>
      <c r="M172" s="312" t="s">
        <v>8</v>
      </c>
      <c r="N172" s="313" t="s">
        <v>31</v>
      </c>
      <c r="P172" s="314">
        <f>O172*H172</f>
        <v>0</v>
      </c>
      <c r="Q172" s="314">
        <v>9.7999999999999997E-4</v>
      </c>
      <c r="R172" s="314">
        <f>Q172*H172</f>
        <v>7.7420000000000003E-2</v>
      </c>
      <c r="S172" s="314">
        <v>0</v>
      </c>
      <c r="T172" s="315">
        <f>S172*H172</f>
        <v>0</v>
      </c>
      <c r="AR172" s="316" t="s">
        <v>217</v>
      </c>
      <c r="AT172" s="316" t="s">
        <v>81</v>
      </c>
      <c r="AU172" s="316" t="s">
        <v>86</v>
      </c>
      <c r="AY172" s="226" t="s">
        <v>79</v>
      </c>
      <c r="BE172" s="317">
        <f>IF(N172="základní",J172,0)</f>
        <v>0</v>
      </c>
      <c r="BF172" s="317">
        <f>IF(N172="snížená",J172,0)</f>
        <v>0</v>
      </c>
      <c r="BG172" s="317">
        <f>IF(N172="zákl. přenesená",J172,0)</f>
        <v>0</v>
      </c>
      <c r="BH172" s="317">
        <f>IF(N172="sníž. přenesená",J172,0)</f>
        <v>0</v>
      </c>
      <c r="BI172" s="317">
        <f>IF(N172="nulová",J172,0)</f>
        <v>0</v>
      </c>
      <c r="BJ172" s="226" t="s">
        <v>86</v>
      </c>
      <c r="BK172" s="317">
        <f>ROUND(I172*H172,2)</f>
        <v>0</v>
      </c>
      <c r="BL172" s="226" t="s">
        <v>217</v>
      </c>
      <c r="BM172" s="316" t="s">
        <v>914</v>
      </c>
    </row>
    <row r="173" spans="2:65" s="233" customFormat="1" ht="19.5" x14ac:dyDescent="0.2">
      <c r="B173" s="234"/>
      <c r="D173" s="318" t="s">
        <v>860</v>
      </c>
      <c r="F173" s="319" t="s">
        <v>915</v>
      </c>
      <c r="I173" s="320"/>
      <c r="L173" s="234"/>
      <c r="M173" s="321"/>
      <c r="T173" s="322"/>
      <c r="AT173" s="226" t="s">
        <v>860</v>
      </c>
      <c r="AU173" s="226" t="s">
        <v>86</v>
      </c>
    </row>
    <row r="174" spans="2:65" s="233" customFormat="1" x14ac:dyDescent="0.2">
      <c r="B174" s="234"/>
      <c r="D174" s="323" t="s">
        <v>95</v>
      </c>
      <c r="F174" s="324" t="s">
        <v>916</v>
      </c>
      <c r="I174" s="320"/>
      <c r="L174" s="234"/>
      <c r="M174" s="321"/>
      <c r="T174" s="322"/>
      <c r="AT174" s="226" t="s">
        <v>95</v>
      </c>
      <c r="AU174" s="226" t="s">
        <v>86</v>
      </c>
    </row>
    <row r="175" spans="2:65" s="233" customFormat="1" ht="24.2" customHeight="1" x14ac:dyDescent="0.2">
      <c r="B175" s="234"/>
      <c r="C175" s="305" t="s">
        <v>3</v>
      </c>
      <c r="D175" s="305" t="s">
        <v>81</v>
      </c>
      <c r="E175" s="306" t="s">
        <v>917</v>
      </c>
      <c r="F175" s="307" t="s">
        <v>918</v>
      </c>
      <c r="G175" s="308" t="s">
        <v>191</v>
      </c>
      <c r="H175" s="309">
        <v>56</v>
      </c>
      <c r="I175" s="310"/>
      <c r="J175" s="311">
        <f>ROUND(I175*H175,2)</f>
        <v>0</v>
      </c>
      <c r="K175" s="307" t="s">
        <v>858</v>
      </c>
      <c r="L175" s="234"/>
      <c r="M175" s="312" t="s">
        <v>8</v>
      </c>
      <c r="N175" s="313" t="s">
        <v>31</v>
      </c>
      <c r="P175" s="314">
        <f>O175*H175</f>
        <v>0</v>
      </c>
      <c r="Q175" s="314">
        <v>1.2600000000000001E-3</v>
      </c>
      <c r="R175" s="314">
        <f>Q175*H175</f>
        <v>7.0559999999999998E-2</v>
      </c>
      <c r="S175" s="314">
        <v>0</v>
      </c>
      <c r="T175" s="315">
        <f>S175*H175</f>
        <v>0</v>
      </c>
      <c r="AR175" s="316" t="s">
        <v>217</v>
      </c>
      <c r="AT175" s="316" t="s">
        <v>81</v>
      </c>
      <c r="AU175" s="316" t="s">
        <v>86</v>
      </c>
      <c r="AY175" s="226" t="s">
        <v>79</v>
      </c>
      <c r="BE175" s="317">
        <f>IF(N175="základní",J175,0)</f>
        <v>0</v>
      </c>
      <c r="BF175" s="317">
        <f>IF(N175="snížená",J175,0)</f>
        <v>0</v>
      </c>
      <c r="BG175" s="317">
        <f>IF(N175="zákl. přenesená",J175,0)</f>
        <v>0</v>
      </c>
      <c r="BH175" s="317">
        <f>IF(N175="sníž. přenesená",J175,0)</f>
        <v>0</v>
      </c>
      <c r="BI175" s="317">
        <f>IF(N175="nulová",J175,0)</f>
        <v>0</v>
      </c>
      <c r="BJ175" s="226" t="s">
        <v>86</v>
      </c>
      <c r="BK175" s="317">
        <f>ROUND(I175*H175,2)</f>
        <v>0</v>
      </c>
      <c r="BL175" s="226" t="s">
        <v>217</v>
      </c>
      <c r="BM175" s="316" t="s">
        <v>919</v>
      </c>
    </row>
    <row r="176" spans="2:65" s="233" customFormat="1" ht="19.5" x14ac:dyDescent="0.2">
      <c r="B176" s="234"/>
      <c r="D176" s="318" t="s">
        <v>860</v>
      </c>
      <c r="F176" s="319" t="s">
        <v>920</v>
      </c>
      <c r="I176" s="320"/>
      <c r="L176" s="234"/>
      <c r="M176" s="321"/>
      <c r="T176" s="322"/>
      <c r="AT176" s="226" t="s">
        <v>860</v>
      </c>
      <c r="AU176" s="226" t="s">
        <v>86</v>
      </c>
    </row>
    <row r="177" spans="2:65" s="233" customFormat="1" x14ac:dyDescent="0.2">
      <c r="B177" s="234"/>
      <c r="D177" s="323" t="s">
        <v>95</v>
      </c>
      <c r="F177" s="324" t="s">
        <v>921</v>
      </c>
      <c r="I177" s="320"/>
      <c r="L177" s="234"/>
      <c r="M177" s="321"/>
      <c r="T177" s="322"/>
      <c r="AT177" s="226" t="s">
        <v>95</v>
      </c>
      <c r="AU177" s="226" t="s">
        <v>86</v>
      </c>
    </row>
    <row r="178" spans="2:65" s="233" customFormat="1" ht="24.2" customHeight="1" x14ac:dyDescent="0.2">
      <c r="B178" s="234"/>
      <c r="C178" s="305" t="s">
        <v>188</v>
      </c>
      <c r="D178" s="305" t="s">
        <v>81</v>
      </c>
      <c r="E178" s="306" t="s">
        <v>922</v>
      </c>
      <c r="F178" s="307" t="s">
        <v>923</v>
      </c>
      <c r="G178" s="308" t="s">
        <v>191</v>
      </c>
      <c r="H178" s="309">
        <v>61</v>
      </c>
      <c r="I178" s="310"/>
      <c r="J178" s="311">
        <f>ROUND(I178*H178,2)</f>
        <v>0</v>
      </c>
      <c r="K178" s="307" t="s">
        <v>858</v>
      </c>
      <c r="L178" s="234"/>
      <c r="M178" s="312" t="s">
        <v>8</v>
      </c>
      <c r="N178" s="313" t="s">
        <v>31</v>
      </c>
      <c r="P178" s="314">
        <f>O178*H178</f>
        <v>0</v>
      </c>
      <c r="Q178" s="314">
        <v>1.5299999999999999E-3</v>
      </c>
      <c r="R178" s="314">
        <f>Q178*H178</f>
        <v>9.3329999999999996E-2</v>
      </c>
      <c r="S178" s="314">
        <v>0</v>
      </c>
      <c r="T178" s="315">
        <f>S178*H178</f>
        <v>0</v>
      </c>
      <c r="AR178" s="316" t="s">
        <v>217</v>
      </c>
      <c r="AT178" s="316" t="s">
        <v>81</v>
      </c>
      <c r="AU178" s="316" t="s">
        <v>86</v>
      </c>
      <c r="AY178" s="226" t="s">
        <v>79</v>
      </c>
      <c r="BE178" s="317">
        <f>IF(N178="základní",J178,0)</f>
        <v>0</v>
      </c>
      <c r="BF178" s="317">
        <f>IF(N178="snížená",J178,0)</f>
        <v>0</v>
      </c>
      <c r="BG178" s="317">
        <f>IF(N178="zákl. přenesená",J178,0)</f>
        <v>0</v>
      </c>
      <c r="BH178" s="317">
        <f>IF(N178="sníž. přenesená",J178,0)</f>
        <v>0</v>
      </c>
      <c r="BI178" s="317">
        <f>IF(N178="nulová",J178,0)</f>
        <v>0</v>
      </c>
      <c r="BJ178" s="226" t="s">
        <v>86</v>
      </c>
      <c r="BK178" s="317">
        <f>ROUND(I178*H178,2)</f>
        <v>0</v>
      </c>
      <c r="BL178" s="226" t="s">
        <v>217</v>
      </c>
      <c r="BM178" s="316" t="s">
        <v>924</v>
      </c>
    </row>
    <row r="179" spans="2:65" s="233" customFormat="1" ht="19.5" x14ac:dyDescent="0.2">
      <c r="B179" s="234"/>
      <c r="D179" s="318" t="s">
        <v>860</v>
      </c>
      <c r="F179" s="319" t="s">
        <v>925</v>
      </c>
      <c r="I179" s="320"/>
      <c r="L179" s="234"/>
      <c r="M179" s="321"/>
      <c r="T179" s="322"/>
      <c r="AT179" s="226" t="s">
        <v>860</v>
      </c>
      <c r="AU179" s="226" t="s">
        <v>86</v>
      </c>
    </row>
    <row r="180" spans="2:65" s="233" customFormat="1" x14ac:dyDescent="0.2">
      <c r="B180" s="234"/>
      <c r="D180" s="323" t="s">
        <v>95</v>
      </c>
      <c r="F180" s="324" t="s">
        <v>926</v>
      </c>
      <c r="I180" s="320"/>
      <c r="L180" s="234"/>
      <c r="M180" s="321"/>
      <c r="T180" s="322"/>
      <c r="AT180" s="226" t="s">
        <v>95</v>
      </c>
      <c r="AU180" s="226" t="s">
        <v>86</v>
      </c>
    </row>
    <row r="181" spans="2:65" s="233" customFormat="1" ht="24.2" customHeight="1" x14ac:dyDescent="0.2">
      <c r="B181" s="234"/>
      <c r="C181" s="305" t="s">
        <v>204</v>
      </c>
      <c r="D181" s="305" t="s">
        <v>81</v>
      </c>
      <c r="E181" s="306" t="s">
        <v>927</v>
      </c>
      <c r="F181" s="307" t="s">
        <v>928</v>
      </c>
      <c r="G181" s="308" t="s">
        <v>191</v>
      </c>
      <c r="H181" s="309">
        <v>20</v>
      </c>
      <c r="I181" s="310"/>
      <c r="J181" s="311">
        <f>ROUND(I181*H181,2)</f>
        <v>0</v>
      </c>
      <c r="K181" s="307" t="s">
        <v>858</v>
      </c>
      <c r="L181" s="234"/>
      <c r="M181" s="312" t="s">
        <v>8</v>
      </c>
      <c r="N181" s="313" t="s">
        <v>31</v>
      </c>
      <c r="P181" s="314">
        <f>O181*H181</f>
        <v>0</v>
      </c>
      <c r="Q181" s="314">
        <v>2.8400000000000001E-3</v>
      </c>
      <c r="R181" s="314">
        <f>Q181*H181</f>
        <v>5.6800000000000003E-2</v>
      </c>
      <c r="S181" s="314">
        <v>0</v>
      </c>
      <c r="T181" s="315">
        <f>S181*H181</f>
        <v>0</v>
      </c>
      <c r="AR181" s="316" t="s">
        <v>217</v>
      </c>
      <c r="AT181" s="316" t="s">
        <v>81</v>
      </c>
      <c r="AU181" s="316" t="s">
        <v>86</v>
      </c>
      <c r="AY181" s="226" t="s">
        <v>79</v>
      </c>
      <c r="BE181" s="317">
        <f>IF(N181="základní",J181,0)</f>
        <v>0</v>
      </c>
      <c r="BF181" s="317">
        <f>IF(N181="snížená",J181,0)</f>
        <v>0</v>
      </c>
      <c r="BG181" s="317">
        <f>IF(N181="zákl. přenesená",J181,0)</f>
        <v>0</v>
      </c>
      <c r="BH181" s="317">
        <f>IF(N181="sníž. přenesená",J181,0)</f>
        <v>0</v>
      </c>
      <c r="BI181" s="317">
        <f>IF(N181="nulová",J181,0)</f>
        <v>0</v>
      </c>
      <c r="BJ181" s="226" t="s">
        <v>86</v>
      </c>
      <c r="BK181" s="317">
        <f>ROUND(I181*H181,2)</f>
        <v>0</v>
      </c>
      <c r="BL181" s="226" t="s">
        <v>217</v>
      </c>
      <c r="BM181" s="316" t="s">
        <v>929</v>
      </c>
    </row>
    <row r="182" spans="2:65" s="233" customFormat="1" ht="19.5" x14ac:dyDescent="0.2">
      <c r="B182" s="234"/>
      <c r="D182" s="318" t="s">
        <v>860</v>
      </c>
      <c r="F182" s="319" t="s">
        <v>930</v>
      </c>
      <c r="I182" s="320"/>
      <c r="L182" s="234"/>
      <c r="M182" s="321"/>
      <c r="T182" s="322"/>
      <c r="AT182" s="226" t="s">
        <v>860</v>
      </c>
      <c r="AU182" s="226" t="s">
        <v>86</v>
      </c>
    </row>
    <row r="183" spans="2:65" s="233" customFormat="1" x14ac:dyDescent="0.2">
      <c r="B183" s="234"/>
      <c r="D183" s="323" t="s">
        <v>95</v>
      </c>
      <c r="F183" s="324" t="s">
        <v>931</v>
      </c>
      <c r="I183" s="320"/>
      <c r="L183" s="234"/>
      <c r="M183" s="321"/>
      <c r="T183" s="322"/>
      <c r="AT183" s="226" t="s">
        <v>95</v>
      </c>
      <c r="AU183" s="226" t="s">
        <v>86</v>
      </c>
    </row>
    <row r="184" spans="2:65" s="233" customFormat="1" ht="37.9" customHeight="1" x14ac:dyDescent="0.2">
      <c r="B184" s="234"/>
      <c r="C184" s="305" t="s">
        <v>210</v>
      </c>
      <c r="D184" s="305" t="s">
        <v>81</v>
      </c>
      <c r="E184" s="306" t="s">
        <v>932</v>
      </c>
      <c r="F184" s="307" t="s">
        <v>933</v>
      </c>
      <c r="G184" s="308" t="s">
        <v>191</v>
      </c>
      <c r="H184" s="309">
        <v>79</v>
      </c>
      <c r="I184" s="310"/>
      <c r="J184" s="311">
        <f>ROUND(I184*H184,2)</f>
        <v>0</v>
      </c>
      <c r="K184" s="307" t="s">
        <v>858</v>
      </c>
      <c r="L184" s="234"/>
      <c r="M184" s="312" t="s">
        <v>8</v>
      </c>
      <c r="N184" s="313" t="s">
        <v>31</v>
      </c>
      <c r="P184" s="314">
        <f>O184*H184</f>
        <v>0</v>
      </c>
      <c r="Q184" s="314">
        <v>1.2E-4</v>
      </c>
      <c r="R184" s="314">
        <f>Q184*H184</f>
        <v>9.4800000000000006E-3</v>
      </c>
      <c r="S184" s="314">
        <v>0</v>
      </c>
      <c r="T184" s="315">
        <f>S184*H184</f>
        <v>0</v>
      </c>
      <c r="AR184" s="316" t="s">
        <v>217</v>
      </c>
      <c r="AT184" s="316" t="s">
        <v>81</v>
      </c>
      <c r="AU184" s="316" t="s">
        <v>86</v>
      </c>
      <c r="AY184" s="226" t="s">
        <v>79</v>
      </c>
      <c r="BE184" s="317">
        <f>IF(N184="základní",J184,0)</f>
        <v>0</v>
      </c>
      <c r="BF184" s="317">
        <f>IF(N184="snížená",J184,0)</f>
        <v>0</v>
      </c>
      <c r="BG184" s="317">
        <f>IF(N184="zákl. přenesená",J184,0)</f>
        <v>0</v>
      </c>
      <c r="BH184" s="317">
        <f>IF(N184="sníž. přenesená",J184,0)</f>
        <v>0</v>
      </c>
      <c r="BI184" s="317">
        <f>IF(N184="nulová",J184,0)</f>
        <v>0</v>
      </c>
      <c r="BJ184" s="226" t="s">
        <v>86</v>
      </c>
      <c r="BK184" s="317">
        <f>ROUND(I184*H184,2)</f>
        <v>0</v>
      </c>
      <c r="BL184" s="226" t="s">
        <v>217</v>
      </c>
      <c r="BM184" s="316" t="s">
        <v>934</v>
      </c>
    </row>
    <row r="185" spans="2:65" s="233" customFormat="1" ht="29.25" x14ac:dyDescent="0.2">
      <c r="B185" s="234"/>
      <c r="D185" s="318" t="s">
        <v>860</v>
      </c>
      <c r="F185" s="319" t="s">
        <v>935</v>
      </c>
      <c r="I185" s="320"/>
      <c r="L185" s="234"/>
      <c r="M185" s="321"/>
      <c r="T185" s="322"/>
      <c r="AT185" s="226" t="s">
        <v>860</v>
      </c>
      <c r="AU185" s="226" t="s">
        <v>86</v>
      </c>
    </row>
    <row r="186" spans="2:65" s="233" customFormat="1" x14ac:dyDescent="0.2">
      <c r="B186" s="234"/>
      <c r="D186" s="323" t="s">
        <v>95</v>
      </c>
      <c r="F186" s="324" t="s">
        <v>936</v>
      </c>
      <c r="I186" s="320"/>
      <c r="L186" s="234"/>
      <c r="M186" s="321"/>
      <c r="T186" s="322"/>
      <c r="AT186" s="226" t="s">
        <v>95</v>
      </c>
      <c r="AU186" s="226" t="s">
        <v>86</v>
      </c>
    </row>
    <row r="187" spans="2:65" s="233" customFormat="1" ht="29.25" x14ac:dyDescent="0.2">
      <c r="B187" s="234"/>
      <c r="D187" s="318" t="s">
        <v>97</v>
      </c>
      <c r="F187" s="325" t="s">
        <v>937</v>
      </c>
      <c r="I187" s="320"/>
      <c r="L187" s="234"/>
      <c r="M187" s="321"/>
      <c r="T187" s="322"/>
      <c r="AT187" s="226" t="s">
        <v>97</v>
      </c>
      <c r="AU187" s="226" t="s">
        <v>86</v>
      </c>
    </row>
    <row r="188" spans="2:65" s="233" customFormat="1" ht="37.9" customHeight="1" x14ac:dyDescent="0.2">
      <c r="B188" s="234"/>
      <c r="C188" s="305" t="s">
        <v>217</v>
      </c>
      <c r="D188" s="305" t="s">
        <v>81</v>
      </c>
      <c r="E188" s="306" t="s">
        <v>938</v>
      </c>
      <c r="F188" s="307" t="s">
        <v>939</v>
      </c>
      <c r="G188" s="308" t="s">
        <v>191</v>
      </c>
      <c r="H188" s="309">
        <v>137</v>
      </c>
      <c r="I188" s="310"/>
      <c r="J188" s="311">
        <f>ROUND(I188*H188,2)</f>
        <v>0</v>
      </c>
      <c r="K188" s="307" t="s">
        <v>858</v>
      </c>
      <c r="L188" s="234"/>
      <c r="M188" s="312" t="s">
        <v>8</v>
      </c>
      <c r="N188" s="313" t="s">
        <v>31</v>
      </c>
      <c r="P188" s="314">
        <f>O188*H188</f>
        <v>0</v>
      </c>
      <c r="Q188" s="314">
        <v>1.6000000000000001E-4</v>
      </c>
      <c r="R188" s="314">
        <f>Q188*H188</f>
        <v>2.1920000000000002E-2</v>
      </c>
      <c r="S188" s="314">
        <v>0</v>
      </c>
      <c r="T188" s="315">
        <f>S188*H188</f>
        <v>0</v>
      </c>
      <c r="AR188" s="316" t="s">
        <v>217</v>
      </c>
      <c r="AT188" s="316" t="s">
        <v>81</v>
      </c>
      <c r="AU188" s="316" t="s">
        <v>86</v>
      </c>
      <c r="AY188" s="226" t="s">
        <v>79</v>
      </c>
      <c r="BE188" s="317">
        <f>IF(N188="základní",J188,0)</f>
        <v>0</v>
      </c>
      <c r="BF188" s="317">
        <f>IF(N188="snížená",J188,0)</f>
        <v>0</v>
      </c>
      <c r="BG188" s="317">
        <f>IF(N188="zákl. přenesená",J188,0)</f>
        <v>0</v>
      </c>
      <c r="BH188" s="317">
        <f>IF(N188="sníž. přenesená",J188,0)</f>
        <v>0</v>
      </c>
      <c r="BI188" s="317">
        <f>IF(N188="nulová",J188,0)</f>
        <v>0</v>
      </c>
      <c r="BJ188" s="226" t="s">
        <v>86</v>
      </c>
      <c r="BK188" s="317">
        <f>ROUND(I188*H188,2)</f>
        <v>0</v>
      </c>
      <c r="BL188" s="226" t="s">
        <v>217</v>
      </c>
      <c r="BM188" s="316" t="s">
        <v>940</v>
      </c>
    </row>
    <row r="189" spans="2:65" s="233" customFormat="1" ht="29.25" x14ac:dyDescent="0.2">
      <c r="B189" s="234"/>
      <c r="D189" s="318" t="s">
        <v>860</v>
      </c>
      <c r="F189" s="319" t="s">
        <v>941</v>
      </c>
      <c r="I189" s="320"/>
      <c r="L189" s="234"/>
      <c r="M189" s="321"/>
      <c r="T189" s="322"/>
      <c r="AT189" s="226" t="s">
        <v>860</v>
      </c>
      <c r="AU189" s="226" t="s">
        <v>86</v>
      </c>
    </row>
    <row r="190" spans="2:65" s="233" customFormat="1" x14ac:dyDescent="0.2">
      <c r="B190" s="234"/>
      <c r="D190" s="323" t="s">
        <v>95</v>
      </c>
      <c r="F190" s="324" t="s">
        <v>942</v>
      </c>
      <c r="I190" s="320"/>
      <c r="L190" s="234"/>
      <c r="M190" s="321"/>
      <c r="T190" s="322"/>
      <c r="AT190" s="226" t="s">
        <v>95</v>
      </c>
      <c r="AU190" s="226" t="s">
        <v>86</v>
      </c>
    </row>
    <row r="191" spans="2:65" s="233" customFormat="1" ht="29.25" x14ac:dyDescent="0.2">
      <c r="B191" s="234"/>
      <c r="D191" s="318" t="s">
        <v>97</v>
      </c>
      <c r="F191" s="325" t="s">
        <v>937</v>
      </c>
      <c r="I191" s="320"/>
      <c r="L191" s="234"/>
      <c r="M191" s="321"/>
      <c r="T191" s="322"/>
      <c r="AT191" s="226" t="s">
        <v>97</v>
      </c>
      <c r="AU191" s="226" t="s">
        <v>86</v>
      </c>
    </row>
    <row r="192" spans="2:65" s="326" customFormat="1" x14ac:dyDescent="0.2">
      <c r="B192" s="327"/>
      <c r="D192" s="318" t="s">
        <v>99</v>
      </c>
      <c r="E192" s="328" t="s">
        <v>8</v>
      </c>
      <c r="F192" s="329" t="s">
        <v>943</v>
      </c>
      <c r="H192" s="330">
        <v>137</v>
      </c>
      <c r="I192" s="331"/>
      <c r="L192" s="327"/>
      <c r="M192" s="332"/>
      <c r="T192" s="333"/>
      <c r="AT192" s="328" t="s">
        <v>99</v>
      </c>
      <c r="AU192" s="328" t="s">
        <v>86</v>
      </c>
      <c r="AV192" s="326" t="s">
        <v>86</v>
      </c>
      <c r="AW192" s="326" t="s">
        <v>20</v>
      </c>
      <c r="AX192" s="326" t="s">
        <v>45</v>
      </c>
      <c r="AY192" s="328" t="s">
        <v>79</v>
      </c>
    </row>
    <row r="193" spans="2:65" s="233" customFormat="1" ht="24.2" customHeight="1" x14ac:dyDescent="0.2">
      <c r="B193" s="234"/>
      <c r="C193" s="305" t="s">
        <v>222</v>
      </c>
      <c r="D193" s="305" t="s">
        <v>81</v>
      </c>
      <c r="E193" s="306" t="s">
        <v>944</v>
      </c>
      <c r="F193" s="307" t="s">
        <v>945</v>
      </c>
      <c r="G193" s="308" t="s">
        <v>379</v>
      </c>
      <c r="H193" s="309">
        <v>2</v>
      </c>
      <c r="I193" s="310"/>
      <c r="J193" s="311">
        <f>ROUND(I193*H193,2)</f>
        <v>0</v>
      </c>
      <c r="K193" s="307" t="s">
        <v>858</v>
      </c>
      <c r="L193" s="234"/>
      <c r="M193" s="312" t="s">
        <v>8</v>
      </c>
      <c r="N193" s="313" t="s">
        <v>31</v>
      </c>
      <c r="P193" s="314">
        <f>O193*H193</f>
        <v>0</v>
      </c>
      <c r="Q193" s="314">
        <v>2.7E-4</v>
      </c>
      <c r="R193" s="314">
        <f>Q193*H193</f>
        <v>5.4000000000000001E-4</v>
      </c>
      <c r="S193" s="314">
        <v>0</v>
      </c>
      <c r="T193" s="315">
        <f>S193*H193</f>
        <v>0</v>
      </c>
      <c r="AR193" s="316" t="s">
        <v>217</v>
      </c>
      <c r="AT193" s="316" t="s">
        <v>81</v>
      </c>
      <c r="AU193" s="316" t="s">
        <v>86</v>
      </c>
      <c r="AY193" s="226" t="s">
        <v>79</v>
      </c>
      <c r="BE193" s="317">
        <f>IF(N193="základní",J193,0)</f>
        <v>0</v>
      </c>
      <c r="BF193" s="317">
        <f>IF(N193="snížená",J193,0)</f>
        <v>0</v>
      </c>
      <c r="BG193" s="317">
        <f>IF(N193="zákl. přenesená",J193,0)</f>
        <v>0</v>
      </c>
      <c r="BH193" s="317">
        <f>IF(N193="sníž. přenesená",J193,0)</f>
        <v>0</v>
      </c>
      <c r="BI193" s="317">
        <f>IF(N193="nulová",J193,0)</f>
        <v>0</v>
      </c>
      <c r="BJ193" s="226" t="s">
        <v>86</v>
      </c>
      <c r="BK193" s="317">
        <f>ROUND(I193*H193,2)</f>
        <v>0</v>
      </c>
      <c r="BL193" s="226" t="s">
        <v>217</v>
      </c>
      <c r="BM193" s="316" t="s">
        <v>946</v>
      </c>
    </row>
    <row r="194" spans="2:65" s="233" customFormat="1" ht="19.5" x14ac:dyDescent="0.2">
      <c r="B194" s="234"/>
      <c r="D194" s="318" t="s">
        <v>860</v>
      </c>
      <c r="F194" s="319" t="s">
        <v>947</v>
      </c>
      <c r="I194" s="320"/>
      <c r="L194" s="234"/>
      <c r="M194" s="321"/>
      <c r="T194" s="322"/>
      <c r="AT194" s="226" t="s">
        <v>860</v>
      </c>
      <c r="AU194" s="226" t="s">
        <v>86</v>
      </c>
    </row>
    <row r="195" spans="2:65" s="233" customFormat="1" x14ac:dyDescent="0.2">
      <c r="B195" s="234"/>
      <c r="D195" s="323" t="s">
        <v>95</v>
      </c>
      <c r="F195" s="324" t="s">
        <v>948</v>
      </c>
      <c r="I195" s="320"/>
      <c r="L195" s="234"/>
      <c r="M195" s="321"/>
      <c r="T195" s="322"/>
      <c r="AT195" s="226" t="s">
        <v>95</v>
      </c>
      <c r="AU195" s="226" t="s">
        <v>86</v>
      </c>
    </row>
    <row r="196" spans="2:65" s="233" customFormat="1" ht="16.5" customHeight="1" x14ac:dyDescent="0.2">
      <c r="B196" s="234"/>
      <c r="C196" s="305" t="s">
        <v>241</v>
      </c>
      <c r="D196" s="305" t="s">
        <v>81</v>
      </c>
      <c r="E196" s="306" t="s">
        <v>949</v>
      </c>
      <c r="F196" s="307" t="s">
        <v>950</v>
      </c>
      <c r="G196" s="308" t="s">
        <v>379</v>
      </c>
      <c r="H196" s="309">
        <v>20</v>
      </c>
      <c r="I196" s="310"/>
      <c r="J196" s="311">
        <f>ROUND(I196*H196,2)</f>
        <v>0</v>
      </c>
      <c r="K196" s="307" t="s">
        <v>858</v>
      </c>
      <c r="L196" s="234"/>
      <c r="M196" s="312" t="s">
        <v>8</v>
      </c>
      <c r="N196" s="313" t="s">
        <v>31</v>
      </c>
      <c r="P196" s="314">
        <f>O196*H196</f>
        <v>0</v>
      </c>
      <c r="Q196" s="314">
        <v>7.5000000000000002E-4</v>
      </c>
      <c r="R196" s="314">
        <f>Q196*H196</f>
        <v>1.4999999999999999E-2</v>
      </c>
      <c r="S196" s="314">
        <v>0</v>
      </c>
      <c r="T196" s="315">
        <f>S196*H196</f>
        <v>0</v>
      </c>
      <c r="AR196" s="316" t="s">
        <v>217</v>
      </c>
      <c r="AT196" s="316" t="s">
        <v>81</v>
      </c>
      <c r="AU196" s="316" t="s">
        <v>86</v>
      </c>
      <c r="AY196" s="226" t="s">
        <v>79</v>
      </c>
      <c r="BE196" s="317">
        <f>IF(N196="základní",J196,0)</f>
        <v>0</v>
      </c>
      <c r="BF196" s="317">
        <f>IF(N196="snížená",J196,0)</f>
        <v>0</v>
      </c>
      <c r="BG196" s="317">
        <f>IF(N196="zákl. přenesená",J196,0)</f>
        <v>0</v>
      </c>
      <c r="BH196" s="317">
        <f>IF(N196="sníž. přenesená",J196,0)</f>
        <v>0</v>
      </c>
      <c r="BI196" s="317">
        <f>IF(N196="nulová",J196,0)</f>
        <v>0</v>
      </c>
      <c r="BJ196" s="226" t="s">
        <v>86</v>
      </c>
      <c r="BK196" s="317">
        <f>ROUND(I196*H196,2)</f>
        <v>0</v>
      </c>
      <c r="BL196" s="226" t="s">
        <v>217</v>
      </c>
      <c r="BM196" s="316" t="s">
        <v>951</v>
      </c>
    </row>
    <row r="197" spans="2:65" s="233" customFormat="1" x14ac:dyDescent="0.2">
      <c r="B197" s="234"/>
      <c r="D197" s="318" t="s">
        <v>860</v>
      </c>
      <c r="F197" s="319" t="s">
        <v>952</v>
      </c>
      <c r="I197" s="320"/>
      <c r="L197" s="234"/>
      <c r="M197" s="321"/>
      <c r="T197" s="322"/>
      <c r="AT197" s="226" t="s">
        <v>860</v>
      </c>
      <c r="AU197" s="226" t="s">
        <v>86</v>
      </c>
    </row>
    <row r="198" spans="2:65" s="233" customFormat="1" x14ac:dyDescent="0.2">
      <c r="B198" s="234"/>
      <c r="D198" s="323" t="s">
        <v>95</v>
      </c>
      <c r="F198" s="324" t="s">
        <v>953</v>
      </c>
      <c r="I198" s="320"/>
      <c r="L198" s="234"/>
      <c r="M198" s="321"/>
      <c r="T198" s="322"/>
      <c r="AT198" s="226" t="s">
        <v>95</v>
      </c>
      <c r="AU198" s="226" t="s">
        <v>86</v>
      </c>
    </row>
    <row r="199" spans="2:65" s="233" customFormat="1" ht="16.5" customHeight="1" x14ac:dyDescent="0.2">
      <c r="B199" s="234"/>
      <c r="C199" s="305" t="s">
        <v>246</v>
      </c>
      <c r="D199" s="305" t="s">
        <v>81</v>
      </c>
      <c r="E199" s="306" t="s">
        <v>954</v>
      </c>
      <c r="F199" s="307" t="s">
        <v>955</v>
      </c>
      <c r="G199" s="308" t="s">
        <v>379</v>
      </c>
      <c r="H199" s="309">
        <v>3</v>
      </c>
      <c r="I199" s="310"/>
      <c r="J199" s="311">
        <f>ROUND(I199*H199,2)</f>
        <v>0</v>
      </c>
      <c r="K199" s="307" t="s">
        <v>858</v>
      </c>
      <c r="L199" s="234"/>
      <c r="M199" s="312" t="s">
        <v>8</v>
      </c>
      <c r="N199" s="313" t="s">
        <v>31</v>
      </c>
      <c r="P199" s="314">
        <f>O199*H199</f>
        <v>0</v>
      </c>
      <c r="Q199" s="314">
        <v>9.7000000000000005E-4</v>
      </c>
      <c r="R199" s="314">
        <f>Q199*H199</f>
        <v>2.9100000000000003E-3</v>
      </c>
      <c r="S199" s="314">
        <v>0</v>
      </c>
      <c r="T199" s="315">
        <f>S199*H199</f>
        <v>0</v>
      </c>
      <c r="AR199" s="316" t="s">
        <v>217</v>
      </c>
      <c r="AT199" s="316" t="s">
        <v>81</v>
      </c>
      <c r="AU199" s="316" t="s">
        <v>86</v>
      </c>
      <c r="AY199" s="226" t="s">
        <v>79</v>
      </c>
      <c r="BE199" s="317">
        <f>IF(N199="základní",J199,0)</f>
        <v>0</v>
      </c>
      <c r="BF199" s="317">
        <f>IF(N199="snížená",J199,0)</f>
        <v>0</v>
      </c>
      <c r="BG199" s="317">
        <f>IF(N199="zákl. přenesená",J199,0)</f>
        <v>0</v>
      </c>
      <c r="BH199" s="317">
        <f>IF(N199="sníž. přenesená",J199,0)</f>
        <v>0</v>
      </c>
      <c r="BI199" s="317">
        <f>IF(N199="nulová",J199,0)</f>
        <v>0</v>
      </c>
      <c r="BJ199" s="226" t="s">
        <v>86</v>
      </c>
      <c r="BK199" s="317">
        <f>ROUND(I199*H199,2)</f>
        <v>0</v>
      </c>
      <c r="BL199" s="226" t="s">
        <v>217</v>
      </c>
      <c r="BM199" s="316" t="s">
        <v>956</v>
      </c>
    </row>
    <row r="200" spans="2:65" s="233" customFormat="1" x14ac:dyDescent="0.2">
      <c r="B200" s="234"/>
      <c r="D200" s="318" t="s">
        <v>860</v>
      </c>
      <c r="F200" s="319" t="s">
        <v>957</v>
      </c>
      <c r="I200" s="320"/>
      <c r="L200" s="234"/>
      <c r="M200" s="321"/>
      <c r="T200" s="322"/>
      <c r="AT200" s="226" t="s">
        <v>860</v>
      </c>
      <c r="AU200" s="226" t="s">
        <v>86</v>
      </c>
    </row>
    <row r="201" spans="2:65" s="233" customFormat="1" x14ac:dyDescent="0.2">
      <c r="B201" s="234"/>
      <c r="D201" s="323" t="s">
        <v>95</v>
      </c>
      <c r="F201" s="324" t="s">
        <v>958</v>
      </c>
      <c r="I201" s="320"/>
      <c r="L201" s="234"/>
      <c r="M201" s="321"/>
      <c r="T201" s="322"/>
      <c r="AT201" s="226" t="s">
        <v>95</v>
      </c>
      <c r="AU201" s="226" t="s">
        <v>86</v>
      </c>
    </row>
    <row r="202" spans="2:65" s="233" customFormat="1" ht="16.5" customHeight="1" x14ac:dyDescent="0.2">
      <c r="B202" s="234"/>
      <c r="C202" s="305" t="s">
        <v>254</v>
      </c>
      <c r="D202" s="305" t="s">
        <v>81</v>
      </c>
      <c r="E202" s="306" t="s">
        <v>959</v>
      </c>
      <c r="F202" s="307" t="s">
        <v>960</v>
      </c>
      <c r="G202" s="308" t="s">
        <v>379</v>
      </c>
      <c r="H202" s="309">
        <v>1</v>
      </c>
      <c r="I202" s="310"/>
      <c r="J202" s="311">
        <f>ROUND(I202*H202,2)</f>
        <v>0</v>
      </c>
      <c r="K202" s="307" t="s">
        <v>858</v>
      </c>
      <c r="L202" s="234"/>
      <c r="M202" s="312" t="s">
        <v>8</v>
      </c>
      <c r="N202" s="313" t="s">
        <v>31</v>
      </c>
      <c r="P202" s="314">
        <f>O202*H202</f>
        <v>0</v>
      </c>
      <c r="Q202" s="314">
        <v>1.23E-3</v>
      </c>
      <c r="R202" s="314">
        <f>Q202*H202</f>
        <v>1.23E-3</v>
      </c>
      <c r="S202" s="314">
        <v>0</v>
      </c>
      <c r="T202" s="315">
        <f>S202*H202</f>
        <v>0</v>
      </c>
      <c r="AR202" s="316" t="s">
        <v>217</v>
      </c>
      <c r="AT202" s="316" t="s">
        <v>81</v>
      </c>
      <c r="AU202" s="316" t="s">
        <v>86</v>
      </c>
      <c r="AY202" s="226" t="s">
        <v>79</v>
      </c>
      <c r="BE202" s="317">
        <f>IF(N202="základní",J202,0)</f>
        <v>0</v>
      </c>
      <c r="BF202" s="317">
        <f>IF(N202="snížená",J202,0)</f>
        <v>0</v>
      </c>
      <c r="BG202" s="317">
        <f>IF(N202="zákl. přenesená",J202,0)</f>
        <v>0</v>
      </c>
      <c r="BH202" s="317">
        <f>IF(N202="sníž. přenesená",J202,0)</f>
        <v>0</v>
      </c>
      <c r="BI202" s="317">
        <f>IF(N202="nulová",J202,0)</f>
        <v>0</v>
      </c>
      <c r="BJ202" s="226" t="s">
        <v>86</v>
      </c>
      <c r="BK202" s="317">
        <f>ROUND(I202*H202,2)</f>
        <v>0</v>
      </c>
      <c r="BL202" s="226" t="s">
        <v>217</v>
      </c>
      <c r="BM202" s="316" t="s">
        <v>961</v>
      </c>
    </row>
    <row r="203" spans="2:65" s="233" customFormat="1" x14ac:dyDescent="0.2">
      <c r="B203" s="234"/>
      <c r="D203" s="318" t="s">
        <v>860</v>
      </c>
      <c r="F203" s="319" t="s">
        <v>962</v>
      </c>
      <c r="I203" s="320"/>
      <c r="L203" s="234"/>
      <c r="M203" s="321"/>
      <c r="T203" s="322"/>
      <c r="AT203" s="226" t="s">
        <v>860</v>
      </c>
      <c r="AU203" s="226" t="s">
        <v>86</v>
      </c>
    </row>
    <row r="204" spans="2:65" s="233" customFormat="1" x14ac:dyDescent="0.2">
      <c r="B204" s="234"/>
      <c r="D204" s="323" t="s">
        <v>95</v>
      </c>
      <c r="F204" s="324" t="s">
        <v>963</v>
      </c>
      <c r="I204" s="320"/>
      <c r="L204" s="234"/>
      <c r="M204" s="321"/>
      <c r="T204" s="322"/>
      <c r="AT204" s="226" t="s">
        <v>95</v>
      </c>
      <c r="AU204" s="226" t="s">
        <v>86</v>
      </c>
    </row>
    <row r="205" spans="2:65" s="233" customFormat="1" ht="24.2" customHeight="1" x14ac:dyDescent="0.2">
      <c r="B205" s="234"/>
      <c r="C205" s="305" t="s">
        <v>2</v>
      </c>
      <c r="D205" s="305" t="s">
        <v>81</v>
      </c>
      <c r="E205" s="306" t="s">
        <v>964</v>
      </c>
      <c r="F205" s="307" t="s">
        <v>965</v>
      </c>
      <c r="G205" s="308" t="s">
        <v>379</v>
      </c>
      <c r="H205" s="309">
        <v>9</v>
      </c>
      <c r="I205" s="310"/>
      <c r="J205" s="311">
        <f>ROUND(I205*H205,2)</f>
        <v>0</v>
      </c>
      <c r="K205" s="307" t="s">
        <v>858</v>
      </c>
      <c r="L205" s="234"/>
      <c r="M205" s="312" t="s">
        <v>8</v>
      </c>
      <c r="N205" s="313" t="s">
        <v>31</v>
      </c>
      <c r="P205" s="314">
        <f>O205*H205</f>
        <v>0</v>
      </c>
      <c r="Q205" s="314">
        <v>1.25E-3</v>
      </c>
      <c r="R205" s="314">
        <f>Q205*H205</f>
        <v>1.125E-2</v>
      </c>
      <c r="S205" s="314">
        <v>0</v>
      </c>
      <c r="T205" s="315">
        <f>S205*H205</f>
        <v>0</v>
      </c>
      <c r="AR205" s="316" t="s">
        <v>217</v>
      </c>
      <c r="AT205" s="316" t="s">
        <v>81</v>
      </c>
      <c r="AU205" s="316" t="s">
        <v>86</v>
      </c>
      <c r="AY205" s="226" t="s">
        <v>79</v>
      </c>
      <c r="BE205" s="317">
        <f>IF(N205="základní",J205,0)</f>
        <v>0</v>
      </c>
      <c r="BF205" s="317">
        <f>IF(N205="snížená",J205,0)</f>
        <v>0</v>
      </c>
      <c r="BG205" s="317">
        <f>IF(N205="zákl. přenesená",J205,0)</f>
        <v>0</v>
      </c>
      <c r="BH205" s="317">
        <f>IF(N205="sníž. přenesená",J205,0)</f>
        <v>0</v>
      </c>
      <c r="BI205" s="317">
        <f>IF(N205="nulová",J205,0)</f>
        <v>0</v>
      </c>
      <c r="BJ205" s="226" t="s">
        <v>86</v>
      </c>
      <c r="BK205" s="317">
        <f>ROUND(I205*H205,2)</f>
        <v>0</v>
      </c>
      <c r="BL205" s="226" t="s">
        <v>217</v>
      </c>
      <c r="BM205" s="316" t="s">
        <v>966</v>
      </c>
    </row>
    <row r="206" spans="2:65" s="233" customFormat="1" ht="19.5" x14ac:dyDescent="0.2">
      <c r="B206" s="234"/>
      <c r="D206" s="318" t="s">
        <v>860</v>
      </c>
      <c r="F206" s="319" t="s">
        <v>965</v>
      </c>
      <c r="I206" s="320"/>
      <c r="L206" s="234"/>
      <c r="M206" s="321"/>
      <c r="T206" s="322"/>
      <c r="AT206" s="226" t="s">
        <v>860</v>
      </c>
      <c r="AU206" s="226" t="s">
        <v>86</v>
      </c>
    </row>
    <row r="207" spans="2:65" s="233" customFormat="1" x14ac:dyDescent="0.2">
      <c r="B207" s="234"/>
      <c r="D207" s="323" t="s">
        <v>95</v>
      </c>
      <c r="F207" s="324" t="s">
        <v>967</v>
      </c>
      <c r="I207" s="320"/>
      <c r="L207" s="234"/>
      <c r="M207" s="321"/>
      <c r="T207" s="322"/>
      <c r="AT207" s="226" t="s">
        <v>95</v>
      </c>
      <c r="AU207" s="226" t="s">
        <v>86</v>
      </c>
    </row>
    <row r="208" spans="2:65" s="233" customFormat="1" ht="39" x14ac:dyDescent="0.2">
      <c r="B208" s="234"/>
      <c r="D208" s="318" t="s">
        <v>97</v>
      </c>
      <c r="F208" s="325" t="s">
        <v>968</v>
      </c>
      <c r="I208" s="320"/>
      <c r="L208" s="234"/>
      <c r="M208" s="321"/>
      <c r="T208" s="322"/>
      <c r="AT208" s="226" t="s">
        <v>97</v>
      </c>
      <c r="AU208" s="226" t="s">
        <v>86</v>
      </c>
    </row>
    <row r="209" spans="2:65" s="233" customFormat="1" ht="33" customHeight="1" x14ac:dyDescent="0.2">
      <c r="B209" s="234"/>
      <c r="C209" s="305" t="s">
        <v>276</v>
      </c>
      <c r="D209" s="305" t="s">
        <v>81</v>
      </c>
      <c r="E209" s="306" t="s">
        <v>969</v>
      </c>
      <c r="F209" s="307" t="s">
        <v>970</v>
      </c>
      <c r="G209" s="308" t="s">
        <v>84</v>
      </c>
      <c r="H209" s="309">
        <v>9</v>
      </c>
      <c r="I209" s="310"/>
      <c r="J209" s="311">
        <f>ROUND(I209*H209,2)</f>
        <v>0</v>
      </c>
      <c r="K209" s="307" t="s">
        <v>8</v>
      </c>
      <c r="L209" s="234"/>
      <c r="M209" s="312" t="s">
        <v>8</v>
      </c>
      <c r="N209" s="313" t="s">
        <v>31</v>
      </c>
      <c r="P209" s="314">
        <f>O209*H209</f>
        <v>0</v>
      </c>
      <c r="Q209" s="314">
        <v>0</v>
      </c>
      <c r="R209" s="314">
        <f>Q209*H209</f>
        <v>0</v>
      </c>
      <c r="S209" s="314">
        <v>0</v>
      </c>
      <c r="T209" s="315">
        <f>S209*H209</f>
        <v>0</v>
      </c>
      <c r="AR209" s="316" t="s">
        <v>217</v>
      </c>
      <c r="AT209" s="316" t="s">
        <v>81</v>
      </c>
      <c r="AU209" s="316" t="s">
        <v>86</v>
      </c>
      <c r="AY209" s="226" t="s">
        <v>79</v>
      </c>
      <c r="BE209" s="317">
        <f>IF(N209="základní",J209,0)</f>
        <v>0</v>
      </c>
      <c r="BF209" s="317">
        <f>IF(N209="snížená",J209,0)</f>
        <v>0</v>
      </c>
      <c r="BG209" s="317">
        <f>IF(N209="zákl. přenesená",J209,0)</f>
        <v>0</v>
      </c>
      <c r="BH209" s="317">
        <f>IF(N209="sníž. přenesená",J209,0)</f>
        <v>0</v>
      </c>
      <c r="BI209" s="317">
        <f>IF(N209="nulová",J209,0)</f>
        <v>0</v>
      </c>
      <c r="BJ209" s="226" t="s">
        <v>86</v>
      </c>
      <c r="BK209" s="317">
        <f>ROUND(I209*H209,2)</f>
        <v>0</v>
      </c>
      <c r="BL209" s="226" t="s">
        <v>217</v>
      </c>
      <c r="BM209" s="316" t="s">
        <v>971</v>
      </c>
    </row>
    <row r="210" spans="2:65" s="233" customFormat="1" ht="19.5" x14ac:dyDescent="0.2">
      <c r="B210" s="234"/>
      <c r="D210" s="318" t="s">
        <v>860</v>
      </c>
      <c r="F210" s="319" t="s">
        <v>970</v>
      </c>
      <c r="I210" s="320"/>
      <c r="L210" s="234"/>
      <c r="M210" s="321"/>
      <c r="T210" s="322"/>
      <c r="AT210" s="226" t="s">
        <v>860</v>
      </c>
      <c r="AU210" s="226" t="s">
        <v>86</v>
      </c>
    </row>
    <row r="211" spans="2:65" s="233" customFormat="1" ht="24.2" customHeight="1" x14ac:dyDescent="0.2">
      <c r="B211" s="234"/>
      <c r="C211" s="305" t="s">
        <v>281</v>
      </c>
      <c r="D211" s="305" t="s">
        <v>81</v>
      </c>
      <c r="E211" s="306" t="s">
        <v>972</v>
      </c>
      <c r="F211" s="307" t="s">
        <v>973</v>
      </c>
      <c r="G211" s="308" t="s">
        <v>191</v>
      </c>
      <c r="H211" s="309">
        <v>216</v>
      </c>
      <c r="I211" s="310"/>
      <c r="J211" s="311">
        <f>ROUND(I211*H211,2)</f>
        <v>0</v>
      </c>
      <c r="K211" s="307" t="s">
        <v>858</v>
      </c>
      <c r="L211" s="234"/>
      <c r="M211" s="312" t="s">
        <v>8</v>
      </c>
      <c r="N211" s="313" t="s">
        <v>31</v>
      </c>
      <c r="P211" s="314">
        <f>O211*H211</f>
        <v>0</v>
      </c>
      <c r="Q211" s="314">
        <v>1.9000000000000001E-4</v>
      </c>
      <c r="R211" s="314">
        <f>Q211*H211</f>
        <v>4.104E-2</v>
      </c>
      <c r="S211" s="314">
        <v>0</v>
      </c>
      <c r="T211" s="315">
        <f>S211*H211</f>
        <v>0</v>
      </c>
      <c r="AR211" s="316" t="s">
        <v>217</v>
      </c>
      <c r="AT211" s="316" t="s">
        <v>81</v>
      </c>
      <c r="AU211" s="316" t="s">
        <v>86</v>
      </c>
      <c r="AY211" s="226" t="s">
        <v>79</v>
      </c>
      <c r="BE211" s="317">
        <f>IF(N211="základní",J211,0)</f>
        <v>0</v>
      </c>
      <c r="BF211" s="317">
        <f>IF(N211="snížená",J211,0)</f>
        <v>0</v>
      </c>
      <c r="BG211" s="317">
        <f>IF(N211="zákl. přenesená",J211,0)</f>
        <v>0</v>
      </c>
      <c r="BH211" s="317">
        <f>IF(N211="sníž. přenesená",J211,0)</f>
        <v>0</v>
      </c>
      <c r="BI211" s="317">
        <f>IF(N211="nulová",J211,0)</f>
        <v>0</v>
      </c>
      <c r="BJ211" s="226" t="s">
        <v>86</v>
      </c>
      <c r="BK211" s="317">
        <f>ROUND(I211*H211,2)</f>
        <v>0</v>
      </c>
      <c r="BL211" s="226" t="s">
        <v>217</v>
      </c>
      <c r="BM211" s="316" t="s">
        <v>974</v>
      </c>
    </row>
    <row r="212" spans="2:65" s="233" customFormat="1" ht="19.5" x14ac:dyDescent="0.2">
      <c r="B212" s="234"/>
      <c r="D212" s="318" t="s">
        <v>860</v>
      </c>
      <c r="F212" s="319" t="s">
        <v>975</v>
      </c>
      <c r="I212" s="320"/>
      <c r="L212" s="234"/>
      <c r="M212" s="321"/>
      <c r="T212" s="322"/>
      <c r="AT212" s="226" t="s">
        <v>860</v>
      </c>
      <c r="AU212" s="226" t="s">
        <v>86</v>
      </c>
    </row>
    <row r="213" spans="2:65" s="233" customFormat="1" x14ac:dyDescent="0.2">
      <c r="B213" s="234"/>
      <c r="D213" s="323" t="s">
        <v>95</v>
      </c>
      <c r="F213" s="324" t="s">
        <v>976</v>
      </c>
      <c r="I213" s="320"/>
      <c r="L213" s="234"/>
      <c r="M213" s="321"/>
      <c r="T213" s="322"/>
      <c r="AT213" s="226" t="s">
        <v>95</v>
      </c>
      <c r="AU213" s="226" t="s">
        <v>86</v>
      </c>
    </row>
    <row r="214" spans="2:65" s="233" customFormat="1" ht="68.25" x14ac:dyDescent="0.2">
      <c r="B214" s="234"/>
      <c r="D214" s="318" t="s">
        <v>97</v>
      </c>
      <c r="F214" s="325" t="s">
        <v>977</v>
      </c>
      <c r="I214" s="320"/>
      <c r="L214" s="234"/>
      <c r="M214" s="321"/>
      <c r="T214" s="322"/>
      <c r="AT214" s="226" t="s">
        <v>97</v>
      </c>
      <c r="AU214" s="226" t="s">
        <v>86</v>
      </c>
    </row>
    <row r="215" spans="2:65" s="326" customFormat="1" x14ac:dyDescent="0.2">
      <c r="B215" s="327"/>
      <c r="D215" s="318" t="s">
        <v>99</v>
      </c>
      <c r="E215" s="328" t="s">
        <v>8</v>
      </c>
      <c r="F215" s="329" t="s">
        <v>978</v>
      </c>
      <c r="H215" s="330">
        <v>216</v>
      </c>
      <c r="I215" s="331"/>
      <c r="L215" s="327"/>
      <c r="M215" s="332"/>
      <c r="T215" s="333"/>
      <c r="AT215" s="328" t="s">
        <v>99</v>
      </c>
      <c r="AU215" s="328" t="s">
        <v>86</v>
      </c>
      <c r="AV215" s="326" t="s">
        <v>86</v>
      </c>
      <c r="AW215" s="326" t="s">
        <v>20</v>
      </c>
      <c r="AX215" s="326" t="s">
        <v>45</v>
      </c>
      <c r="AY215" s="328" t="s">
        <v>79</v>
      </c>
    </row>
    <row r="216" spans="2:65" s="233" customFormat="1" ht="21.75" customHeight="1" x14ac:dyDescent="0.2">
      <c r="B216" s="234"/>
      <c r="C216" s="305" t="s">
        <v>286</v>
      </c>
      <c r="D216" s="305" t="s">
        <v>81</v>
      </c>
      <c r="E216" s="306" t="s">
        <v>979</v>
      </c>
      <c r="F216" s="307" t="s">
        <v>980</v>
      </c>
      <c r="G216" s="308" t="s">
        <v>191</v>
      </c>
      <c r="H216" s="309">
        <v>216</v>
      </c>
      <c r="I216" s="310"/>
      <c r="J216" s="311">
        <f>ROUND(I216*H216,2)</f>
        <v>0</v>
      </c>
      <c r="K216" s="307" t="s">
        <v>858</v>
      </c>
      <c r="L216" s="234"/>
      <c r="M216" s="312" t="s">
        <v>8</v>
      </c>
      <c r="N216" s="313" t="s">
        <v>31</v>
      </c>
      <c r="P216" s="314">
        <f>O216*H216</f>
        <v>0</v>
      </c>
      <c r="Q216" s="314">
        <v>1.0000000000000001E-5</v>
      </c>
      <c r="R216" s="314">
        <f>Q216*H216</f>
        <v>2.16E-3</v>
      </c>
      <c r="S216" s="314">
        <v>0</v>
      </c>
      <c r="T216" s="315">
        <f>S216*H216</f>
        <v>0</v>
      </c>
      <c r="AR216" s="316" t="s">
        <v>217</v>
      </c>
      <c r="AT216" s="316" t="s">
        <v>81</v>
      </c>
      <c r="AU216" s="316" t="s">
        <v>86</v>
      </c>
      <c r="AY216" s="226" t="s">
        <v>79</v>
      </c>
      <c r="BE216" s="317">
        <f>IF(N216="základní",J216,0)</f>
        <v>0</v>
      </c>
      <c r="BF216" s="317">
        <f>IF(N216="snížená",J216,0)</f>
        <v>0</v>
      </c>
      <c r="BG216" s="317">
        <f>IF(N216="zákl. přenesená",J216,0)</f>
        <v>0</v>
      </c>
      <c r="BH216" s="317">
        <f>IF(N216="sníž. přenesená",J216,0)</f>
        <v>0</v>
      </c>
      <c r="BI216" s="317">
        <f>IF(N216="nulová",J216,0)</f>
        <v>0</v>
      </c>
      <c r="BJ216" s="226" t="s">
        <v>86</v>
      </c>
      <c r="BK216" s="317">
        <f>ROUND(I216*H216,2)</f>
        <v>0</v>
      </c>
      <c r="BL216" s="226" t="s">
        <v>217</v>
      </c>
      <c r="BM216" s="316" t="s">
        <v>981</v>
      </c>
    </row>
    <row r="217" spans="2:65" s="233" customFormat="1" ht="19.5" x14ac:dyDescent="0.2">
      <c r="B217" s="234"/>
      <c r="D217" s="318" t="s">
        <v>860</v>
      </c>
      <c r="F217" s="319" t="s">
        <v>982</v>
      </c>
      <c r="I217" s="320"/>
      <c r="L217" s="234"/>
      <c r="M217" s="321"/>
      <c r="T217" s="322"/>
      <c r="AT217" s="226" t="s">
        <v>860</v>
      </c>
      <c r="AU217" s="226" t="s">
        <v>86</v>
      </c>
    </row>
    <row r="218" spans="2:65" s="233" customFormat="1" x14ac:dyDescent="0.2">
      <c r="B218" s="234"/>
      <c r="D218" s="323" t="s">
        <v>95</v>
      </c>
      <c r="F218" s="324" t="s">
        <v>983</v>
      </c>
      <c r="I218" s="320"/>
      <c r="L218" s="234"/>
      <c r="M218" s="321"/>
      <c r="T218" s="322"/>
      <c r="AT218" s="226" t="s">
        <v>95</v>
      </c>
      <c r="AU218" s="226" t="s">
        <v>86</v>
      </c>
    </row>
    <row r="219" spans="2:65" s="233" customFormat="1" ht="68.25" x14ac:dyDescent="0.2">
      <c r="B219" s="234"/>
      <c r="D219" s="318" t="s">
        <v>97</v>
      </c>
      <c r="F219" s="325" t="s">
        <v>977</v>
      </c>
      <c r="I219" s="320"/>
      <c r="L219" s="234"/>
      <c r="M219" s="321"/>
      <c r="T219" s="322"/>
      <c r="AT219" s="226" t="s">
        <v>97</v>
      </c>
      <c r="AU219" s="226" t="s">
        <v>86</v>
      </c>
    </row>
    <row r="220" spans="2:65" s="233" customFormat="1" ht="16.5" customHeight="1" x14ac:dyDescent="0.2">
      <c r="B220" s="234"/>
      <c r="C220" s="305" t="s">
        <v>293</v>
      </c>
      <c r="D220" s="305" t="s">
        <v>81</v>
      </c>
      <c r="E220" s="306" t="s">
        <v>984</v>
      </c>
      <c r="F220" s="307" t="s">
        <v>985</v>
      </c>
      <c r="G220" s="308" t="s">
        <v>84</v>
      </c>
      <c r="H220" s="309">
        <v>1</v>
      </c>
      <c r="I220" s="310"/>
      <c r="J220" s="311">
        <f>ROUND(I220*H220,2)</f>
        <v>0</v>
      </c>
      <c r="K220" s="307" t="s">
        <v>8</v>
      </c>
      <c r="L220" s="234"/>
      <c r="M220" s="312" t="s">
        <v>8</v>
      </c>
      <c r="N220" s="313" t="s">
        <v>31</v>
      </c>
      <c r="P220" s="314">
        <f>O220*H220</f>
        <v>0</v>
      </c>
      <c r="Q220" s="314">
        <v>0</v>
      </c>
      <c r="R220" s="314">
        <f>Q220*H220</f>
        <v>0</v>
      </c>
      <c r="S220" s="314">
        <v>0</v>
      </c>
      <c r="T220" s="315">
        <f>S220*H220</f>
        <v>0</v>
      </c>
      <c r="AR220" s="316" t="s">
        <v>217</v>
      </c>
      <c r="AT220" s="316" t="s">
        <v>81</v>
      </c>
      <c r="AU220" s="316" t="s">
        <v>86</v>
      </c>
      <c r="AY220" s="226" t="s">
        <v>79</v>
      </c>
      <c r="BE220" s="317">
        <f>IF(N220="základní",J220,0)</f>
        <v>0</v>
      </c>
      <c r="BF220" s="317">
        <f>IF(N220="snížená",J220,0)</f>
        <v>0</v>
      </c>
      <c r="BG220" s="317">
        <f>IF(N220="zákl. přenesená",J220,0)</f>
        <v>0</v>
      </c>
      <c r="BH220" s="317">
        <f>IF(N220="sníž. přenesená",J220,0)</f>
        <v>0</v>
      </c>
      <c r="BI220" s="317">
        <f>IF(N220="nulová",J220,0)</f>
        <v>0</v>
      </c>
      <c r="BJ220" s="226" t="s">
        <v>86</v>
      </c>
      <c r="BK220" s="317">
        <f>ROUND(I220*H220,2)</f>
        <v>0</v>
      </c>
      <c r="BL220" s="226" t="s">
        <v>217</v>
      </c>
      <c r="BM220" s="316" t="s">
        <v>986</v>
      </c>
    </row>
    <row r="221" spans="2:65" s="233" customFormat="1" x14ac:dyDescent="0.2">
      <c r="B221" s="234"/>
      <c r="D221" s="318" t="s">
        <v>860</v>
      </c>
      <c r="F221" s="319" t="s">
        <v>987</v>
      </c>
      <c r="I221" s="320"/>
      <c r="L221" s="234"/>
      <c r="M221" s="321"/>
      <c r="T221" s="322"/>
      <c r="AT221" s="226" t="s">
        <v>860</v>
      </c>
      <c r="AU221" s="226" t="s">
        <v>86</v>
      </c>
    </row>
    <row r="222" spans="2:65" s="233" customFormat="1" ht="16.5" customHeight="1" x14ac:dyDescent="0.2">
      <c r="B222" s="234"/>
      <c r="C222" s="305" t="s">
        <v>298</v>
      </c>
      <c r="D222" s="305" t="s">
        <v>81</v>
      </c>
      <c r="E222" s="306" t="s">
        <v>988</v>
      </c>
      <c r="F222" s="307" t="s">
        <v>989</v>
      </c>
      <c r="G222" s="308" t="s">
        <v>84</v>
      </c>
      <c r="H222" s="309">
        <v>1</v>
      </c>
      <c r="I222" s="310"/>
      <c r="J222" s="311">
        <f>ROUND(I222*H222,2)</f>
        <v>0</v>
      </c>
      <c r="K222" s="307" t="s">
        <v>8</v>
      </c>
      <c r="L222" s="234"/>
      <c r="M222" s="312" t="s">
        <v>8</v>
      </c>
      <c r="N222" s="313" t="s">
        <v>31</v>
      </c>
      <c r="P222" s="314">
        <f>O222*H222</f>
        <v>0</v>
      </c>
      <c r="Q222" s="314">
        <v>0</v>
      </c>
      <c r="R222" s="314">
        <f>Q222*H222</f>
        <v>0</v>
      </c>
      <c r="S222" s="314">
        <v>0</v>
      </c>
      <c r="T222" s="315">
        <f>S222*H222</f>
        <v>0</v>
      </c>
      <c r="AR222" s="316" t="s">
        <v>217</v>
      </c>
      <c r="AT222" s="316" t="s">
        <v>81</v>
      </c>
      <c r="AU222" s="316" t="s">
        <v>86</v>
      </c>
      <c r="AY222" s="226" t="s">
        <v>79</v>
      </c>
      <c r="BE222" s="317">
        <f>IF(N222="základní",J222,0)</f>
        <v>0</v>
      </c>
      <c r="BF222" s="317">
        <f>IF(N222="snížená",J222,0)</f>
        <v>0</v>
      </c>
      <c r="BG222" s="317">
        <f>IF(N222="zákl. přenesená",J222,0)</f>
        <v>0</v>
      </c>
      <c r="BH222" s="317">
        <f>IF(N222="sníž. přenesená",J222,0)</f>
        <v>0</v>
      </c>
      <c r="BI222" s="317">
        <f>IF(N222="nulová",J222,0)</f>
        <v>0</v>
      </c>
      <c r="BJ222" s="226" t="s">
        <v>86</v>
      </c>
      <c r="BK222" s="317">
        <f>ROUND(I222*H222,2)</f>
        <v>0</v>
      </c>
      <c r="BL222" s="226" t="s">
        <v>217</v>
      </c>
      <c r="BM222" s="316" t="s">
        <v>990</v>
      </c>
    </row>
    <row r="223" spans="2:65" s="233" customFormat="1" x14ac:dyDescent="0.2">
      <c r="B223" s="234"/>
      <c r="D223" s="318" t="s">
        <v>860</v>
      </c>
      <c r="F223" s="319" t="s">
        <v>989</v>
      </c>
      <c r="I223" s="320"/>
      <c r="L223" s="234"/>
      <c r="M223" s="321"/>
      <c r="T223" s="322"/>
      <c r="AT223" s="226" t="s">
        <v>860</v>
      </c>
      <c r="AU223" s="226" t="s">
        <v>86</v>
      </c>
    </row>
    <row r="224" spans="2:65" s="233" customFormat="1" ht="37.9" customHeight="1" x14ac:dyDescent="0.2">
      <c r="B224" s="234"/>
      <c r="C224" s="305" t="s">
        <v>302</v>
      </c>
      <c r="D224" s="305" t="s">
        <v>81</v>
      </c>
      <c r="E224" s="306" t="s">
        <v>991</v>
      </c>
      <c r="F224" s="307" t="s">
        <v>992</v>
      </c>
      <c r="G224" s="308" t="s">
        <v>84</v>
      </c>
      <c r="H224" s="309">
        <v>1</v>
      </c>
      <c r="I224" s="310"/>
      <c r="J224" s="311">
        <f>ROUND(I224*H224,2)</f>
        <v>0</v>
      </c>
      <c r="K224" s="307" t="s">
        <v>8</v>
      </c>
      <c r="L224" s="234"/>
      <c r="M224" s="312" t="s">
        <v>8</v>
      </c>
      <c r="N224" s="313" t="s">
        <v>31</v>
      </c>
      <c r="P224" s="314">
        <f>O224*H224</f>
        <v>0</v>
      </c>
      <c r="Q224" s="314">
        <v>0</v>
      </c>
      <c r="R224" s="314">
        <f>Q224*H224</f>
        <v>0</v>
      </c>
      <c r="S224" s="314">
        <v>0</v>
      </c>
      <c r="T224" s="315">
        <f>S224*H224</f>
        <v>0</v>
      </c>
      <c r="AR224" s="316" t="s">
        <v>217</v>
      </c>
      <c r="AT224" s="316" t="s">
        <v>81</v>
      </c>
      <c r="AU224" s="316" t="s">
        <v>86</v>
      </c>
      <c r="AY224" s="226" t="s">
        <v>79</v>
      </c>
      <c r="BE224" s="317">
        <f>IF(N224="základní",J224,0)</f>
        <v>0</v>
      </c>
      <c r="BF224" s="317">
        <f>IF(N224="snížená",J224,0)</f>
        <v>0</v>
      </c>
      <c r="BG224" s="317">
        <f>IF(N224="zákl. přenesená",J224,0)</f>
        <v>0</v>
      </c>
      <c r="BH224" s="317">
        <f>IF(N224="sníž. přenesená",J224,0)</f>
        <v>0</v>
      </c>
      <c r="BI224" s="317">
        <f>IF(N224="nulová",J224,0)</f>
        <v>0</v>
      </c>
      <c r="BJ224" s="226" t="s">
        <v>86</v>
      </c>
      <c r="BK224" s="317">
        <f>ROUND(I224*H224,2)</f>
        <v>0</v>
      </c>
      <c r="BL224" s="226" t="s">
        <v>217</v>
      </c>
      <c r="BM224" s="316" t="s">
        <v>993</v>
      </c>
    </row>
    <row r="225" spans="2:65" s="233" customFormat="1" ht="19.5" x14ac:dyDescent="0.2">
      <c r="B225" s="234"/>
      <c r="D225" s="318" t="s">
        <v>860</v>
      </c>
      <c r="F225" s="319" t="s">
        <v>992</v>
      </c>
      <c r="I225" s="320"/>
      <c r="L225" s="234"/>
      <c r="M225" s="321"/>
      <c r="T225" s="322"/>
      <c r="AT225" s="226" t="s">
        <v>860</v>
      </c>
      <c r="AU225" s="226" t="s">
        <v>86</v>
      </c>
    </row>
    <row r="226" spans="2:65" s="233" customFormat="1" ht="24.2" customHeight="1" x14ac:dyDescent="0.2">
      <c r="B226" s="234"/>
      <c r="C226" s="305" t="s">
        <v>311</v>
      </c>
      <c r="D226" s="305" t="s">
        <v>81</v>
      </c>
      <c r="E226" s="306" t="s">
        <v>994</v>
      </c>
      <c r="F226" s="307" t="s">
        <v>995</v>
      </c>
      <c r="G226" s="308" t="s">
        <v>534</v>
      </c>
      <c r="H226" s="334"/>
      <c r="I226" s="310"/>
      <c r="J226" s="311">
        <f>ROUND(I226*H226,2)</f>
        <v>0</v>
      </c>
      <c r="K226" s="307" t="s">
        <v>858</v>
      </c>
      <c r="L226" s="234"/>
      <c r="M226" s="312" t="s">
        <v>8</v>
      </c>
      <c r="N226" s="313" t="s">
        <v>31</v>
      </c>
      <c r="P226" s="314">
        <f>O226*H226</f>
        <v>0</v>
      </c>
      <c r="Q226" s="314">
        <v>0</v>
      </c>
      <c r="R226" s="314">
        <f>Q226*H226</f>
        <v>0</v>
      </c>
      <c r="S226" s="314">
        <v>0</v>
      </c>
      <c r="T226" s="315">
        <f>S226*H226</f>
        <v>0</v>
      </c>
      <c r="AR226" s="316" t="s">
        <v>217</v>
      </c>
      <c r="AT226" s="316" t="s">
        <v>81</v>
      </c>
      <c r="AU226" s="316" t="s">
        <v>86</v>
      </c>
      <c r="AY226" s="226" t="s">
        <v>79</v>
      </c>
      <c r="BE226" s="317">
        <f>IF(N226="základní",J226,0)</f>
        <v>0</v>
      </c>
      <c r="BF226" s="317">
        <f>IF(N226="snížená",J226,0)</f>
        <v>0</v>
      </c>
      <c r="BG226" s="317">
        <f>IF(N226="zákl. přenesená",J226,0)</f>
        <v>0</v>
      </c>
      <c r="BH226" s="317">
        <f>IF(N226="sníž. přenesená",J226,0)</f>
        <v>0</v>
      </c>
      <c r="BI226" s="317">
        <f>IF(N226="nulová",J226,0)</f>
        <v>0</v>
      </c>
      <c r="BJ226" s="226" t="s">
        <v>86</v>
      </c>
      <c r="BK226" s="317">
        <f>ROUND(I226*H226,2)</f>
        <v>0</v>
      </c>
      <c r="BL226" s="226" t="s">
        <v>217</v>
      </c>
      <c r="BM226" s="316" t="s">
        <v>996</v>
      </c>
    </row>
    <row r="227" spans="2:65" s="233" customFormat="1" ht="29.25" x14ac:dyDescent="0.2">
      <c r="B227" s="234"/>
      <c r="D227" s="318" t="s">
        <v>860</v>
      </c>
      <c r="F227" s="319" t="s">
        <v>997</v>
      </c>
      <c r="I227" s="320"/>
      <c r="L227" s="234"/>
      <c r="M227" s="321"/>
      <c r="T227" s="322"/>
      <c r="AT227" s="226" t="s">
        <v>860</v>
      </c>
      <c r="AU227" s="226" t="s">
        <v>86</v>
      </c>
    </row>
    <row r="228" spans="2:65" s="233" customFormat="1" x14ac:dyDescent="0.2">
      <c r="B228" s="234"/>
      <c r="D228" s="323" t="s">
        <v>95</v>
      </c>
      <c r="F228" s="324" t="s">
        <v>998</v>
      </c>
      <c r="I228" s="320"/>
      <c r="L228" s="234"/>
      <c r="M228" s="321"/>
      <c r="T228" s="322"/>
      <c r="AT228" s="226" t="s">
        <v>95</v>
      </c>
      <c r="AU228" s="226" t="s">
        <v>86</v>
      </c>
    </row>
    <row r="229" spans="2:65" s="233" customFormat="1" ht="107.25" x14ac:dyDescent="0.2">
      <c r="B229" s="234"/>
      <c r="D229" s="318" t="s">
        <v>97</v>
      </c>
      <c r="F229" s="325" t="s">
        <v>999</v>
      </c>
      <c r="I229" s="320"/>
      <c r="L229" s="234"/>
      <c r="M229" s="321"/>
      <c r="T229" s="322"/>
      <c r="AT229" s="226" t="s">
        <v>97</v>
      </c>
      <c r="AU229" s="226" t="s">
        <v>86</v>
      </c>
    </row>
    <row r="230" spans="2:65" s="292" customFormat="1" ht="22.9" customHeight="1" x14ac:dyDescent="0.2">
      <c r="B230" s="293"/>
      <c r="D230" s="294" t="s">
        <v>42</v>
      </c>
      <c r="E230" s="303" t="s">
        <v>1000</v>
      </c>
      <c r="F230" s="303" t="s">
        <v>1001</v>
      </c>
      <c r="I230" s="296"/>
      <c r="J230" s="304">
        <f>BK230</f>
        <v>0</v>
      </c>
      <c r="L230" s="293"/>
      <c r="M230" s="298"/>
      <c r="P230" s="299">
        <f>SUM(P231:P239)</f>
        <v>0</v>
      </c>
      <c r="R230" s="299">
        <f>SUM(R231:R239)</f>
        <v>2.7899999999999999E-3</v>
      </c>
      <c r="T230" s="300">
        <f>SUM(T231:T239)</f>
        <v>6.2412299999999998</v>
      </c>
      <c r="AR230" s="294" t="s">
        <v>86</v>
      </c>
      <c r="AT230" s="301" t="s">
        <v>42</v>
      </c>
      <c r="AU230" s="301" t="s">
        <v>45</v>
      </c>
      <c r="AY230" s="294" t="s">
        <v>79</v>
      </c>
      <c r="BK230" s="302">
        <f>SUM(BK231:BK239)</f>
        <v>0</v>
      </c>
    </row>
    <row r="231" spans="2:65" s="233" customFormat="1" ht="21.75" customHeight="1" x14ac:dyDescent="0.2">
      <c r="B231" s="234"/>
      <c r="C231" s="305" t="s">
        <v>316</v>
      </c>
      <c r="D231" s="305" t="s">
        <v>81</v>
      </c>
      <c r="E231" s="306" t="s">
        <v>1002</v>
      </c>
      <c r="F231" s="307" t="s">
        <v>1003</v>
      </c>
      <c r="G231" s="308" t="s">
        <v>84</v>
      </c>
      <c r="H231" s="309">
        <v>9</v>
      </c>
      <c r="I231" s="310"/>
      <c r="J231" s="311">
        <f>ROUND(I231*H231,2)</f>
        <v>0</v>
      </c>
      <c r="K231" s="307" t="s">
        <v>858</v>
      </c>
      <c r="L231" s="234"/>
      <c r="M231" s="312" t="s">
        <v>8</v>
      </c>
      <c r="N231" s="313" t="s">
        <v>31</v>
      </c>
      <c r="P231" s="314">
        <f>O231*H231</f>
        <v>0</v>
      </c>
      <c r="Q231" s="314">
        <v>0</v>
      </c>
      <c r="R231" s="314">
        <f>Q231*H231</f>
        <v>0</v>
      </c>
      <c r="S231" s="314">
        <v>0.69347000000000003</v>
      </c>
      <c r="T231" s="315">
        <f>S231*H231</f>
        <v>6.2412299999999998</v>
      </c>
      <c r="AR231" s="316" t="s">
        <v>217</v>
      </c>
      <c r="AT231" s="316" t="s">
        <v>81</v>
      </c>
      <c r="AU231" s="316" t="s">
        <v>86</v>
      </c>
      <c r="AY231" s="226" t="s">
        <v>79</v>
      </c>
      <c r="BE231" s="317">
        <f>IF(N231="základní",J231,0)</f>
        <v>0</v>
      </c>
      <c r="BF231" s="317">
        <f>IF(N231="snížená",J231,0)</f>
        <v>0</v>
      </c>
      <c r="BG231" s="317">
        <f>IF(N231="zákl. přenesená",J231,0)</f>
        <v>0</v>
      </c>
      <c r="BH231" s="317">
        <f>IF(N231="sníž. přenesená",J231,0)</f>
        <v>0</v>
      </c>
      <c r="BI231" s="317">
        <f>IF(N231="nulová",J231,0)</f>
        <v>0</v>
      </c>
      <c r="BJ231" s="226" t="s">
        <v>86</v>
      </c>
      <c r="BK231" s="317">
        <f>ROUND(I231*H231,2)</f>
        <v>0</v>
      </c>
      <c r="BL231" s="226" t="s">
        <v>217</v>
      </c>
      <c r="BM231" s="316" t="s">
        <v>1004</v>
      </c>
    </row>
    <row r="232" spans="2:65" s="233" customFormat="1" ht="19.5" x14ac:dyDescent="0.2">
      <c r="B232" s="234"/>
      <c r="D232" s="318" t="s">
        <v>860</v>
      </c>
      <c r="F232" s="319" t="s">
        <v>1005</v>
      </c>
      <c r="I232" s="320"/>
      <c r="L232" s="234"/>
      <c r="M232" s="321"/>
      <c r="T232" s="322"/>
      <c r="AT232" s="226" t="s">
        <v>860</v>
      </c>
      <c r="AU232" s="226" t="s">
        <v>86</v>
      </c>
    </row>
    <row r="233" spans="2:65" s="233" customFormat="1" x14ac:dyDescent="0.2">
      <c r="B233" s="234"/>
      <c r="D233" s="323" t="s">
        <v>95</v>
      </c>
      <c r="F233" s="324" t="s">
        <v>1006</v>
      </c>
      <c r="I233" s="320"/>
      <c r="L233" s="234"/>
      <c r="M233" s="321"/>
      <c r="T233" s="322"/>
      <c r="AT233" s="226" t="s">
        <v>95</v>
      </c>
      <c r="AU233" s="226" t="s">
        <v>86</v>
      </c>
    </row>
    <row r="234" spans="2:65" s="233" customFormat="1" ht="16.5" customHeight="1" x14ac:dyDescent="0.2">
      <c r="B234" s="234"/>
      <c r="C234" s="305" t="s">
        <v>322</v>
      </c>
      <c r="D234" s="305" t="s">
        <v>81</v>
      </c>
      <c r="E234" s="306" t="s">
        <v>1007</v>
      </c>
      <c r="F234" s="307" t="s">
        <v>1008</v>
      </c>
      <c r="G234" s="308" t="s">
        <v>379</v>
      </c>
      <c r="H234" s="309">
        <v>9</v>
      </c>
      <c r="I234" s="310"/>
      <c r="J234" s="311">
        <f>ROUND(I234*H234,2)</f>
        <v>0</v>
      </c>
      <c r="K234" s="307" t="s">
        <v>8</v>
      </c>
      <c r="L234" s="234"/>
      <c r="M234" s="312" t="s">
        <v>8</v>
      </c>
      <c r="N234" s="313" t="s">
        <v>31</v>
      </c>
      <c r="P234" s="314">
        <f>O234*H234</f>
        <v>0</v>
      </c>
      <c r="Q234" s="314">
        <v>3.1E-4</v>
      </c>
      <c r="R234" s="314">
        <f>Q234*H234</f>
        <v>2.7899999999999999E-3</v>
      </c>
      <c r="S234" s="314">
        <v>0</v>
      </c>
      <c r="T234" s="315">
        <f>S234*H234</f>
        <v>0</v>
      </c>
      <c r="AR234" s="316" t="s">
        <v>217</v>
      </c>
      <c r="AT234" s="316" t="s">
        <v>81</v>
      </c>
      <c r="AU234" s="316" t="s">
        <v>86</v>
      </c>
      <c r="AY234" s="226" t="s">
        <v>79</v>
      </c>
      <c r="BE234" s="317">
        <f>IF(N234="základní",J234,0)</f>
        <v>0</v>
      </c>
      <c r="BF234" s="317">
        <f>IF(N234="snížená",J234,0)</f>
        <v>0</v>
      </c>
      <c r="BG234" s="317">
        <f>IF(N234="zákl. přenesená",J234,0)</f>
        <v>0</v>
      </c>
      <c r="BH234" s="317">
        <f>IF(N234="sníž. přenesená",J234,0)</f>
        <v>0</v>
      </c>
      <c r="BI234" s="317">
        <f>IF(N234="nulová",J234,0)</f>
        <v>0</v>
      </c>
      <c r="BJ234" s="226" t="s">
        <v>86</v>
      </c>
      <c r="BK234" s="317">
        <f>ROUND(I234*H234,2)</f>
        <v>0</v>
      </c>
      <c r="BL234" s="226" t="s">
        <v>217</v>
      </c>
      <c r="BM234" s="316" t="s">
        <v>1009</v>
      </c>
    </row>
    <row r="235" spans="2:65" s="233" customFormat="1" x14ac:dyDescent="0.2">
      <c r="B235" s="234"/>
      <c r="D235" s="318" t="s">
        <v>860</v>
      </c>
      <c r="F235" s="319" t="s">
        <v>1008</v>
      </c>
      <c r="I235" s="320"/>
      <c r="L235" s="234"/>
      <c r="M235" s="321"/>
      <c r="T235" s="322"/>
      <c r="AT235" s="226" t="s">
        <v>860</v>
      </c>
      <c r="AU235" s="226" t="s">
        <v>86</v>
      </c>
    </row>
    <row r="236" spans="2:65" s="233" customFormat="1" ht="24.2" customHeight="1" x14ac:dyDescent="0.2">
      <c r="B236" s="234"/>
      <c r="C236" s="305" t="s">
        <v>328</v>
      </c>
      <c r="D236" s="305" t="s">
        <v>81</v>
      </c>
      <c r="E236" s="306" t="s">
        <v>1010</v>
      </c>
      <c r="F236" s="307" t="s">
        <v>1011</v>
      </c>
      <c r="G236" s="308" t="s">
        <v>534</v>
      </c>
      <c r="H236" s="334"/>
      <c r="I236" s="310"/>
      <c r="J236" s="311">
        <f>ROUND(I236*H236,2)</f>
        <v>0</v>
      </c>
      <c r="K236" s="307" t="s">
        <v>858</v>
      </c>
      <c r="L236" s="234"/>
      <c r="M236" s="312" t="s">
        <v>8</v>
      </c>
      <c r="N236" s="313" t="s">
        <v>31</v>
      </c>
      <c r="P236" s="314">
        <f>O236*H236</f>
        <v>0</v>
      </c>
      <c r="Q236" s="314">
        <v>0</v>
      </c>
      <c r="R236" s="314">
        <f>Q236*H236</f>
        <v>0</v>
      </c>
      <c r="S236" s="314">
        <v>0</v>
      </c>
      <c r="T236" s="315">
        <f>S236*H236</f>
        <v>0</v>
      </c>
      <c r="AR236" s="316" t="s">
        <v>217</v>
      </c>
      <c r="AT236" s="316" t="s">
        <v>81</v>
      </c>
      <c r="AU236" s="316" t="s">
        <v>86</v>
      </c>
      <c r="AY236" s="226" t="s">
        <v>79</v>
      </c>
      <c r="BE236" s="317">
        <f>IF(N236="základní",J236,0)</f>
        <v>0</v>
      </c>
      <c r="BF236" s="317">
        <f>IF(N236="snížená",J236,0)</f>
        <v>0</v>
      </c>
      <c r="BG236" s="317">
        <f>IF(N236="zákl. přenesená",J236,0)</f>
        <v>0</v>
      </c>
      <c r="BH236" s="317">
        <f>IF(N236="sníž. přenesená",J236,0)</f>
        <v>0</v>
      </c>
      <c r="BI236" s="317">
        <f>IF(N236="nulová",J236,0)</f>
        <v>0</v>
      </c>
      <c r="BJ236" s="226" t="s">
        <v>86</v>
      </c>
      <c r="BK236" s="317">
        <f>ROUND(I236*H236,2)</f>
        <v>0</v>
      </c>
      <c r="BL236" s="226" t="s">
        <v>217</v>
      </c>
      <c r="BM236" s="316" t="s">
        <v>1012</v>
      </c>
    </row>
    <row r="237" spans="2:65" s="233" customFormat="1" ht="29.25" x14ac:dyDescent="0.2">
      <c r="B237" s="234"/>
      <c r="D237" s="318" t="s">
        <v>860</v>
      </c>
      <c r="F237" s="319" t="s">
        <v>1013</v>
      </c>
      <c r="I237" s="320"/>
      <c r="L237" s="234"/>
      <c r="M237" s="321"/>
      <c r="T237" s="322"/>
      <c r="AT237" s="226" t="s">
        <v>860</v>
      </c>
      <c r="AU237" s="226" t="s">
        <v>86</v>
      </c>
    </row>
    <row r="238" spans="2:65" s="233" customFormat="1" x14ac:dyDescent="0.2">
      <c r="B238" s="234"/>
      <c r="D238" s="323" t="s">
        <v>95</v>
      </c>
      <c r="F238" s="324" t="s">
        <v>1014</v>
      </c>
      <c r="I238" s="320"/>
      <c r="L238" s="234"/>
      <c r="M238" s="321"/>
      <c r="T238" s="322"/>
      <c r="AT238" s="226" t="s">
        <v>95</v>
      </c>
      <c r="AU238" s="226" t="s">
        <v>86</v>
      </c>
    </row>
    <row r="239" spans="2:65" s="233" customFormat="1" ht="107.25" x14ac:dyDescent="0.2">
      <c r="B239" s="234"/>
      <c r="D239" s="318" t="s">
        <v>97</v>
      </c>
      <c r="F239" s="325" t="s">
        <v>1015</v>
      </c>
      <c r="I239" s="320"/>
      <c r="L239" s="234"/>
      <c r="M239" s="321"/>
      <c r="T239" s="322"/>
      <c r="AT239" s="226" t="s">
        <v>97</v>
      </c>
      <c r="AU239" s="226" t="s">
        <v>86</v>
      </c>
    </row>
    <row r="240" spans="2:65" s="292" customFormat="1" ht="22.9" customHeight="1" x14ac:dyDescent="0.2">
      <c r="B240" s="293"/>
      <c r="D240" s="294" t="s">
        <v>42</v>
      </c>
      <c r="E240" s="303" t="s">
        <v>554</v>
      </c>
      <c r="F240" s="303" t="s">
        <v>555</v>
      </c>
      <c r="I240" s="296"/>
      <c r="J240" s="304">
        <f>BK240</f>
        <v>0</v>
      </c>
      <c r="L240" s="293"/>
      <c r="M240" s="298"/>
      <c r="P240" s="299">
        <f>SUM(P241:P250)</f>
        <v>0</v>
      </c>
      <c r="R240" s="299">
        <f>SUM(R241:R250)</f>
        <v>0.21943170000000001</v>
      </c>
      <c r="T240" s="300">
        <f>SUM(T241:T250)</f>
        <v>0</v>
      </c>
      <c r="AR240" s="294" t="s">
        <v>86</v>
      </c>
      <c r="AT240" s="301" t="s">
        <v>42</v>
      </c>
      <c r="AU240" s="301" t="s">
        <v>45</v>
      </c>
      <c r="AY240" s="294" t="s">
        <v>79</v>
      </c>
      <c r="BK240" s="302">
        <f>SUM(BK241:BK250)</f>
        <v>0</v>
      </c>
    </row>
    <row r="241" spans="2:65" s="233" customFormat="1" ht="33" customHeight="1" x14ac:dyDescent="0.2">
      <c r="B241" s="234"/>
      <c r="C241" s="305" t="s">
        <v>334</v>
      </c>
      <c r="D241" s="305" t="s">
        <v>81</v>
      </c>
      <c r="E241" s="306" t="s">
        <v>1016</v>
      </c>
      <c r="F241" s="307" t="s">
        <v>1017</v>
      </c>
      <c r="G241" s="308" t="s">
        <v>92</v>
      </c>
      <c r="H241" s="309">
        <v>18.09</v>
      </c>
      <c r="I241" s="310"/>
      <c r="J241" s="311">
        <f>ROUND(I241*H241,2)</f>
        <v>0</v>
      </c>
      <c r="K241" s="307" t="s">
        <v>858</v>
      </c>
      <c r="L241" s="234"/>
      <c r="M241" s="312" t="s">
        <v>8</v>
      </c>
      <c r="N241" s="313" t="s">
        <v>31</v>
      </c>
      <c r="P241" s="314">
        <f>O241*H241</f>
        <v>0</v>
      </c>
      <c r="Q241" s="314">
        <v>1.213E-2</v>
      </c>
      <c r="R241" s="314">
        <f>Q241*H241</f>
        <v>0.21943170000000001</v>
      </c>
      <c r="S241" s="314">
        <v>0</v>
      </c>
      <c r="T241" s="315">
        <f>S241*H241</f>
        <v>0</v>
      </c>
      <c r="AR241" s="316" t="s">
        <v>217</v>
      </c>
      <c r="AT241" s="316" t="s">
        <v>81</v>
      </c>
      <c r="AU241" s="316" t="s">
        <v>86</v>
      </c>
      <c r="AY241" s="226" t="s">
        <v>79</v>
      </c>
      <c r="BE241" s="317">
        <f>IF(N241="základní",J241,0)</f>
        <v>0</v>
      </c>
      <c r="BF241" s="317">
        <f>IF(N241="snížená",J241,0)</f>
        <v>0</v>
      </c>
      <c r="BG241" s="317">
        <f>IF(N241="zákl. přenesená",J241,0)</f>
        <v>0</v>
      </c>
      <c r="BH241" s="317">
        <f>IF(N241="sníž. přenesená",J241,0)</f>
        <v>0</v>
      </c>
      <c r="BI241" s="317">
        <f>IF(N241="nulová",J241,0)</f>
        <v>0</v>
      </c>
      <c r="BJ241" s="226" t="s">
        <v>86</v>
      </c>
      <c r="BK241" s="317">
        <f>ROUND(I241*H241,2)</f>
        <v>0</v>
      </c>
      <c r="BL241" s="226" t="s">
        <v>217</v>
      </c>
      <c r="BM241" s="316" t="s">
        <v>1018</v>
      </c>
    </row>
    <row r="242" spans="2:65" s="233" customFormat="1" ht="39" x14ac:dyDescent="0.2">
      <c r="B242" s="234"/>
      <c r="D242" s="318" t="s">
        <v>860</v>
      </c>
      <c r="F242" s="319" t="s">
        <v>1019</v>
      </c>
      <c r="I242" s="320"/>
      <c r="L242" s="234"/>
      <c r="M242" s="321"/>
      <c r="T242" s="322"/>
      <c r="AT242" s="226" t="s">
        <v>860</v>
      </c>
      <c r="AU242" s="226" t="s">
        <v>86</v>
      </c>
    </row>
    <row r="243" spans="2:65" s="233" customFormat="1" x14ac:dyDescent="0.2">
      <c r="B243" s="234"/>
      <c r="D243" s="323" t="s">
        <v>95</v>
      </c>
      <c r="F243" s="324" t="s">
        <v>1020</v>
      </c>
      <c r="I243" s="320"/>
      <c r="L243" s="234"/>
      <c r="M243" s="321"/>
      <c r="T243" s="322"/>
      <c r="AT243" s="226" t="s">
        <v>95</v>
      </c>
      <c r="AU243" s="226" t="s">
        <v>86</v>
      </c>
    </row>
    <row r="244" spans="2:65" s="233" customFormat="1" ht="185.25" x14ac:dyDescent="0.2">
      <c r="B244" s="234"/>
      <c r="D244" s="318" t="s">
        <v>97</v>
      </c>
      <c r="F244" s="325" t="s">
        <v>1021</v>
      </c>
      <c r="I244" s="320"/>
      <c r="L244" s="234"/>
      <c r="M244" s="321"/>
      <c r="T244" s="322"/>
      <c r="AT244" s="226" t="s">
        <v>97</v>
      </c>
      <c r="AU244" s="226" t="s">
        <v>86</v>
      </c>
    </row>
    <row r="245" spans="2:65" s="335" customFormat="1" x14ac:dyDescent="0.2">
      <c r="B245" s="336"/>
      <c r="D245" s="318" t="s">
        <v>99</v>
      </c>
      <c r="E245" s="337" t="s">
        <v>8</v>
      </c>
      <c r="F245" s="338" t="s">
        <v>1022</v>
      </c>
      <c r="H245" s="337" t="s">
        <v>8</v>
      </c>
      <c r="I245" s="339"/>
      <c r="L245" s="336"/>
      <c r="M245" s="340"/>
      <c r="T245" s="341"/>
      <c r="AT245" s="337" t="s">
        <v>99</v>
      </c>
      <c r="AU245" s="337" t="s">
        <v>86</v>
      </c>
      <c r="AV245" s="335" t="s">
        <v>45</v>
      </c>
      <c r="AW245" s="335" t="s">
        <v>20</v>
      </c>
      <c r="AX245" s="335" t="s">
        <v>43</v>
      </c>
      <c r="AY245" s="337" t="s">
        <v>79</v>
      </c>
    </row>
    <row r="246" spans="2:65" s="326" customFormat="1" x14ac:dyDescent="0.2">
      <c r="B246" s="327"/>
      <c r="D246" s="318" t="s">
        <v>99</v>
      </c>
      <c r="E246" s="328" t="s">
        <v>8</v>
      </c>
      <c r="F246" s="329" t="s">
        <v>1023</v>
      </c>
      <c r="H246" s="330">
        <v>18.09</v>
      </c>
      <c r="I246" s="331"/>
      <c r="L246" s="327"/>
      <c r="M246" s="332"/>
      <c r="T246" s="333"/>
      <c r="AT246" s="328" t="s">
        <v>99</v>
      </c>
      <c r="AU246" s="328" t="s">
        <v>86</v>
      </c>
      <c r="AV246" s="326" t="s">
        <v>86</v>
      </c>
      <c r="AW246" s="326" t="s">
        <v>20</v>
      </c>
      <c r="AX246" s="326" t="s">
        <v>45</v>
      </c>
      <c r="AY246" s="328" t="s">
        <v>79</v>
      </c>
    </row>
    <row r="247" spans="2:65" s="233" customFormat="1" ht="24.2" customHeight="1" x14ac:dyDescent="0.2">
      <c r="B247" s="234"/>
      <c r="C247" s="305" t="s">
        <v>340</v>
      </c>
      <c r="D247" s="305" t="s">
        <v>81</v>
      </c>
      <c r="E247" s="306" t="s">
        <v>1024</v>
      </c>
      <c r="F247" s="307" t="s">
        <v>1025</v>
      </c>
      <c r="G247" s="308" t="s">
        <v>534</v>
      </c>
      <c r="H247" s="334"/>
      <c r="I247" s="310"/>
      <c r="J247" s="311">
        <f>ROUND(I247*H247,2)</f>
        <v>0</v>
      </c>
      <c r="K247" s="307" t="s">
        <v>858</v>
      </c>
      <c r="L247" s="234"/>
      <c r="M247" s="312" t="s">
        <v>8</v>
      </c>
      <c r="N247" s="313" t="s">
        <v>31</v>
      </c>
      <c r="P247" s="314">
        <f>O247*H247</f>
        <v>0</v>
      </c>
      <c r="Q247" s="314">
        <v>0</v>
      </c>
      <c r="R247" s="314">
        <f>Q247*H247</f>
        <v>0</v>
      </c>
      <c r="S247" s="314">
        <v>0</v>
      </c>
      <c r="T247" s="315">
        <f>S247*H247</f>
        <v>0</v>
      </c>
      <c r="AR247" s="316" t="s">
        <v>217</v>
      </c>
      <c r="AT247" s="316" t="s">
        <v>81</v>
      </c>
      <c r="AU247" s="316" t="s">
        <v>86</v>
      </c>
      <c r="AY247" s="226" t="s">
        <v>79</v>
      </c>
      <c r="BE247" s="317">
        <f>IF(N247="základní",J247,0)</f>
        <v>0</v>
      </c>
      <c r="BF247" s="317">
        <f>IF(N247="snížená",J247,0)</f>
        <v>0</v>
      </c>
      <c r="BG247" s="317">
        <f>IF(N247="zákl. přenesená",J247,0)</f>
        <v>0</v>
      </c>
      <c r="BH247" s="317">
        <f>IF(N247="sníž. přenesená",J247,0)</f>
        <v>0</v>
      </c>
      <c r="BI247" s="317">
        <f>IF(N247="nulová",J247,0)</f>
        <v>0</v>
      </c>
      <c r="BJ247" s="226" t="s">
        <v>86</v>
      </c>
      <c r="BK247" s="317">
        <f>ROUND(I247*H247,2)</f>
        <v>0</v>
      </c>
      <c r="BL247" s="226" t="s">
        <v>217</v>
      </c>
      <c r="BM247" s="316" t="s">
        <v>1026</v>
      </c>
    </row>
    <row r="248" spans="2:65" s="233" customFormat="1" ht="29.25" x14ac:dyDescent="0.2">
      <c r="B248" s="234"/>
      <c r="D248" s="318" t="s">
        <v>860</v>
      </c>
      <c r="F248" s="319" t="s">
        <v>1027</v>
      </c>
      <c r="I248" s="320"/>
      <c r="L248" s="234"/>
      <c r="M248" s="321"/>
      <c r="T248" s="322"/>
      <c r="AT248" s="226" t="s">
        <v>860</v>
      </c>
      <c r="AU248" s="226" t="s">
        <v>86</v>
      </c>
    </row>
    <row r="249" spans="2:65" s="233" customFormat="1" x14ac:dyDescent="0.2">
      <c r="B249" s="234"/>
      <c r="D249" s="323" t="s">
        <v>95</v>
      </c>
      <c r="F249" s="324" t="s">
        <v>1028</v>
      </c>
      <c r="I249" s="320"/>
      <c r="L249" s="234"/>
      <c r="M249" s="321"/>
      <c r="T249" s="322"/>
      <c r="AT249" s="226" t="s">
        <v>95</v>
      </c>
      <c r="AU249" s="226" t="s">
        <v>86</v>
      </c>
    </row>
    <row r="250" spans="2:65" s="233" customFormat="1" ht="126.75" x14ac:dyDescent="0.2">
      <c r="B250" s="234"/>
      <c r="D250" s="318" t="s">
        <v>97</v>
      </c>
      <c r="F250" s="325" t="s">
        <v>1029</v>
      </c>
      <c r="I250" s="320"/>
      <c r="L250" s="234"/>
      <c r="M250" s="321"/>
      <c r="T250" s="322"/>
      <c r="AT250" s="226" t="s">
        <v>97</v>
      </c>
      <c r="AU250" s="226" t="s">
        <v>86</v>
      </c>
    </row>
    <row r="251" spans="2:65" s="292" customFormat="1" ht="22.9" customHeight="1" x14ac:dyDescent="0.2">
      <c r="B251" s="293"/>
      <c r="D251" s="294" t="s">
        <v>42</v>
      </c>
      <c r="E251" s="303" t="s">
        <v>1030</v>
      </c>
      <c r="F251" s="303" t="s">
        <v>1031</v>
      </c>
      <c r="I251" s="296"/>
      <c r="J251" s="304">
        <f>BK251</f>
        <v>0</v>
      </c>
      <c r="L251" s="293"/>
      <c r="M251" s="298"/>
      <c r="P251" s="299">
        <f>SUM(P252:P257)</f>
        <v>0</v>
      </c>
      <c r="R251" s="299">
        <f>SUM(R252:R257)</f>
        <v>0</v>
      </c>
      <c r="T251" s="300">
        <f>SUM(T252:T257)</f>
        <v>0</v>
      </c>
      <c r="AR251" s="294" t="s">
        <v>86</v>
      </c>
      <c r="AT251" s="301" t="s">
        <v>42</v>
      </c>
      <c r="AU251" s="301" t="s">
        <v>45</v>
      </c>
      <c r="AY251" s="294" t="s">
        <v>79</v>
      </c>
      <c r="BK251" s="302">
        <f>SUM(BK252:BK257)</f>
        <v>0</v>
      </c>
    </row>
    <row r="252" spans="2:65" s="233" customFormat="1" ht="49.15" customHeight="1" x14ac:dyDescent="0.2">
      <c r="B252" s="234"/>
      <c r="C252" s="305" t="s">
        <v>346</v>
      </c>
      <c r="D252" s="305" t="s">
        <v>81</v>
      </c>
      <c r="E252" s="306" t="s">
        <v>1032</v>
      </c>
      <c r="F252" s="307" t="s">
        <v>1033</v>
      </c>
      <c r="G252" s="308" t="s">
        <v>92</v>
      </c>
      <c r="H252" s="309">
        <v>54</v>
      </c>
      <c r="I252" s="310"/>
      <c r="J252" s="311">
        <f>ROUND(I252*H252,2)</f>
        <v>0</v>
      </c>
      <c r="K252" s="307" t="s">
        <v>8</v>
      </c>
      <c r="L252" s="234"/>
      <c r="M252" s="312" t="s">
        <v>8</v>
      </c>
      <c r="N252" s="313" t="s">
        <v>31</v>
      </c>
      <c r="P252" s="314">
        <f>O252*H252</f>
        <v>0</v>
      </c>
      <c r="Q252" s="314">
        <v>0</v>
      </c>
      <c r="R252" s="314">
        <f>Q252*H252</f>
        <v>0</v>
      </c>
      <c r="S252" s="314">
        <v>0</v>
      </c>
      <c r="T252" s="315">
        <f>S252*H252</f>
        <v>0</v>
      </c>
      <c r="AR252" s="316" t="s">
        <v>217</v>
      </c>
      <c r="AT252" s="316" t="s">
        <v>81</v>
      </c>
      <c r="AU252" s="316" t="s">
        <v>86</v>
      </c>
      <c r="AY252" s="226" t="s">
        <v>79</v>
      </c>
      <c r="BE252" s="317">
        <f>IF(N252="základní",J252,0)</f>
        <v>0</v>
      </c>
      <c r="BF252" s="317">
        <f>IF(N252="snížená",J252,0)</f>
        <v>0</v>
      </c>
      <c r="BG252" s="317">
        <f>IF(N252="zákl. přenesená",J252,0)</f>
        <v>0</v>
      </c>
      <c r="BH252" s="317">
        <f>IF(N252="sníž. přenesená",J252,0)</f>
        <v>0</v>
      </c>
      <c r="BI252" s="317">
        <f>IF(N252="nulová",J252,0)</f>
        <v>0</v>
      </c>
      <c r="BJ252" s="226" t="s">
        <v>86</v>
      </c>
      <c r="BK252" s="317">
        <f>ROUND(I252*H252,2)</f>
        <v>0</v>
      </c>
      <c r="BL252" s="226" t="s">
        <v>217</v>
      </c>
      <c r="BM252" s="316" t="s">
        <v>1034</v>
      </c>
    </row>
    <row r="253" spans="2:65" s="233" customFormat="1" ht="29.25" x14ac:dyDescent="0.2">
      <c r="B253" s="234"/>
      <c r="D253" s="318" t="s">
        <v>860</v>
      </c>
      <c r="F253" s="319" t="s">
        <v>1033</v>
      </c>
      <c r="I253" s="320"/>
      <c r="L253" s="234"/>
      <c r="M253" s="321"/>
      <c r="T253" s="322"/>
      <c r="AT253" s="226" t="s">
        <v>860</v>
      </c>
      <c r="AU253" s="226" t="s">
        <v>86</v>
      </c>
    </row>
    <row r="254" spans="2:65" s="326" customFormat="1" x14ac:dyDescent="0.2">
      <c r="B254" s="327"/>
      <c r="D254" s="318" t="s">
        <v>99</v>
      </c>
      <c r="E254" s="328" t="s">
        <v>8</v>
      </c>
      <c r="F254" s="329" t="s">
        <v>1035</v>
      </c>
      <c r="H254" s="330">
        <v>54</v>
      </c>
      <c r="I254" s="331"/>
      <c r="L254" s="327"/>
      <c r="M254" s="332"/>
      <c r="T254" s="333"/>
      <c r="AT254" s="328" t="s">
        <v>99</v>
      </c>
      <c r="AU254" s="328" t="s">
        <v>86</v>
      </c>
      <c r="AV254" s="326" t="s">
        <v>86</v>
      </c>
      <c r="AW254" s="326" t="s">
        <v>20</v>
      </c>
      <c r="AX254" s="326" t="s">
        <v>45</v>
      </c>
      <c r="AY254" s="328" t="s">
        <v>79</v>
      </c>
    </row>
    <row r="255" spans="2:65" s="233" customFormat="1" ht="24.2" customHeight="1" x14ac:dyDescent="0.2">
      <c r="B255" s="234"/>
      <c r="C255" s="305" t="s">
        <v>362</v>
      </c>
      <c r="D255" s="305" t="s">
        <v>81</v>
      </c>
      <c r="E255" s="306" t="s">
        <v>1036</v>
      </c>
      <c r="F255" s="307" t="s">
        <v>1037</v>
      </c>
      <c r="G255" s="308" t="s">
        <v>534</v>
      </c>
      <c r="H255" s="334"/>
      <c r="I255" s="310"/>
      <c r="J255" s="311">
        <f>ROUND(I255*H255,2)</f>
        <v>0</v>
      </c>
      <c r="K255" s="307" t="s">
        <v>858</v>
      </c>
      <c r="L255" s="234"/>
      <c r="M255" s="312" t="s">
        <v>8</v>
      </c>
      <c r="N255" s="313" t="s">
        <v>31</v>
      </c>
      <c r="P255" s="314">
        <f>O255*H255</f>
        <v>0</v>
      </c>
      <c r="Q255" s="314">
        <v>0</v>
      </c>
      <c r="R255" s="314">
        <f>Q255*H255</f>
        <v>0</v>
      </c>
      <c r="S255" s="314">
        <v>0</v>
      </c>
      <c r="T255" s="315">
        <f>S255*H255</f>
        <v>0</v>
      </c>
      <c r="AR255" s="316" t="s">
        <v>217</v>
      </c>
      <c r="AT255" s="316" t="s">
        <v>81</v>
      </c>
      <c r="AU255" s="316" t="s">
        <v>86</v>
      </c>
      <c r="AY255" s="226" t="s">
        <v>79</v>
      </c>
      <c r="BE255" s="317">
        <f>IF(N255="základní",J255,0)</f>
        <v>0</v>
      </c>
      <c r="BF255" s="317">
        <f>IF(N255="snížená",J255,0)</f>
        <v>0</v>
      </c>
      <c r="BG255" s="317">
        <f>IF(N255="zákl. přenesená",J255,0)</f>
        <v>0</v>
      </c>
      <c r="BH255" s="317">
        <f>IF(N255="sníž. přenesená",J255,0)</f>
        <v>0</v>
      </c>
      <c r="BI255" s="317">
        <f>IF(N255="nulová",J255,0)</f>
        <v>0</v>
      </c>
      <c r="BJ255" s="226" t="s">
        <v>86</v>
      </c>
      <c r="BK255" s="317">
        <f>ROUND(I255*H255,2)</f>
        <v>0</v>
      </c>
      <c r="BL255" s="226" t="s">
        <v>217</v>
      </c>
      <c r="BM255" s="316" t="s">
        <v>1038</v>
      </c>
    </row>
    <row r="256" spans="2:65" s="233" customFormat="1" ht="29.25" x14ac:dyDescent="0.2">
      <c r="B256" s="234"/>
      <c r="D256" s="318" t="s">
        <v>860</v>
      </c>
      <c r="F256" s="319" t="s">
        <v>1039</v>
      </c>
      <c r="I256" s="320"/>
      <c r="L256" s="234"/>
      <c r="M256" s="321"/>
      <c r="T256" s="322"/>
      <c r="AT256" s="226" t="s">
        <v>860</v>
      </c>
      <c r="AU256" s="226" t="s">
        <v>86</v>
      </c>
    </row>
    <row r="257" spans="2:65" s="233" customFormat="1" x14ac:dyDescent="0.2">
      <c r="B257" s="234"/>
      <c r="D257" s="323" t="s">
        <v>95</v>
      </c>
      <c r="F257" s="324" t="s">
        <v>1040</v>
      </c>
      <c r="I257" s="320"/>
      <c r="L257" s="234"/>
      <c r="M257" s="321"/>
      <c r="T257" s="322"/>
      <c r="AT257" s="226" t="s">
        <v>95</v>
      </c>
      <c r="AU257" s="226" t="s">
        <v>86</v>
      </c>
    </row>
    <row r="258" spans="2:65" s="292" customFormat="1" ht="22.9" customHeight="1" x14ac:dyDescent="0.2">
      <c r="B258" s="293"/>
      <c r="D258" s="294" t="s">
        <v>42</v>
      </c>
      <c r="E258" s="303" t="s">
        <v>644</v>
      </c>
      <c r="F258" s="303" t="s">
        <v>645</v>
      </c>
      <c r="I258" s="296"/>
      <c r="J258" s="304">
        <f>BK258</f>
        <v>0</v>
      </c>
      <c r="L258" s="293"/>
      <c r="M258" s="298"/>
      <c r="P258" s="299">
        <f>SUM(P259:P265)</f>
        <v>0</v>
      </c>
      <c r="R258" s="299">
        <f>SUM(R259:R265)</f>
        <v>8.3213999999999996E-3</v>
      </c>
      <c r="T258" s="300">
        <f>SUM(T259:T265)</f>
        <v>0</v>
      </c>
      <c r="AR258" s="294" t="s">
        <v>86</v>
      </c>
      <c r="AT258" s="301" t="s">
        <v>42</v>
      </c>
      <c r="AU258" s="301" t="s">
        <v>45</v>
      </c>
      <c r="AY258" s="294" t="s">
        <v>79</v>
      </c>
      <c r="BK258" s="302">
        <f>SUM(BK259:BK265)</f>
        <v>0</v>
      </c>
    </row>
    <row r="259" spans="2:65" s="233" customFormat="1" ht="24.2" customHeight="1" x14ac:dyDescent="0.2">
      <c r="B259" s="234"/>
      <c r="C259" s="305" t="s">
        <v>366</v>
      </c>
      <c r="D259" s="305" t="s">
        <v>81</v>
      </c>
      <c r="E259" s="306" t="s">
        <v>647</v>
      </c>
      <c r="F259" s="307" t="s">
        <v>1041</v>
      </c>
      <c r="G259" s="308" t="s">
        <v>92</v>
      </c>
      <c r="H259" s="309">
        <v>18.09</v>
      </c>
      <c r="I259" s="310"/>
      <c r="J259" s="311">
        <f>ROUND(I259*H259,2)</f>
        <v>0</v>
      </c>
      <c r="K259" s="307" t="s">
        <v>858</v>
      </c>
      <c r="L259" s="234"/>
      <c r="M259" s="312" t="s">
        <v>8</v>
      </c>
      <c r="N259" s="313" t="s">
        <v>31</v>
      </c>
      <c r="P259" s="314">
        <f>O259*H259</f>
        <v>0</v>
      </c>
      <c r="Q259" s="314">
        <v>2.0000000000000001E-4</v>
      </c>
      <c r="R259" s="314">
        <f>Q259*H259</f>
        <v>3.6180000000000001E-3</v>
      </c>
      <c r="S259" s="314">
        <v>0</v>
      </c>
      <c r="T259" s="315">
        <f>S259*H259</f>
        <v>0</v>
      </c>
      <c r="AR259" s="316" t="s">
        <v>217</v>
      </c>
      <c r="AT259" s="316" t="s">
        <v>81</v>
      </c>
      <c r="AU259" s="316" t="s">
        <v>86</v>
      </c>
      <c r="AY259" s="226" t="s">
        <v>79</v>
      </c>
      <c r="BE259" s="317">
        <f>IF(N259="základní",J259,0)</f>
        <v>0</v>
      </c>
      <c r="BF259" s="317">
        <f>IF(N259="snížená",J259,0)</f>
        <v>0</v>
      </c>
      <c r="BG259" s="317">
        <f>IF(N259="zákl. přenesená",J259,0)</f>
        <v>0</v>
      </c>
      <c r="BH259" s="317">
        <f>IF(N259="sníž. přenesená",J259,0)</f>
        <v>0</v>
      </c>
      <c r="BI259" s="317">
        <f>IF(N259="nulová",J259,0)</f>
        <v>0</v>
      </c>
      <c r="BJ259" s="226" t="s">
        <v>86</v>
      </c>
      <c r="BK259" s="317">
        <f>ROUND(I259*H259,2)</f>
        <v>0</v>
      </c>
      <c r="BL259" s="226" t="s">
        <v>217</v>
      </c>
      <c r="BM259" s="316" t="s">
        <v>1042</v>
      </c>
    </row>
    <row r="260" spans="2:65" s="233" customFormat="1" ht="19.5" x14ac:dyDescent="0.2">
      <c r="B260" s="234"/>
      <c r="D260" s="318" t="s">
        <v>860</v>
      </c>
      <c r="F260" s="319" t="s">
        <v>648</v>
      </c>
      <c r="I260" s="320"/>
      <c r="L260" s="234"/>
      <c r="M260" s="321"/>
      <c r="T260" s="322"/>
      <c r="AT260" s="226" t="s">
        <v>860</v>
      </c>
      <c r="AU260" s="226" t="s">
        <v>86</v>
      </c>
    </row>
    <row r="261" spans="2:65" s="233" customFormat="1" x14ac:dyDescent="0.2">
      <c r="B261" s="234"/>
      <c r="D261" s="323" t="s">
        <v>95</v>
      </c>
      <c r="F261" s="324" t="s">
        <v>1043</v>
      </c>
      <c r="I261" s="320"/>
      <c r="L261" s="234"/>
      <c r="M261" s="321"/>
      <c r="T261" s="322"/>
      <c r="AT261" s="226" t="s">
        <v>95</v>
      </c>
      <c r="AU261" s="226" t="s">
        <v>86</v>
      </c>
    </row>
    <row r="262" spans="2:65" s="326" customFormat="1" x14ac:dyDescent="0.2">
      <c r="B262" s="327"/>
      <c r="D262" s="318" t="s">
        <v>99</v>
      </c>
      <c r="E262" s="328" t="s">
        <v>8</v>
      </c>
      <c r="F262" s="329" t="s">
        <v>1044</v>
      </c>
      <c r="H262" s="330">
        <v>18.09</v>
      </c>
      <c r="I262" s="331"/>
      <c r="L262" s="327"/>
      <c r="M262" s="332"/>
      <c r="T262" s="333"/>
      <c r="AT262" s="328" t="s">
        <v>99</v>
      </c>
      <c r="AU262" s="328" t="s">
        <v>86</v>
      </c>
      <c r="AV262" s="326" t="s">
        <v>86</v>
      </c>
      <c r="AW262" s="326" t="s">
        <v>20</v>
      </c>
      <c r="AX262" s="326" t="s">
        <v>45</v>
      </c>
      <c r="AY262" s="328" t="s">
        <v>79</v>
      </c>
    </row>
    <row r="263" spans="2:65" s="233" customFormat="1" ht="33" customHeight="1" x14ac:dyDescent="0.2">
      <c r="B263" s="234"/>
      <c r="C263" s="305" t="s">
        <v>376</v>
      </c>
      <c r="D263" s="305" t="s">
        <v>81</v>
      </c>
      <c r="E263" s="306" t="s">
        <v>652</v>
      </c>
      <c r="F263" s="307" t="s">
        <v>1045</v>
      </c>
      <c r="G263" s="308" t="s">
        <v>92</v>
      </c>
      <c r="H263" s="309">
        <v>18.09</v>
      </c>
      <c r="I263" s="310"/>
      <c r="J263" s="311">
        <f>ROUND(I263*H263,2)</f>
        <v>0</v>
      </c>
      <c r="K263" s="307" t="s">
        <v>858</v>
      </c>
      <c r="L263" s="234"/>
      <c r="M263" s="312" t="s">
        <v>8</v>
      </c>
      <c r="N263" s="313" t="s">
        <v>31</v>
      </c>
      <c r="P263" s="314">
        <f>O263*H263</f>
        <v>0</v>
      </c>
      <c r="Q263" s="314">
        <v>2.5999999999999998E-4</v>
      </c>
      <c r="R263" s="314">
        <f>Q263*H263</f>
        <v>4.7033999999999999E-3</v>
      </c>
      <c r="S263" s="314">
        <v>0</v>
      </c>
      <c r="T263" s="315">
        <f>S263*H263</f>
        <v>0</v>
      </c>
      <c r="AR263" s="316" t="s">
        <v>217</v>
      </c>
      <c r="AT263" s="316" t="s">
        <v>81</v>
      </c>
      <c r="AU263" s="316" t="s">
        <v>86</v>
      </c>
      <c r="AY263" s="226" t="s">
        <v>79</v>
      </c>
      <c r="BE263" s="317">
        <f>IF(N263="základní",J263,0)</f>
        <v>0</v>
      </c>
      <c r="BF263" s="317">
        <f>IF(N263="snížená",J263,0)</f>
        <v>0</v>
      </c>
      <c r="BG263" s="317">
        <f>IF(N263="zákl. přenesená",J263,0)</f>
        <v>0</v>
      </c>
      <c r="BH263" s="317">
        <f>IF(N263="sníž. přenesená",J263,0)</f>
        <v>0</v>
      </c>
      <c r="BI263" s="317">
        <f>IF(N263="nulová",J263,0)</f>
        <v>0</v>
      </c>
      <c r="BJ263" s="226" t="s">
        <v>86</v>
      </c>
      <c r="BK263" s="317">
        <f>ROUND(I263*H263,2)</f>
        <v>0</v>
      </c>
      <c r="BL263" s="226" t="s">
        <v>217</v>
      </c>
      <c r="BM263" s="316" t="s">
        <v>1046</v>
      </c>
    </row>
    <row r="264" spans="2:65" s="233" customFormat="1" ht="29.25" x14ac:dyDescent="0.2">
      <c r="B264" s="234"/>
      <c r="D264" s="318" t="s">
        <v>860</v>
      </c>
      <c r="F264" s="319" t="s">
        <v>653</v>
      </c>
      <c r="I264" s="320"/>
      <c r="L264" s="234"/>
      <c r="M264" s="321"/>
      <c r="T264" s="322"/>
      <c r="AT264" s="226" t="s">
        <v>860</v>
      </c>
      <c r="AU264" s="226" t="s">
        <v>86</v>
      </c>
    </row>
    <row r="265" spans="2:65" s="233" customFormat="1" x14ac:dyDescent="0.2">
      <c r="B265" s="234"/>
      <c r="D265" s="323" t="s">
        <v>95</v>
      </c>
      <c r="F265" s="324" t="s">
        <v>1047</v>
      </c>
      <c r="I265" s="320"/>
      <c r="L265" s="234"/>
      <c r="M265" s="342"/>
      <c r="N265" s="343"/>
      <c r="O265" s="343"/>
      <c r="P265" s="343"/>
      <c r="Q265" s="343"/>
      <c r="R265" s="343"/>
      <c r="S265" s="343"/>
      <c r="T265" s="344"/>
      <c r="AT265" s="226" t="s">
        <v>95</v>
      </c>
      <c r="AU265" s="226" t="s">
        <v>86</v>
      </c>
    </row>
    <row r="266" spans="2:65" s="233" customFormat="1" ht="6.95" customHeight="1" x14ac:dyDescent="0.2">
      <c r="B266" s="261"/>
      <c r="C266" s="262"/>
      <c r="D266" s="262"/>
      <c r="E266" s="262"/>
      <c r="F266" s="262"/>
      <c r="G266" s="262"/>
      <c r="H266" s="262"/>
      <c r="I266" s="262"/>
      <c r="J266" s="262"/>
      <c r="K266" s="262"/>
      <c r="L266" s="234"/>
    </row>
  </sheetData>
  <sheetProtection algorithmName="SHA-512" hashValue="Av1BNrTh78xrhDHTczsNzOQPJPgSGORXoqtPTee8kIBLIWOPSTmvCznhj6aLZoG7psg7Rpd+0Jeh4eiGdSN9hA==" saltValue="SGw9eLKCvOb759iMD+JXUNOCKvLloK5J9Hf+umLfzjABjKEFLPEjvu5Vs3sVzaDml+Sscyq1lB5+rwaf3EXoVg==" spinCount="100000" sheet="1" objects="1" scenarios="1" formatColumns="0" formatRows="0" autoFilter="0"/>
  <autoFilter ref="C125:K265" xr:uid="{00000000-0009-0000-0000-000003000000}"/>
  <mergeCells count="9">
    <mergeCell ref="E87:H87"/>
    <mergeCell ref="E116:H116"/>
    <mergeCell ref="E118:H118"/>
    <mergeCell ref="L2:V2"/>
    <mergeCell ref="E7:H7"/>
    <mergeCell ref="E9:H9"/>
    <mergeCell ref="E18:H18"/>
    <mergeCell ref="E27:H27"/>
    <mergeCell ref="E85:H85"/>
  </mergeCells>
  <hyperlinks>
    <hyperlink ref="F131" r:id="rId1" xr:uid="{02EB8DF3-1A64-4804-AEB4-C1575C21F871}"/>
    <hyperlink ref="F136" r:id="rId2" xr:uid="{78880B0A-DBB9-402B-B827-1B3708E245A0}"/>
    <hyperlink ref="F142" r:id="rId3" xr:uid="{4027E55A-C9DB-4F3A-8A91-51438E39DE3D}"/>
    <hyperlink ref="F146" r:id="rId4" xr:uid="{2E611704-C6F3-4934-88BE-F3883447B7C5}"/>
    <hyperlink ref="F150" r:id="rId5" xr:uid="{E4917026-31FA-4054-AC3E-D5AF28E9755D}"/>
    <hyperlink ref="F154" r:id="rId6" xr:uid="{10C7445C-632D-4F83-8C53-9A35EA259729}"/>
    <hyperlink ref="F159" r:id="rId7" xr:uid="{3F2364F8-723C-4119-9EE7-6F1B44ADE9EB}"/>
    <hyperlink ref="F164" r:id="rId8" xr:uid="{8A6A090D-BC2C-472D-84DA-093C182A6F2D}"/>
    <hyperlink ref="F174" r:id="rId9" xr:uid="{444561AE-C750-43AE-936D-60148124695E}"/>
    <hyperlink ref="F177" r:id="rId10" xr:uid="{4CBFC44A-12F5-4F59-A3B0-3171E2324664}"/>
    <hyperlink ref="F180" r:id="rId11" xr:uid="{F4589279-5677-46F8-9E34-8CCBCDEC46BB}"/>
    <hyperlink ref="F183" r:id="rId12" xr:uid="{808BE46A-8915-4AB4-8CCB-0CFB54F4DC9F}"/>
    <hyperlink ref="F186" r:id="rId13" xr:uid="{01E0AE9D-60E4-457E-AE49-01C6E48D3EF8}"/>
    <hyperlink ref="F190" r:id="rId14" xr:uid="{1805276D-6D7F-4653-8CFE-9EE00A4A27EE}"/>
    <hyperlink ref="F195" r:id="rId15" xr:uid="{0F13994B-00E9-46E6-83C3-950F7E6A79AD}"/>
    <hyperlink ref="F198" r:id="rId16" xr:uid="{2D73BEBB-81AD-4D58-A745-89C5BBB7BF64}"/>
    <hyperlink ref="F201" r:id="rId17" xr:uid="{08715034-336F-4ECE-996A-99B9FAE0BCE9}"/>
    <hyperlink ref="F204" r:id="rId18" xr:uid="{36596EC3-97A2-45E8-8B9F-297519B78814}"/>
    <hyperlink ref="F207" r:id="rId19" xr:uid="{8B72C004-AB9A-438C-A407-DFA47963B11C}"/>
    <hyperlink ref="F213" r:id="rId20" xr:uid="{CC78D553-8F8E-44E0-AA4C-BA42DF372D41}"/>
    <hyperlink ref="F218" r:id="rId21" xr:uid="{DBF23DFA-CF39-434D-BD24-5C9EE882E496}"/>
    <hyperlink ref="F228" r:id="rId22" xr:uid="{51E32F99-08BA-4DCB-BC92-34C76D60D353}"/>
    <hyperlink ref="F233" r:id="rId23" xr:uid="{DA0559C5-1CE9-439D-AD5B-0ABB7F4D94AD}"/>
    <hyperlink ref="F238" r:id="rId24" xr:uid="{CA8BEA62-DF44-4731-9CC3-338DEE4C9A23}"/>
    <hyperlink ref="F243" r:id="rId25" xr:uid="{25E6C470-7A64-4B5B-ACAD-AF0C30126F52}"/>
    <hyperlink ref="F249" r:id="rId26" xr:uid="{ECD00F53-FAEB-4A37-87AE-E2C393F70459}"/>
    <hyperlink ref="F257" r:id="rId27" xr:uid="{06D57038-7324-4CE5-BBC1-6782D864DF12}"/>
    <hyperlink ref="F261" r:id="rId28" xr:uid="{EF2D89A4-D512-4DF3-A93D-ECE43C8220EA}"/>
    <hyperlink ref="F265" r:id="rId29" xr:uid="{B01F592D-793B-454E-BFF0-5256C35F28AB}"/>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3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23E20-7282-4BEF-A4B3-CA17F48DBFC9}">
  <sheetPr>
    <pageSetUpPr fitToPage="1"/>
  </sheetPr>
  <dimension ref="B2:BM239"/>
  <sheetViews>
    <sheetView showGridLines="0" topLeftCell="A100" workbookViewId="0"/>
  </sheetViews>
  <sheetFormatPr defaultRowHeight="11.25" x14ac:dyDescent="0.2"/>
  <cols>
    <col min="1" max="1" width="8.33203125" style="225" customWidth="1"/>
    <col min="2" max="2" width="1.1640625" style="225" customWidth="1"/>
    <col min="3" max="3" width="4.1640625" style="225" customWidth="1"/>
    <col min="4" max="4" width="4.33203125" style="225" customWidth="1"/>
    <col min="5" max="5" width="17.1640625" style="225" customWidth="1"/>
    <col min="6" max="6" width="50.83203125" style="225" customWidth="1"/>
    <col min="7" max="7" width="7.5" style="225" customWidth="1"/>
    <col min="8" max="8" width="14" style="225" customWidth="1"/>
    <col min="9" max="9" width="15.83203125" style="225" customWidth="1"/>
    <col min="10" max="11" width="22.33203125" style="225" customWidth="1"/>
    <col min="12" max="12" width="9.33203125" style="225" customWidth="1"/>
    <col min="13" max="13" width="10.83203125" style="225" hidden="1" customWidth="1"/>
    <col min="14" max="14" width="9.33203125" style="225"/>
    <col min="15" max="20" width="14.1640625" style="225" hidden="1" customWidth="1"/>
    <col min="21" max="21" width="16.33203125" style="225" hidden="1" customWidth="1"/>
    <col min="22" max="22" width="12.33203125" style="225" customWidth="1"/>
    <col min="23" max="23" width="16.33203125" style="225" customWidth="1"/>
    <col min="24" max="24" width="12.33203125" style="225" customWidth="1"/>
    <col min="25" max="25" width="15" style="225" customWidth="1"/>
    <col min="26" max="26" width="11" style="225" customWidth="1"/>
    <col min="27" max="27" width="15" style="225" customWidth="1"/>
    <col min="28" max="28" width="16.33203125" style="225" customWidth="1"/>
    <col min="29" max="29" width="11" style="225" customWidth="1"/>
    <col min="30" max="30" width="15" style="225" customWidth="1"/>
    <col min="31" max="31" width="16.33203125" style="225" customWidth="1"/>
    <col min="32" max="16384" width="9.33203125" style="225"/>
  </cols>
  <sheetData>
    <row r="2" spans="2:46" ht="36.950000000000003" customHeight="1" x14ac:dyDescent="0.2">
      <c r="L2" s="373"/>
      <c r="M2" s="373"/>
      <c r="N2" s="373"/>
      <c r="O2" s="373"/>
      <c r="P2" s="373"/>
      <c r="Q2" s="373"/>
      <c r="R2" s="373"/>
      <c r="S2" s="373"/>
      <c r="T2" s="373"/>
      <c r="U2" s="373"/>
      <c r="V2" s="373"/>
      <c r="AT2" s="226" t="s">
        <v>1048</v>
      </c>
    </row>
    <row r="3" spans="2:46" ht="6.95" customHeight="1" x14ac:dyDescent="0.2">
      <c r="B3" s="227"/>
      <c r="C3" s="228"/>
      <c r="D3" s="228"/>
      <c r="E3" s="228"/>
      <c r="F3" s="228"/>
      <c r="G3" s="228"/>
      <c r="H3" s="228"/>
      <c r="I3" s="228"/>
      <c r="J3" s="228"/>
      <c r="K3" s="228"/>
      <c r="L3" s="229"/>
      <c r="AT3" s="226" t="s">
        <v>45</v>
      </c>
    </row>
    <row r="4" spans="2:46" ht="24.95" customHeight="1" x14ac:dyDescent="0.2">
      <c r="B4" s="229"/>
      <c r="D4" s="230" t="s">
        <v>46</v>
      </c>
      <c r="L4" s="229"/>
      <c r="M4" s="231" t="s">
        <v>4</v>
      </c>
      <c r="AT4" s="226" t="s">
        <v>0</v>
      </c>
    </row>
    <row r="5" spans="2:46" ht="6.95" customHeight="1" x14ac:dyDescent="0.2">
      <c r="B5" s="229"/>
      <c r="L5" s="229"/>
    </row>
    <row r="6" spans="2:46" ht="12" customHeight="1" x14ac:dyDescent="0.2">
      <c r="B6" s="229"/>
      <c r="D6" s="232" t="s">
        <v>5</v>
      </c>
      <c r="L6" s="229"/>
    </row>
    <row r="7" spans="2:46" ht="16.5" customHeight="1" x14ac:dyDescent="0.2">
      <c r="B7" s="229"/>
      <c r="E7" s="371" t="s">
        <v>1250</v>
      </c>
      <c r="F7" s="372"/>
      <c r="G7" s="372"/>
      <c r="H7" s="372"/>
      <c r="L7" s="229"/>
    </row>
    <row r="8" spans="2:46" s="233" customFormat="1" ht="12" customHeight="1" x14ac:dyDescent="0.2">
      <c r="B8" s="234"/>
      <c r="D8" s="232" t="s">
        <v>845</v>
      </c>
      <c r="L8" s="234"/>
    </row>
    <row r="9" spans="2:46" s="233" customFormat="1" ht="16.5" customHeight="1" x14ac:dyDescent="0.2">
      <c r="B9" s="234"/>
      <c r="E9" s="369" t="s">
        <v>1049</v>
      </c>
      <c r="F9" s="370"/>
      <c r="G9" s="370"/>
      <c r="H9" s="370"/>
      <c r="L9" s="234"/>
    </row>
    <row r="10" spans="2:46" s="233" customFormat="1" x14ac:dyDescent="0.2">
      <c r="B10" s="234"/>
      <c r="L10" s="234"/>
    </row>
    <row r="11" spans="2:46" s="233" customFormat="1" ht="12" customHeight="1" x14ac:dyDescent="0.2">
      <c r="B11" s="234"/>
      <c r="D11" s="232" t="s">
        <v>7</v>
      </c>
      <c r="F11" s="235" t="s">
        <v>8</v>
      </c>
      <c r="I11" s="232" t="s">
        <v>9</v>
      </c>
      <c r="J11" s="235" t="s">
        <v>8</v>
      </c>
      <c r="L11" s="234"/>
    </row>
    <row r="12" spans="2:46" s="233" customFormat="1" ht="12" customHeight="1" x14ac:dyDescent="0.2">
      <c r="B12" s="234"/>
      <c r="D12" s="232" t="s">
        <v>10</v>
      </c>
      <c r="F12" s="235" t="s">
        <v>11</v>
      </c>
      <c r="I12" s="232" t="s">
        <v>12</v>
      </c>
      <c r="J12" s="236" t="s">
        <v>1251</v>
      </c>
      <c r="L12" s="234"/>
    </row>
    <row r="13" spans="2:46" s="233" customFormat="1" ht="10.9" customHeight="1" x14ac:dyDescent="0.2">
      <c r="B13" s="234"/>
      <c r="L13" s="234"/>
    </row>
    <row r="14" spans="2:46" s="233" customFormat="1" ht="12" customHeight="1" x14ac:dyDescent="0.2">
      <c r="B14" s="234"/>
      <c r="D14" s="232" t="s">
        <v>13</v>
      </c>
      <c r="I14" s="232" t="s">
        <v>14</v>
      </c>
      <c r="J14" s="235" t="s">
        <v>8</v>
      </c>
      <c r="L14" s="234"/>
    </row>
    <row r="15" spans="2:46" s="233" customFormat="1" ht="18" customHeight="1" x14ac:dyDescent="0.2">
      <c r="B15" s="234"/>
      <c r="E15" s="235" t="s">
        <v>15</v>
      </c>
      <c r="I15" s="232" t="s">
        <v>16</v>
      </c>
      <c r="J15" s="235" t="s">
        <v>8</v>
      </c>
      <c r="L15" s="234"/>
    </row>
    <row r="16" spans="2:46" s="233" customFormat="1" ht="6.95" customHeight="1" x14ac:dyDescent="0.2">
      <c r="B16" s="234"/>
      <c r="L16" s="234"/>
    </row>
    <row r="17" spans="2:12" s="233" customFormat="1" ht="12" customHeight="1" x14ac:dyDescent="0.2">
      <c r="B17" s="234"/>
      <c r="D17" s="232" t="s">
        <v>847</v>
      </c>
      <c r="I17" s="232" t="s">
        <v>14</v>
      </c>
      <c r="J17" s="237" t="s">
        <v>1252</v>
      </c>
      <c r="L17" s="234"/>
    </row>
    <row r="18" spans="2:12" s="233" customFormat="1" ht="18" customHeight="1" x14ac:dyDescent="0.2">
      <c r="B18" s="234"/>
      <c r="E18" s="374" t="s">
        <v>1252</v>
      </c>
      <c r="F18" s="375"/>
      <c r="G18" s="375"/>
      <c r="H18" s="375"/>
      <c r="I18" s="232" t="s">
        <v>16</v>
      </c>
      <c r="J18" s="237" t="s">
        <v>1252</v>
      </c>
      <c r="L18" s="234"/>
    </row>
    <row r="19" spans="2:12" s="233" customFormat="1" ht="6.95" customHeight="1" x14ac:dyDescent="0.2">
      <c r="B19" s="234"/>
      <c r="L19" s="234"/>
    </row>
    <row r="20" spans="2:12" s="233" customFormat="1" ht="12" customHeight="1" x14ac:dyDescent="0.2">
      <c r="B20" s="234"/>
      <c r="D20" s="232" t="s">
        <v>18</v>
      </c>
      <c r="I20" s="232" t="s">
        <v>14</v>
      </c>
      <c r="J20" s="235" t="s">
        <v>8</v>
      </c>
      <c r="L20" s="234"/>
    </row>
    <row r="21" spans="2:12" s="233" customFormat="1" ht="18" customHeight="1" x14ac:dyDescent="0.2">
      <c r="B21" s="234"/>
      <c r="E21" s="235" t="s">
        <v>19</v>
      </c>
      <c r="I21" s="232" t="s">
        <v>16</v>
      </c>
      <c r="J21" s="235" t="s">
        <v>8</v>
      </c>
      <c r="L21" s="234"/>
    </row>
    <row r="22" spans="2:12" s="233" customFormat="1" ht="6.95" customHeight="1" x14ac:dyDescent="0.2">
      <c r="B22" s="234"/>
      <c r="L22" s="234"/>
    </row>
    <row r="23" spans="2:12" s="233" customFormat="1" ht="12" customHeight="1" x14ac:dyDescent="0.2">
      <c r="B23" s="234"/>
      <c r="D23" s="232" t="s">
        <v>21</v>
      </c>
      <c r="I23" s="232" t="s">
        <v>14</v>
      </c>
      <c r="J23" s="235" t="s">
        <v>8</v>
      </c>
      <c r="L23" s="234"/>
    </row>
    <row r="24" spans="2:12" s="233" customFormat="1" ht="18" customHeight="1" x14ac:dyDescent="0.2">
      <c r="B24" s="234"/>
      <c r="E24" s="235" t="s">
        <v>22</v>
      </c>
      <c r="I24" s="232" t="s">
        <v>16</v>
      </c>
      <c r="J24" s="235" t="s">
        <v>8</v>
      </c>
      <c r="L24" s="234"/>
    </row>
    <row r="25" spans="2:12" s="233" customFormat="1" ht="6.95" customHeight="1" x14ac:dyDescent="0.2">
      <c r="B25" s="234"/>
      <c r="L25" s="234"/>
    </row>
    <row r="26" spans="2:12" s="233" customFormat="1" ht="12" customHeight="1" x14ac:dyDescent="0.2">
      <c r="B26" s="234"/>
      <c r="D26" s="232" t="s">
        <v>23</v>
      </c>
      <c r="L26" s="234"/>
    </row>
    <row r="27" spans="2:12" s="238" customFormat="1" ht="16.5" customHeight="1" x14ac:dyDescent="0.2">
      <c r="B27" s="239"/>
      <c r="E27" s="376" t="s">
        <v>8</v>
      </c>
      <c r="F27" s="376"/>
      <c r="G27" s="376"/>
      <c r="H27" s="376"/>
      <c r="L27" s="239"/>
    </row>
    <row r="28" spans="2:12" s="233" customFormat="1" ht="6.95" customHeight="1" x14ac:dyDescent="0.2">
      <c r="B28" s="234"/>
      <c r="L28" s="234"/>
    </row>
    <row r="29" spans="2:12" s="233" customFormat="1" ht="6.95" customHeight="1" x14ac:dyDescent="0.2">
      <c r="B29" s="234"/>
      <c r="D29" s="241"/>
      <c r="E29" s="241"/>
      <c r="F29" s="241"/>
      <c r="G29" s="241"/>
      <c r="H29" s="241"/>
      <c r="I29" s="241"/>
      <c r="J29" s="241"/>
      <c r="K29" s="241"/>
      <c r="L29" s="234"/>
    </row>
    <row r="30" spans="2:12" s="233" customFormat="1" ht="25.35" customHeight="1" x14ac:dyDescent="0.2">
      <c r="B30" s="234"/>
      <c r="D30" s="242" t="s">
        <v>25</v>
      </c>
      <c r="J30" s="243">
        <f>ROUND(J121, 2)</f>
        <v>0</v>
      </c>
      <c r="L30" s="234"/>
    </row>
    <row r="31" spans="2:12" s="233" customFormat="1" ht="6.95" customHeight="1" x14ac:dyDescent="0.2">
      <c r="B31" s="234"/>
      <c r="D31" s="241"/>
      <c r="E31" s="241"/>
      <c r="F31" s="241"/>
      <c r="G31" s="241"/>
      <c r="H31" s="241"/>
      <c r="I31" s="241"/>
      <c r="J31" s="241"/>
      <c r="K31" s="241"/>
      <c r="L31" s="234"/>
    </row>
    <row r="32" spans="2:12" s="233" customFormat="1" ht="14.45" customHeight="1" x14ac:dyDescent="0.2">
      <c r="B32" s="234"/>
      <c r="F32" s="244" t="s">
        <v>27</v>
      </c>
      <c r="I32" s="244" t="s">
        <v>26</v>
      </c>
      <c r="J32" s="244" t="s">
        <v>28</v>
      </c>
      <c r="L32" s="234"/>
    </row>
    <row r="33" spans="2:12" s="233" customFormat="1" ht="14.45" customHeight="1" x14ac:dyDescent="0.2">
      <c r="B33" s="234"/>
      <c r="D33" s="245" t="s">
        <v>29</v>
      </c>
      <c r="E33" s="232" t="s">
        <v>30</v>
      </c>
      <c r="F33" s="246">
        <f>ROUND((SUM(BE121:BE238)),  2)</f>
        <v>0</v>
      </c>
      <c r="I33" s="247">
        <v>0.21</v>
      </c>
      <c r="J33" s="246">
        <f>ROUND(((SUM(BE121:BE238))*I33),  2)</f>
        <v>0</v>
      </c>
      <c r="L33" s="234"/>
    </row>
    <row r="34" spans="2:12" s="233" customFormat="1" ht="14.45" customHeight="1" x14ac:dyDescent="0.2">
      <c r="B34" s="234"/>
      <c r="E34" s="232" t="s">
        <v>31</v>
      </c>
      <c r="F34" s="246">
        <f>ROUND((SUM(BF121:BF238)),  2)</f>
        <v>0</v>
      </c>
      <c r="I34" s="247">
        <v>0.12</v>
      </c>
      <c r="J34" s="246">
        <f>ROUND(((SUM(BF121:BF238))*I34),  2)</f>
        <v>0</v>
      </c>
      <c r="L34" s="234"/>
    </row>
    <row r="35" spans="2:12" s="233" customFormat="1" ht="14.45" hidden="1" customHeight="1" x14ac:dyDescent="0.2">
      <c r="B35" s="234"/>
      <c r="E35" s="232" t="s">
        <v>32</v>
      </c>
      <c r="F35" s="246">
        <f>ROUND((SUM(BG121:BG238)),  2)</f>
        <v>0</v>
      </c>
      <c r="I35" s="247">
        <v>0.21</v>
      </c>
      <c r="J35" s="246">
        <f>0</f>
        <v>0</v>
      </c>
      <c r="L35" s="234"/>
    </row>
    <row r="36" spans="2:12" s="233" customFormat="1" ht="14.45" hidden="1" customHeight="1" x14ac:dyDescent="0.2">
      <c r="B36" s="234"/>
      <c r="E36" s="232" t="s">
        <v>33</v>
      </c>
      <c r="F36" s="246">
        <f>ROUND((SUM(BH121:BH238)),  2)</f>
        <v>0</v>
      </c>
      <c r="I36" s="247">
        <v>0.12</v>
      </c>
      <c r="J36" s="246">
        <f>0</f>
        <v>0</v>
      </c>
      <c r="L36" s="234"/>
    </row>
    <row r="37" spans="2:12" s="233" customFormat="1" ht="14.45" hidden="1" customHeight="1" x14ac:dyDescent="0.2">
      <c r="B37" s="234"/>
      <c r="E37" s="232" t="s">
        <v>34</v>
      </c>
      <c r="F37" s="246">
        <f>ROUND((SUM(BI121:BI238)),  2)</f>
        <v>0</v>
      </c>
      <c r="I37" s="247">
        <v>0</v>
      </c>
      <c r="J37" s="246">
        <f>0</f>
        <v>0</v>
      </c>
      <c r="L37" s="234"/>
    </row>
    <row r="38" spans="2:12" s="233" customFormat="1" ht="6.95" customHeight="1" x14ac:dyDescent="0.2">
      <c r="B38" s="234"/>
      <c r="L38" s="234"/>
    </row>
    <row r="39" spans="2:12" s="233" customFormat="1" ht="25.35" customHeight="1" x14ac:dyDescent="0.2">
      <c r="B39" s="234"/>
      <c r="C39" s="248"/>
      <c r="D39" s="249" t="s">
        <v>35</v>
      </c>
      <c r="E39" s="250"/>
      <c r="F39" s="250"/>
      <c r="G39" s="251" t="s">
        <v>36</v>
      </c>
      <c r="H39" s="252" t="s">
        <v>37</v>
      </c>
      <c r="I39" s="250"/>
      <c r="J39" s="253">
        <f>SUM(J30:J37)</f>
        <v>0</v>
      </c>
      <c r="K39" s="254"/>
      <c r="L39" s="234"/>
    </row>
    <row r="40" spans="2:12" s="233" customFormat="1" ht="14.45" customHeight="1" x14ac:dyDescent="0.2">
      <c r="B40" s="234"/>
      <c r="L40" s="234"/>
    </row>
    <row r="41" spans="2:12" ht="14.45" customHeight="1" x14ac:dyDescent="0.2">
      <c r="B41" s="229"/>
      <c r="L41" s="229"/>
    </row>
    <row r="42" spans="2:12" ht="14.45" customHeight="1" x14ac:dyDescent="0.2">
      <c r="B42" s="229"/>
      <c r="L42" s="229"/>
    </row>
    <row r="43" spans="2:12" ht="14.45" customHeight="1" x14ac:dyDescent="0.2">
      <c r="B43" s="229"/>
      <c r="L43" s="229"/>
    </row>
    <row r="44" spans="2:12" ht="14.45" customHeight="1" x14ac:dyDescent="0.2">
      <c r="B44" s="229"/>
      <c r="L44" s="229"/>
    </row>
    <row r="45" spans="2:12" ht="14.45" customHeight="1" x14ac:dyDescent="0.2">
      <c r="B45" s="229"/>
      <c r="L45" s="229"/>
    </row>
    <row r="46" spans="2:12" ht="14.45" customHeight="1" x14ac:dyDescent="0.2">
      <c r="B46" s="229"/>
      <c r="L46" s="229"/>
    </row>
    <row r="47" spans="2:12" ht="14.45" customHeight="1" x14ac:dyDescent="0.2">
      <c r="B47" s="229"/>
      <c r="L47" s="229"/>
    </row>
    <row r="48" spans="2:12" ht="14.45" customHeight="1" x14ac:dyDescent="0.2">
      <c r="B48" s="229"/>
      <c r="L48" s="229"/>
    </row>
    <row r="49" spans="2:12" ht="14.45" customHeight="1" x14ac:dyDescent="0.2">
      <c r="B49" s="229"/>
      <c r="L49" s="229"/>
    </row>
    <row r="50" spans="2:12" s="233" customFormat="1" ht="14.45" customHeight="1" x14ac:dyDescent="0.2">
      <c r="B50" s="234"/>
      <c r="D50" s="255" t="s">
        <v>755</v>
      </c>
      <c r="E50" s="256"/>
      <c r="F50" s="256"/>
      <c r="G50" s="255" t="s">
        <v>848</v>
      </c>
      <c r="H50" s="256"/>
      <c r="I50" s="256"/>
      <c r="J50" s="256"/>
      <c r="K50" s="256"/>
      <c r="L50" s="234"/>
    </row>
    <row r="51" spans="2:12" x14ac:dyDescent="0.2">
      <c r="B51" s="229"/>
      <c r="L51" s="229"/>
    </row>
    <row r="52" spans="2:12" x14ac:dyDescent="0.2">
      <c r="B52" s="229"/>
      <c r="L52" s="229"/>
    </row>
    <row r="53" spans="2:12" x14ac:dyDescent="0.2">
      <c r="B53" s="229"/>
      <c r="L53" s="229"/>
    </row>
    <row r="54" spans="2:12" x14ac:dyDescent="0.2">
      <c r="B54" s="229"/>
      <c r="L54" s="229"/>
    </row>
    <row r="55" spans="2:12" x14ac:dyDescent="0.2">
      <c r="B55" s="229"/>
      <c r="L55" s="229"/>
    </row>
    <row r="56" spans="2:12" x14ac:dyDescent="0.2">
      <c r="B56" s="229"/>
      <c r="L56" s="229"/>
    </row>
    <row r="57" spans="2:12" x14ac:dyDescent="0.2">
      <c r="B57" s="229"/>
      <c r="L57" s="229"/>
    </row>
    <row r="58" spans="2:12" x14ac:dyDescent="0.2">
      <c r="B58" s="229"/>
      <c r="L58" s="229"/>
    </row>
    <row r="59" spans="2:12" x14ac:dyDescent="0.2">
      <c r="B59" s="229"/>
      <c r="L59" s="229"/>
    </row>
    <row r="60" spans="2:12" x14ac:dyDescent="0.2">
      <c r="B60" s="229"/>
      <c r="L60" s="229"/>
    </row>
    <row r="61" spans="2:12" s="233" customFormat="1" ht="12.75" x14ac:dyDescent="0.2">
      <c r="B61" s="234"/>
      <c r="D61" s="257" t="s">
        <v>849</v>
      </c>
      <c r="E61" s="258"/>
      <c r="F61" s="259" t="s">
        <v>850</v>
      </c>
      <c r="G61" s="257" t="s">
        <v>849</v>
      </c>
      <c r="H61" s="258"/>
      <c r="I61" s="258"/>
      <c r="J61" s="260" t="s">
        <v>850</v>
      </c>
      <c r="K61" s="258"/>
      <c r="L61" s="234"/>
    </row>
    <row r="62" spans="2:12" x14ac:dyDescent="0.2">
      <c r="B62" s="229"/>
      <c r="L62" s="229"/>
    </row>
    <row r="63" spans="2:12" x14ac:dyDescent="0.2">
      <c r="B63" s="229"/>
      <c r="L63" s="229"/>
    </row>
    <row r="64" spans="2:12" x14ac:dyDescent="0.2">
      <c r="B64" s="229"/>
      <c r="L64" s="229"/>
    </row>
    <row r="65" spans="2:12" s="233" customFormat="1" ht="12.75" x14ac:dyDescent="0.2">
      <c r="B65" s="234"/>
      <c r="D65" s="255" t="s">
        <v>851</v>
      </c>
      <c r="E65" s="256"/>
      <c r="F65" s="256"/>
      <c r="G65" s="255" t="s">
        <v>852</v>
      </c>
      <c r="H65" s="256"/>
      <c r="I65" s="256"/>
      <c r="J65" s="256"/>
      <c r="K65" s="256"/>
      <c r="L65" s="234"/>
    </row>
    <row r="66" spans="2:12" x14ac:dyDescent="0.2">
      <c r="B66" s="229"/>
      <c r="L66" s="229"/>
    </row>
    <row r="67" spans="2:12" x14ac:dyDescent="0.2">
      <c r="B67" s="229"/>
      <c r="L67" s="229"/>
    </row>
    <row r="68" spans="2:12" x14ac:dyDescent="0.2">
      <c r="B68" s="229"/>
      <c r="L68" s="229"/>
    </row>
    <row r="69" spans="2:12" x14ac:dyDescent="0.2">
      <c r="B69" s="229"/>
      <c r="L69" s="229"/>
    </row>
    <row r="70" spans="2:12" x14ac:dyDescent="0.2">
      <c r="B70" s="229"/>
      <c r="L70" s="229"/>
    </row>
    <row r="71" spans="2:12" x14ac:dyDescent="0.2">
      <c r="B71" s="229"/>
      <c r="L71" s="229"/>
    </row>
    <row r="72" spans="2:12" x14ac:dyDescent="0.2">
      <c r="B72" s="229"/>
      <c r="L72" s="229"/>
    </row>
    <row r="73" spans="2:12" x14ac:dyDescent="0.2">
      <c r="B73" s="229"/>
      <c r="L73" s="229"/>
    </row>
    <row r="74" spans="2:12" x14ac:dyDescent="0.2">
      <c r="B74" s="229"/>
      <c r="L74" s="229"/>
    </row>
    <row r="75" spans="2:12" x14ac:dyDescent="0.2">
      <c r="B75" s="229"/>
      <c r="L75" s="229"/>
    </row>
    <row r="76" spans="2:12" s="233" customFormat="1" ht="12.75" x14ac:dyDescent="0.2">
      <c r="B76" s="234"/>
      <c r="D76" s="257" t="s">
        <v>849</v>
      </c>
      <c r="E76" s="258"/>
      <c r="F76" s="259" t="s">
        <v>850</v>
      </c>
      <c r="G76" s="257" t="s">
        <v>849</v>
      </c>
      <c r="H76" s="258"/>
      <c r="I76" s="258"/>
      <c r="J76" s="260" t="s">
        <v>850</v>
      </c>
      <c r="K76" s="258"/>
      <c r="L76" s="234"/>
    </row>
    <row r="77" spans="2:12" s="233" customFormat="1" ht="14.45" customHeight="1" x14ac:dyDescent="0.2">
      <c r="B77" s="261"/>
      <c r="C77" s="262"/>
      <c r="D77" s="262"/>
      <c r="E77" s="262"/>
      <c r="F77" s="262"/>
      <c r="G77" s="262"/>
      <c r="H77" s="262"/>
      <c r="I77" s="262"/>
      <c r="J77" s="262"/>
      <c r="K77" s="262"/>
      <c r="L77" s="234"/>
    </row>
    <row r="81" spans="2:47" s="233" customFormat="1" ht="6.95" customHeight="1" x14ac:dyDescent="0.2">
      <c r="B81" s="263"/>
      <c r="C81" s="264"/>
      <c r="D81" s="264"/>
      <c r="E81" s="264"/>
      <c r="F81" s="264"/>
      <c r="G81" s="264"/>
      <c r="H81" s="264"/>
      <c r="I81" s="264"/>
      <c r="J81" s="264"/>
      <c r="K81" s="264"/>
      <c r="L81" s="234"/>
    </row>
    <row r="82" spans="2:47" s="233" customFormat="1" ht="24.95" customHeight="1" x14ac:dyDescent="0.2">
      <c r="B82" s="234"/>
      <c r="C82" s="230" t="s">
        <v>47</v>
      </c>
      <c r="L82" s="234"/>
    </row>
    <row r="83" spans="2:47" s="233" customFormat="1" ht="6.95" customHeight="1" x14ac:dyDescent="0.2">
      <c r="B83" s="234"/>
      <c r="L83" s="234"/>
    </row>
    <row r="84" spans="2:47" s="233" customFormat="1" ht="12" customHeight="1" x14ac:dyDescent="0.2">
      <c r="B84" s="234"/>
      <c r="C84" s="232" t="s">
        <v>5</v>
      </c>
      <c r="L84" s="234"/>
    </row>
    <row r="85" spans="2:47" s="233" customFormat="1" ht="16.5" customHeight="1" x14ac:dyDescent="0.2">
      <c r="B85" s="234"/>
      <c r="E85" s="371" t="str">
        <f>E7</f>
        <v>Regenerace bytového domu č.p. 133 Nové Sedlo</v>
      </c>
      <c r="F85" s="372"/>
      <c r="G85" s="372"/>
      <c r="H85" s="372"/>
      <c r="L85" s="234"/>
    </row>
    <row r="86" spans="2:47" s="233" customFormat="1" ht="12" customHeight="1" x14ac:dyDescent="0.2">
      <c r="B86" s="234"/>
      <c r="C86" s="232" t="s">
        <v>845</v>
      </c>
      <c r="L86" s="234"/>
    </row>
    <row r="87" spans="2:47" s="233" customFormat="1" ht="16.5" customHeight="1" x14ac:dyDescent="0.2">
      <c r="B87" s="234"/>
      <c r="E87" s="369" t="str">
        <f>E9</f>
        <v>03 - STA</v>
      </c>
      <c r="F87" s="370"/>
      <c r="G87" s="370"/>
      <c r="H87" s="370"/>
      <c r="L87" s="234"/>
    </row>
    <row r="88" spans="2:47" s="233" customFormat="1" ht="6.95" customHeight="1" x14ac:dyDescent="0.2">
      <c r="B88" s="234"/>
      <c r="L88" s="234"/>
    </row>
    <row r="89" spans="2:47" s="233" customFormat="1" ht="12" customHeight="1" x14ac:dyDescent="0.2">
      <c r="B89" s="234"/>
      <c r="C89" s="232" t="s">
        <v>10</v>
      </c>
      <c r="F89" s="235" t="str">
        <f>F12</f>
        <v>Nové Sedlo, č.p. 133</v>
      </c>
      <c r="I89" s="232" t="s">
        <v>12</v>
      </c>
      <c r="J89" s="236" t="str">
        <f>IF(J12="","",J12)</f>
        <v>10. 9. 2020</v>
      </c>
      <c r="L89" s="234"/>
    </row>
    <row r="90" spans="2:47" s="233" customFormat="1" ht="6.95" customHeight="1" x14ac:dyDescent="0.2">
      <c r="B90" s="234"/>
      <c r="L90" s="234"/>
    </row>
    <row r="91" spans="2:47" s="233" customFormat="1" ht="15.2" customHeight="1" x14ac:dyDescent="0.2">
      <c r="B91" s="234"/>
      <c r="C91" s="232" t="s">
        <v>13</v>
      </c>
      <c r="F91" s="235" t="str">
        <f>E15</f>
        <v>Město Nové Sedlo</v>
      </c>
      <c r="I91" s="232" t="s">
        <v>18</v>
      </c>
      <c r="J91" s="240" t="str">
        <f>E21</f>
        <v>CENTRA STAV s.r.o.</v>
      </c>
      <c r="L91" s="234"/>
    </row>
    <row r="92" spans="2:47" s="233" customFormat="1" ht="15.2" customHeight="1" x14ac:dyDescent="0.2">
      <c r="B92" s="234"/>
      <c r="C92" s="232" t="s">
        <v>847</v>
      </c>
      <c r="F92" s="235" t="str">
        <f>IF(E18="","",E18)</f>
        <v>Vyplň údaj</v>
      </c>
      <c r="I92" s="232" t="s">
        <v>21</v>
      </c>
      <c r="J92" s="240" t="str">
        <f>E24</f>
        <v>Michal Kubelka</v>
      </c>
      <c r="L92" s="234"/>
    </row>
    <row r="93" spans="2:47" s="233" customFormat="1" ht="10.35" customHeight="1" x14ac:dyDescent="0.2">
      <c r="B93" s="234"/>
      <c r="L93" s="234"/>
    </row>
    <row r="94" spans="2:47" s="233" customFormat="1" ht="29.25" customHeight="1" x14ac:dyDescent="0.2">
      <c r="B94" s="234"/>
      <c r="C94" s="265" t="s">
        <v>48</v>
      </c>
      <c r="D94" s="248"/>
      <c r="E94" s="248"/>
      <c r="F94" s="248"/>
      <c r="G94" s="248"/>
      <c r="H94" s="248"/>
      <c r="I94" s="248"/>
      <c r="J94" s="266" t="s">
        <v>49</v>
      </c>
      <c r="K94" s="248"/>
      <c r="L94" s="234"/>
    </row>
    <row r="95" spans="2:47" s="233" customFormat="1" ht="10.35" customHeight="1" x14ac:dyDescent="0.2">
      <c r="B95" s="234"/>
      <c r="L95" s="234"/>
    </row>
    <row r="96" spans="2:47" s="233" customFormat="1" ht="22.9" customHeight="1" x14ac:dyDescent="0.2">
      <c r="B96" s="234"/>
      <c r="C96" s="267" t="s">
        <v>853</v>
      </c>
      <c r="J96" s="243">
        <f>J121</f>
        <v>0</v>
      </c>
      <c r="L96" s="234"/>
      <c r="AU96" s="226" t="s">
        <v>50</v>
      </c>
    </row>
    <row r="97" spans="2:12" s="268" customFormat="1" ht="24.95" customHeight="1" x14ac:dyDescent="0.2">
      <c r="B97" s="269"/>
      <c r="D97" s="270" t="s">
        <v>51</v>
      </c>
      <c r="E97" s="271"/>
      <c r="F97" s="271"/>
      <c r="G97" s="271"/>
      <c r="H97" s="271"/>
      <c r="I97" s="271"/>
      <c r="J97" s="272">
        <f>J122</f>
        <v>0</v>
      </c>
      <c r="L97" s="269"/>
    </row>
    <row r="98" spans="2:12" s="273" customFormat="1" ht="19.899999999999999" customHeight="1" x14ac:dyDescent="0.2">
      <c r="B98" s="274"/>
      <c r="D98" s="275" t="s">
        <v>54</v>
      </c>
      <c r="E98" s="276"/>
      <c r="F98" s="276"/>
      <c r="G98" s="276"/>
      <c r="H98" s="276"/>
      <c r="I98" s="276"/>
      <c r="J98" s="277">
        <f>J123</f>
        <v>0</v>
      </c>
      <c r="L98" s="274"/>
    </row>
    <row r="99" spans="2:12" s="268" customFormat="1" ht="24.95" customHeight="1" x14ac:dyDescent="0.2">
      <c r="B99" s="269"/>
      <c r="D99" s="270" t="s">
        <v>57</v>
      </c>
      <c r="E99" s="271"/>
      <c r="F99" s="271"/>
      <c r="G99" s="271"/>
      <c r="H99" s="271"/>
      <c r="I99" s="271"/>
      <c r="J99" s="272">
        <f>J126</f>
        <v>0</v>
      </c>
      <c r="L99" s="269"/>
    </row>
    <row r="100" spans="2:12" s="273" customFormat="1" ht="19.899999999999999" customHeight="1" x14ac:dyDescent="0.2">
      <c r="B100" s="274"/>
      <c r="D100" s="275" t="s">
        <v>59</v>
      </c>
      <c r="E100" s="276"/>
      <c r="F100" s="276"/>
      <c r="G100" s="276"/>
      <c r="H100" s="276"/>
      <c r="I100" s="276"/>
      <c r="J100" s="277">
        <f>J127</f>
        <v>0</v>
      </c>
      <c r="L100" s="274"/>
    </row>
    <row r="101" spans="2:12" s="273" customFormat="1" ht="19.899999999999999" customHeight="1" x14ac:dyDescent="0.2">
      <c r="B101" s="274"/>
      <c r="D101" s="275" t="s">
        <v>1050</v>
      </c>
      <c r="E101" s="276"/>
      <c r="F101" s="276"/>
      <c r="G101" s="276"/>
      <c r="H101" s="276"/>
      <c r="I101" s="276"/>
      <c r="J101" s="277">
        <f>J172</f>
        <v>0</v>
      </c>
      <c r="L101" s="274"/>
    </row>
    <row r="102" spans="2:12" s="233" customFormat="1" ht="21.75" customHeight="1" x14ac:dyDescent="0.2">
      <c r="B102" s="234"/>
      <c r="L102" s="234"/>
    </row>
    <row r="103" spans="2:12" s="233" customFormat="1" ht="6.95" customHeight="1" x14ac:dyDescent="0.2">
      <c r="B103" s="261"/>
      <c r="C103" s="262"/>
      <c r="D103" s="262"/>
      <c r="E103" s="262"/>
      <c r="F103" s="262"/>
      <c r="G103" s="262"/>
      <c r="H103" s="262"/>
      <c r="I103" s="262"/>
      <c r="J103" s="262"/>
      <c r="K103" s="262"/>
      <c r="L103" s="234"/>
    </row>
    <row r="107" spans="2:12" s="233" customFormat="1" ht="6.95" customHeight="1" x14ac:dyDescent="0.2">
      <c r="B107" s="263"/>
      <c r="C107" s="264"/>
      <c r="D107" s="264"/>
      <c r="E107" s="264"/>
      <c r="F107" s="264"/>
      <c r="G107" s="264"/>
      <c r="H107" s="264"/>
      <c r="I107" s="264"/>
      <c r="J107" s="264"/>
      <c r="K107" s="264"/>
      <c r="L107" s="234"/>
    </row>
    <row r="108" spans="2:12" s="233" customFormat="1" ht="24.95" customHeight="1" x14ac:dyDescent="0.2">
      <c r="B108" s="234"/>
      <c r="C108" s="230" t="s">
        <v>64</v>
      </c>
      <c r="L108" s="234"/>
    </row>
    <row r="109" spans="2:12" s="233" customFormat="1" ht="6.95" customHeight="1" x14ac:dyDescent="0.2">
      <c r="B109" s="234"/>
      <c r="L109" s="234"/>
    </row>
    <row r="110" spans="2:12" s="233" customFormat="1" ht="12" customHeight="1" x14ac:dyDescent="0.2">
      <c r="B110" s="234"/>
      <c r="C110" s="232" t="s">
        <v>5</v>
      </c>
      <c r="L110" s="234"/>
    </row>
    <row r="111" spans="2:12" s="233" customFormat="1" ht="16.5" customHeight="1" x14ac:dyDescent="0.2">
      <c r="B111" s="234"/>
      <c r="E111" s="371" t="str">
        <f>E7</f>
        <v>Regenerace bytového domu č.p. 133 Nové Sedlo</v>
      </c>
      <c r="F111" s="372"/>
      <c r="G111" s="372"/>
      <c r="H111" s="372"/>
      <c r="L111" s="234"/>
    </row>
    <row r="112" spans="2:12" s="233" customFormat="1" ht="12" customHeight="1" x14ac:dyDescent="0.2">
      <c r="B112" s="234"/>
      <c r="C112" s="232" t="s">
        <v>845</v>
      </c>
      <c r="L112" s="234"/>
    </row>
    <row r="113" spans="2:65" s="233" customFormat="1" ht="16.5" customHeight="1" x14ac:dyDescent="0.2">
      <c r="B113" s="234"/>
      <c r="E113" s="369" t="str">
        <f>E9</f>
        <v>03 - STA</v>
      </c>
      <c r="F113" s="370"/>
      <c r="G113" s="370"/>
      <c r="H113" s="370"/>
      <c r="L113" s="234"/>
    </row>
    <row r="114" spans="2:65" s="233" customFormat="1" ht="6.95" customHeight="1" x14ac:dyDescent="0.2">
      <c r="B114" s="234"/>
      <c r="L114" s="234"/>
    </row>
    <row r="115" spans="2:65" s="233" customFormat="1" ht="12" customHeight="1" x14ac:dyDescent="0.2">
      <c r="B115" s="234"/>
      <c r="C115" s="232" t="s">
        <v>10</v>
      </c>
      <c r="F115" s="235" t="str">
        <f>F12</f>
        <v>Nové Sedlo, č.p. 133</v>
      </c>
      <c r="I115" s="232" t="s">
        <v>12</v>
      </c>
      <c r="J115" s="236" t="str">
        <f>IF(J12="","",J12)</f>
        <v>10. 9. 2020</v>
      </c>
      <c r="L115" s="234"/>
    </row>
    <row r="116" spans="2:65" s="233" customFormat="1" ht="6.95" customHeight="1" x14ac:dyDescent="0.2">
      <c r="B116" s="234"/>
      <c r="L116" s="234"/>
    </row>
    <row r="117" spans="2:65" s="233" customFormat="1" ht="15.2" customHeight="1" x14ac:dyDescent="0.2">
      <c r="B117" s="234"/>
      <c r="C117" s="232" t="s">
        <v>13</v>
      </c>
      <c r="F117" s="235" t="str">
        <f>E15</f>
        <v>Město Nové Sedlo</v>
      </c>
      <c r="I117" s="232" t="s">
        <v>18</v>
      </c>
      <c r="J117" s="240" t="str">
        <f>E21</f>
        <v>CENTRA STAV s.r.o.</v>
      </c>
      <c r="L117" s="234"/>
    </row>
    <row r="118" spans="2:65" s="233" customFormat="1" ht="15.2" customHeight="1" x14ac:dyDescent="0.2">
      <c r="B118" s="234"/>
      <c r="C118" s="232" t="s">
        <v>847</v>
      </c>
      <c r="F118" s="235" t="str">
        <f>IF(E18="","",E18)</f>
        <v>Vyplň údaj</v>
      </c>
      <c r="I118" s="232" t="s">
        <v>21</v>
      </c>
      <c r="J118" s="240" t="str">
        <f>E24</f>
        <v>Michal Kubelka</v>
      </c>
      <c r="L118" s="234"/>
    </row>
    <row r="119" spans="2:65" s="233" customFormat="1" ht="10.35" customHeight="1" x14ac:dyDescent="0.2">
      <c r="B119" s="234"/>
      <c r="L119" s="234"/>
    </row>
    <row r="120" spans="2:65" s="278" customFormat="1" ht="29.25" customHeight="1" x14ac:dyDescent="0.2">
      <c r="B120" s="279"/>
      <c r="C120" s="280" t="s">
        <v>65</v>
      </c>
      <c r="D120" s="281" t="s">
        <v>40</v>
      </c>
      <c r="E120" s="281" t="s">
        <v>38</v>
      </c>
      <c r="F120" s="281" t="s">
        <v>39</v>
      </c>
      <c r="G120" s="281" t="s">
        <v>66</v>
      </c>
      <c r="H120" s="281" t="s">
        <v>67</v>
      </c>
      <c r="I120" s="281" t="s">
        <v>68</v>
      </c>
      <c r="J120" s="281" t="s">
        <v>49</v>
      </c>
      <c r="K120" s="282" t="s">
        <v>69</v>
      </c>
      <c r="L120" s="279"/>
      <c r="M120" s="283" t="s">
        <v>8</v>
      </c>
      <c r="N120" s="284" t="s">
        <v>29</v>
      </c>
      <c r="O120" s="284" t="s">
        <v>70</v>
      </c>
      <c r="P120" s="284" t="s">
        <v>71</v>
      </c>
      <c r="Q120" s="284" t="s">
        <v>72</v>
      </c>
      <c r="R120" s="284" t="s">
        <v>73</v>
      </c>
      <c r="S120" s="284" t="s">
        <v>74</v>
      </c>
      <c r="T120" s="285" t="s">
        <v>75</v>
      </c>
    </row>
    <row r="121" spans="2:65" s="233" customFormat="1" ht="22.9" customHeight="1" x14ac:dyDescent="0.25">
      <c r="B121" s="234"/>
      <c r="C121" s="286" t="s">
        <v>76</v>
      </c>
      <c r="J121" s="287">
        <f>BK121</f>
        <v>0</v>
      </c>
      <c r="L121" s="234"/>
      <c r="M121" s="288"/>
      <c r="N121" s="241"/>
      <c r="O121" s="241"/>
      <c r="P121" s="289">
        <f>P122+P126</f>
        <v>0</v>
      </c>
      <c r="Q121" s="241"/>
      <c r="R121" s="289">
        <f>R122+R126</f>
        <v>3.4366749999999995E-2</v>
      </c>
      <c r="S121" s="241"/>
      <c r="T121" s="290">
        <f>T122+T126</f>
        <v>0</v>
      </c>
      <c r="AT121" s="226" t="s">
        <v>42</v>
      </c>
      <c r="AU121" s="226" t="s">
        <v>50</v>
      </c>
      <c r="BK121" s="291">
        <f>BK122+BK126</f>
        <v>0</v>
      </c>
    </row>
    <row r="122" spans="2:65" s="292" customFormat="1" ht="25.9" customHeight="1" x14ac:dyDescent="0.2">
      <c r="B122" s="293"/>
      <c r="D122" s="294" t="s">
        <v>42</v>
      </c>
      <c r="E122" s="295" t="s">
        <v>77</v>
      </c>
      <c r="F122" s="295" t="s">
        <v>78</v>
      </c>
      <c r="I122" s="296"/>
      <c r="J122" s="297">
        <f>BK122</f>
        <v>0</v>
      </c>
      <c r="L122" s="293"/>
      <c r="M122" s="298"/>
      <c r="P122" s="299">
        <f>P123</f>
        <v>0</v>
      </c>
      <c r="R122" s="299">
        <f>R123</f>
        <v>0</v>
      </c>
      <c r="T122" s="300">
        <f>T123</f>
        <v>0</v>
      </c>
      <c r="AR122" s="294" t="s">
        <v>45</v>
      </c>
      <c r="AT122" s="301" t="s">
        <v>42</v>
      </c>
      <c r="AU122" s="301" t="s">
        <v>43</v>
      </c>
      <c r="AY122" s="294" t="s">
        <v>79</v>
      </c>
      <c r="BK122" s="302">
        <f>BK123</f>
        <v>0</v>
      </c>
    </row>
    <row r="123" spans="2:65" s="292" customFormat="1" ht="22.9" customHeight="1" x14ac:dyDescent="0.2">
      <c r="B123" s="293"/>
      <c r="D123" s="294" t="s">
        <v>42</v>
      </c>
      <c r="E123" s="303" t="s">
        <v>158</v>
      </c>
      <c r="F123" s="303" t="s">
        <v>339</v>
      </c>
      <c r="I123" s="296"/>
      <c r="J123" s="304">
        <f>BK123</f>
        <v>0</v>
      </c>
      <c r="L123" s="293"/>
      <c r="M123" s="298"/>
      <c r="P123" s="299">
        <f>SUM(P124:P125)</f>
        <v>0</v>
      </c>
      <c r="R123" s="299">
        <f>SUM(R124:R125)</f>
        <v>0</v>
      </c>
      <c r="T123" s="300">
        <f>SUM(T124:T125)</f>
        <v>0</v>
      </c>
      <c r="AR123" s="294" t="s">
        <v>45</v>
      </c>
      <c r="AT123" s="301" t="s">
        <v>42</v>
      </c>
      <c r="AU123" s="301" t="s">
        <v>45</v>
      </c>
      <c r="AY123" s="294" t="s">
        <v>79</v>
      </c>
      <c r="BK123" s="302">
        <f>SUM(BK124:BK125)</f>
        <v>0</v>
      </c>
    </row>
    <row r="124" spans="2:65" s="233" customFormat="1" ht="24.2" customHeight="1" x14ac:dyDescent="0.2">
      <c r="B124" s="234"/>
      <c r="C124" s="305" t="s">
        <v>45</v>
      </c>
      <c r="D124" s="305" t="s">
        <v>81</v>
      </c>
      <c r="E124" s="306" t="s">
        <v>363</v>
      </c>
      <c r="F124" s="307" t="s">
        <v>1051</v>
      </c>
      <c r="G124" s="308" t="s">
        <v>379</v>
      </c>
      <c r="H124" s="309">
        <v>1</v>
      </c>
      <c r="I124" s="310"/>
      <c r="J124" s="311">
        <f>ROUND(I124*H124,2)</f>
        <v>0</v>
      </c>
      <c r="K124" s="307" t="s">
        <v>8</v>
      </c>
      <c r="L124" s="234"/>
      <c r="M124" s="312" t="s">
        <v>8</v>
      </c>
      <c r="N124" s="313" t="s">
        <v>31</v>
      </c>
      <c r="P124" s="314">
        <f>O124*H124</f>
        <v>0</v>
      </c>
      <c r="Q124" s="314">
        <v>0</v>
      </c>
      <c r="R124" s="314">
        <f>Q124*H124</f>
        <v>0</v>
      </c>
      <c r="S124" s="314">
        <v>0</v>
      </c>
      <c r="T124" s="315">
        <f>S124*H124</f>
        <v>0</v>
      </c>
      <c r="AR124" s="316" t="s">
        <v>85</v>
      </c>
      <c r="AT124" s="316" t="s">
        <v>81</v>
      </c>
      <c r="AU124" s="316" t="s">
        <v>86</v>
      </c>
      <c r="AY124" s="226" t="s">
        <v>79</v>
      </c>
      <c r="BE124" s="317">
        <f>IF(N124="základní",J124,0)</f>
        <v>0</v>
      </c>
      <c r="BF124" s="317">
        <f>IF(N124="snížená",J124,0)</f>
        <v>0</v>
      </c>
      <c r="BG124" s="317">
        <f>IF(N124="zákl. přenesená",J124,0)</f>
        <v>0</v>
      </c>
      <c r="BH124" s="317">
        <f>IF(N124="sníž. přenesená",J124,0)</f>
        <v>0</v>
      </c>
      <c r="BI124" s="317">
        <f>IF(N124="nulová",J124,0)</f>
        <v>0</v>
      </c>
      <c r="BJ124" s="226" t="s">
        <v>86</v>
      </c>
      <c r="BK124" s="317">
        <f>ROUND(I124*H124,2)</f>
        <v>0</v>
      </c>
      <c r="BL124" s="226" t="s">
        <v>85</v>
      </c>
      <c r="BM124" s="316" t="s">
        <v>1052</v>
      </c>
    </row>
    <row r="125" spans="2:65" s="233" customFormat="1" ht="19.5" x14ac:dyDescent="0.2">
      <c r="B125" s="234"/>
      <c r="D125" s="318" t="s">
        <v>860</v>
      </c>
      <c r="F125" s="319" t="s">
        <v>1051</v>
      </c>
      <c r="I125" s="320"/>
      <c r="L125" s="234"/>
      <c r="M125" s="321"/>
      <c r="T125" s="322"/>
      <c r="AT125" s="226" t="s">
        <v>860</v>
      </c>
      <c r="AU125" s="226" t="s">
        <v>86</v>
      </c>
    </row>
    <row r="126" spans="2:65" s="292" customFormat="1" ht="25.9" customHeight="1" x14ac:dyDescent="0.2">
      <c r="B126" s="293"/>
      <c r="D126" s="294" t="s">
        <v>42</v>
      </c>
      <c r="E126" s="295" t="s">
        <v>476</v>
      </c>
      <c r="F126" s="295" t="s">
        <v>477</v>
      </c>
      <c r="I126" s="296"/>
      <c r="J126" s="297">
        <f>BK126</f>
        <v>0</v>
      </c>
      <c r="L126" s="293"/>
      <c r="M126" s="298"/>
      <c r="P126" s="299">
        <f>P127+P172</f>
        <v>0</v>
      </c>
      <c r="R126" s="299">
        <f>R127+R172</f>
        <v>3.4366749999999995E-2</v>
      </c>
      <c r="T126" s="300">
        <f>T127+T172</f>
        <v>0</v>
      </c>
      <c r="AR126" s="294" t="s">
        <v>86</v>
      </c>
      <c r="AT126" s="301" t="s">
        <v>42</v>
      </c>
      <c r="AU126" s="301" t="s">
        <v>43</v>
      </c>
      <c r="AY126" s="294" t="s">
        <v>79</v>
      </c>
      <c r="BK126" s="302">
        <f>BK127+BK172</f>
        <v>0</v>
      </c>
    </row>
    <row r="127" spans="2:65" s="292" customFormat="1" ht="22.9" customHeight="1" x14ac:dyDescent="0.2">
      <c r="B127" s="293"/>
      <c r="D127" s="294" t="s">
        <v>42</v>
      </c>
      <c r="E127" s="303" t="s">
        <v>538</v>
      </c>
      <c r="F127" s="303" t="s">
        <v>539</v>
      </c>
      <c r="I127" s="296"/>
      <c r="J127" s="304">
        <f>BK127</f>
        <v>0</v>
      </c>
      <c r="L127" s="293"/>
      <c r="M127" s="298"/>
      <c r="P127" s="299">
        <f>SUM(P128:P171)</f>
        <v>0</v>
      </c>
      <c r="R127" s="299">
        <f>SUM(R128:R171)</f>
        <v>1.0758999999999999E-2</v>
      </c>
      <c r="T127" s="300">
        <f>SUM(T128:T171)</f>
        <v>0</v>
      </c>
      <c r="AR127" s="294" t="s">
        <v>86</v>
      </c>
      <c r="AT127" s="301" t="s">
        <v>42</v>
      </c>
      <c r="AU127" s="301" t="s">
        <v>45</v>
      </c>
      <c r="AY127" s="294" t="s">
        <v>79</v>
      </c>
      <c r="BK127" s="302">
        <f>SUM(BK128:BK171)</f>
        <v>0</v>
      </c>
    </row>
    <row r="128" spans="2:65" s="233" customFormat="1" ht="24.2" customHeight="1" x14ac:dyDescent="0.2">
      <c r="B128" s="234"/>
      <c r="C128" s="305" t="s">
        <v>86</v>
      </c>
      <c r="D128" s="305" t="s">
        <v>81</v>
      </c>
      <c r="E128" s="306" t="s">
        <v>1053</v>
      </c>
      <c r="F128" s="307" t="s">
        <v>1054</v>
      </c>
      <c r="G128" s="308" t="s">
        <v>191</v>
      </c>
      <c r="H128" s="309">
        <v>11</v>
      </c>
      <c r="I128" s="310"/>
      <c r="J128" s="311">
        <f>ROUND(I128*H128,2)</f>
        <v>0</v>
      </c>
      <c r="K128" s="307" t="s">
        <v>858</v>
      </c>
      <c r="L128" s="234"/>
      <c r="M128" s="312" t="s">
        <v>8</v>
      </c>
      <c r="N128" s="313" t="s">
        <v>31</v>
      </c>
      <c r="P128" s="314">
        <f>O128*H128</f>
        <v>0</v>
      </c>
      <c r="Q128" s="314">
        <v>0</v>
      </c>
      <c r="R128" s="314">
        <f>Q128*H128</f>
        <v>0</v>
      </c>
      <c r="S128" s="314">
        <v>0</v>
      </c>
      <c r="T128" s="315">
        <f>S128*H128</f>
        <v>0</v>
      </c>
      <c r="AR128" s="316" t="s">
        <v>217</v>
      </c>
      <c r="AT128" s="316" t="s">
        <v>81</v>
      </c>
      <c r="AU128" s="316" t="s">
        <v>86</v>
      </c>
      <c r="AY128" s="226" t="s">
        <v>79</v>
      </c>
      <c r="BE128" s="317">
        <f>IF(N128="základní",J128,0)</f>
        <v>0</v>
      </c>
      <c r="BF128" s="317">
        <f>IF(N128="snížená",J128,0)</f>
        <v>0</v>
      </c>
      <c r="BG128" s="317">
        <f>IF(N128="zákl. přenesená",J128,0)</f>
        <v>0</v>
      </c>
      <c r="BH128" s="317">
        <f>IF(N128="sníž. přenesená",J128,0)</f>
        <v>0</v>
      </c>
      <c r="BI128" s="317">
        <f>IF(N128="nulová",J128,0)</f>
        <v>0</v>
      </c>
      <c r="BJ128" s="226" t="s">
        <v>86</v>
      </c>
      <c r="BK128" s="317">
        <f>ROUND(I128*H128,2)</f>
        <v>0</v>
      </c>
      <c r="BL128" s="226" t="s">
        <v>217</v>
      </c>
      <c r="BM128" s="316" t="s">
        <v>1055</v>
      </c>
    </row>
    <row r="129" spans="2:65" s="233" customFormat="1" ht="19.5" x14ac:dyDescent="0.2">
      <c r="B129" s="234"/>
      <c r="D129" s="318" t="s">
        <v>860</v>
      </c>
      <c r="F129" s="319" t="s">
        <v>1056</v>
      </c>
      <c r="I129" s="320"/>
      <c r="L129" s="234"/>
      <c r="M129" s="321"/>
      <c r="T129" s="322"/>
      <c r="AT129" s="226" t="s">
        <v>860</v>
      </c>
      <c r="AU129" s="226" t="s">
        <v>86</v>
      </c>
    </row>
    <row r="130" spans="2:65" s="233" customFormat="1" x14ac:dyDescent="0.2">
      <c r="B130" s="234"/>
      <c r="D130" s="323" t="s">
        <v>95</v>
      </c>
      <c r="F130" s="324" t="s">
        <v>1057</v>
      </c>
      <c r="I130" s="320"/>
      <c r="L130" s="234"/>
      <c r="M130" s="321"/>
      <c r="T130" s="322"/>
      <c r="AT130" s="226" t="s">
        <v>95</v>
      </c>
      <c r="AU130" s="226" t="s">
        <v>86</v>
      </c>
    </row>
    <row r="131" spans="2:65" s="326" customFormat="1" x14ac:dyDescent="0.2">
      <c r="B131" s="327"/>
      <c r="D131" s="318" t="s">
        <v>99</v>
      </c>
      <c r="E131" s="328" t="s">
        <v>8</v>
      </c>
      <c r="F131" s="329" t="s">
        <v>1058</v>
      </c>
      <c r="H131" s="330">
        <v>11</v>
      </c>
      <c r="I131" s="331"/>
      <c r="L131" s="327"/>
      <c r="M131" s="332"/>
      <c r="T131" s="333"/>
      <c r="AT131" s="328" t="s">
        <v>99</v>
      </c>
      <c r="AU131" s="328" t="s">
        <v>86</v>
      </c>
      <c r="AV131" s="326" t="s">
        <v>86</v>
      </c>
      <c r="AW131" s="326" t="s">
        <v>20</v>
      </c>
      <c r="AX131" s="326" t="s">
        <v>45</v>
      </c>
      <c r="AY131" s="328" t="s">
        <v>79</v>
      </c>
    </row>
    <row r="132" spans="2:65" s="233" customFormat="1" ht="16.5" customHeight="1" x14ac:dyDescent="0.2">
      <c r="B132" s="234"/>
      <c r="C132" s="345" t="s">
        <v>110</v>
      </c>
      <c r="D132" s="345" t="s">
        <v>175</v>
      </c>
      <c r="E132" s="346" t="s">
        <v>1059</v>
      </c>
      <c r="F132" s="347" t="s">
        <v>1060</v>
      </c>
      <c r="G132" s="348" t="s">
        <v>191</v>
      </c>
      <c r="H132" s="349">
        <v>12.1</v>
      </c>
      <c r="I132" s="350"/>
      <c r="J132" s="351">
        <f>ROUND(I132*H132,2)</f>
        <v>0</v>
      </c>
      <c r="K132" s="347" t="s">
        <v>858</v>
      </c>
      <c r="L132" s="352"/>
      <c r="M132" s="353" t="s">
        <v>8</v>
      </c>
      <c r="N132" s="354" t="s">
        <v>31</v>
      </c>
      <c r="P132" s="314">
        <f>O132*H132</f>
        <v>0</v>
      </c>
      <c r="Q132" s="314">
        <v>3.8999999999999999E-4</v>
      </c>
      <c r="R132" s="314">
        <f>Q132*H132</f>
        <v>4.7190000000000001E-3</v>
      </c>
      <c r="S132" s="314">
        <v>0</v>
      </c>
      <c r="T132" s="315">
        <f>S132*H132</f>
        <v>0</v>
      </c>
      <c r="AR132" s="316" t="s">
        <v>334</v>
      </c>
      <c r="AT132" s="316" t="s">
        <v>175</v>
      </c>
      <c r="AU132" s="316" t="s">
        <v>86</v>
      </c>
      <c r="AY132" s="226" t="s">
        <v>79</v>
      </c>
      <c r="BE132" s="317">
        <f>IF(N132="základní",J132,0)</f>
        <v>0</v>
      </c>
      <c r="BF132" s="317">
        <f>IF(N132="snížená",J132,0)</f>
        <v>0</v>
      </c>
      <c r="BG132" s="317">
        <f>IF(N132="zákl. přenesená",J132,0)</f>
        <v>0</v>
      </c>
      <c r="BH132" s="317">
        <f>IF(N132="sníž. přenesená",J132,0)</f>
        <v>0</v>
      </c>
      <c r="BI132" s="317">
        <f>IF(N132="nulová",J132,0)</f>
        <v>0</v>
      </c>
      <c r="BJ132" s="226" t="s">
        <v>86</v>
      </c>
      <c r="BK132" s="317">
        <f>ROUND(I132*H132,2)</f>
        <v>0</v>
      </c>
      <c r="BL132" s="226" t="s">
        <v>217</v>
      </c>
      <c r="BM132" s="316" t="s">
        <v>1061</v>
      </c>
    </row>
    <row r="133" spans="2:65" s="233" customFormat="1" x14ac:dyDescent="0.2">
      <c r="B133" s="234"/>
      <c r="D133" s="318" t="s">
        <v>860</v>
      </c>
      <c r="F133" s="319" t="s">
        <v>1060</v>
      </c>
      <c r="I133" s="320"/>
      <c r="L133" s="234"/>
      <c r="M133" s="321"/>
      <c r="T133" s="322"/>
      <c r="AT133" s="226" t="s">
        <v>860</v>
      </c>
      <c r="AU133" s="226" t="s">
        <v>86</v>
      </c>
    </row>
    <row r="134" spans="2:65" s="326" customFormat="1" x14ac:dyDescent="0.2">
      <c r="B134" s="327"/>
      <c r="D134" s="318" t="s">
        <v>99</v>
      </c>
      <c r="F134" s="329" t="s">
        <v>1062</v>
      </c>
      <c r="H134" s="330">
        <v>12.1</v>
      </c>
      <c r="I134" s="331"/>
      <c r="L134" s="327"/>
      <c r="M134" s="332"/>
      <c r="T134" s="333"/>
      <c r="AT134" s="328" t="s">
        <v>99</v>
      </c>
      <c r="AU134" s="328" t="s">
        <v>86</v>
      </c>
      <c r="AV134" s="326" t="s">
        <v>86</v>
      </c>
      <c r="AW134" s="326" t="s">
        <v>0</v>
      </c>
      <c r="AX134" s="326" t="s">
        <v>45</v>
      </c>
      <c r="AY134" s="328" t="s">
        <v>79</v>
      </c>
    </row>
    <row r="135" spans="2:65" s="233" customFormat="1" ht="21.75" customHeight="1" x14ac:dyDescent="0.2">
      <c r="B135" s="234"/>
      <c r="C135" s="305" t="s">
        <v>85</v>
      </c>
      <c r="D135" s="305" t="s">
        <v>81</v>
      </c>
      <c r="E135" s="306" t="s">
        <v>1063</v>
      </c>
      <c r="F135" s="307" t="s">
        <v>1064</v>
      </c>
      <c r="G135" s="308" t="s">
        <v>379</v>
      </c>
      <c r="H135" s="309">
        <v>18</v>
      </c>
      <c r="I135" s="310"/>
      <c r="J135" s="311">
        <f>ROUND(I135*H135,2)</f>
        <v>0</v>
      </c>
      <c r="K135" s="307" t="s">
        <v>858</v>
      </c>
      <c r="L135" s="234"/>
      <c r="M135" s="312" t="s">
        <v>8</v>
      </c>
      <c r="N135" s="313" t="s">
        <v>31</v>
      </c>
      <c r="P135" s="314">
        <f>O135*H135</f>
        <v>0</v>
      </c>
      <c r="Q135" s="314">
        <v>0</v>
      </c>
      <c r="R135" s="314">
        <f>Q135*H135</f>
        <v>0</v>
      </c>
      <c r="S135" s="314">
        <v>0</v>
      </c>
      <c r="T135" s="315">
        <f>S135*H135</f>
        <v>0</v>
      </c>
      <c r="AR135" s="316" t="s">
        <v>217</v>
      </c>
      <c r="AT135" s="316" t="s">
        <v>81</v>
      </c>
      <c r="AU135" s="316" t="s">
        <v>86</v>
      </c>
      <c r="AY135" s="226" t="s">
        <v>79</v>
      </c>
      <c r="BE135" s="317">
        <f>IF(N135="základní",J135,0)</f>
        <v>0</v>
      </c>
      <c r="BF135" s="317">
        <f>IF(N135="snížená",J135,0)</f>
        <v>0</v>
      </c>
      <c r="BG135" s="317">
        <f>IF(N135="zákl. přenesená",J135,0)</f>
        <v>0</v>
      </c>
      <c r="BH135" s="317">
        <f>IF(N135="sníž. přenesená",J135,0)</f>
        <v>0</v>
      </c>
      <c r="BI135" s="317">
        <f>IF(N135="nulová",J135,0)</f>
        <v>0</v>
      </c>
      <c r="BJ135" s="226" t="s">
        <v>86</v>
      </c>
      <c r="BK135" s="317">
        <f>ROUND(I135*H135,2)</f>
        <v>0</v>
      </c>
      <c r="BL135" s="226" t="s">
        <v>217</v>
      </c>
      <c r="BM135" s="316" t="s">
        <v>1065</v>
      </c>
    </row>
    <row r="136" spans="2:65" s="233" customFormat="1" ht="29.25" x14ac:dyDescent="0.2">
      <c r="B136" s="234"/>
      <c r="D136" s="318" t="s">
        <v>860</v>
      </c>
      <c r="F136" s="319" t="s">
        <v>1066</v>
      </c>
      <c r="I136" s="320"/>
      <c r="L136" s="234"/>
      <c r="M136" s="321"/>
      <c r="T136" s="322"/>
      <c r="AT136" s="226" t="s">
        <v>860</v>
      </c>
      <c r="AU136" s="226" t="s">
        <v>86</v>
      </c>
    </row>
    <row r="137" spans="2:65" s="233" customFormat="1" x14ac:dyDescent="0.2">
      <c r="B137" s="234"/>
      <c r="D137" s="323" t="s">
        <v>95</v>
      </c>
      <c r="F137" s="324" t="s">
        <v>1067</v>
      </c>
      <c r="I137" s="320"/>
      <c r="L137" s="234"/>
      <c r="M137" s="321"/>
      <c r="T137" s="322"/>
      <c r="AT137" s="226" t="s">
        <v>95</v>
      </c>
      <c r="AU137" s="226" t="s">
        <v>86</v>
      </c>
    </row>
    <row r="138" spans="2:65" s="233" customFormat="1" ht="16.5" customHeight="1" x14ac:dyDescent="0.2">
      <c r="B138" s="234"/>
      <c r="C138" s="345" t="s">
        <v>135</v>
      </c>
      <c r="D138" s="345" t="s">
        <v>175</v>
      </c>
      <c r="E138" s="346" t="s">
        <v>1068</v>
      </c>
      <c r="F138" s="347" t="s">
        <v>1069</v>
      </c>
      <c r="G138" s="348" t="s">
        <v>379</v>
      </c>
      <c r="H138" s="349">
        <v>18</v>
      </c>
      <c r="I138" s="350"/>
      <c r="J138" s="351">
        <f>ROUND(I138*H138,2)</f>
        <v>0</v>
      </c>
      <c r="K138" s="347" t="s">
        <v>289</v>
      </c>
      <c r="L138" s="352"/>
      <c r="M138" s="353" t="s">
        <v>8</v>
      </c>
      <c r="N138" s="354" t="s">
        <v>31</v>
      </c>
      <c r="P138" s="314">
        <f>O138*H138</f>
        <v>0</v>
      </c>
      <c r="Q138" s="314">
        <v>3.0000000000000001E-5</v>
      </c>
      <c r="R138" s="314">
        <f>Q138*H138</f>
        <v>5.4000000000000001E-4</v>
      </c>
      <c r="S138" s="314">
        <v>0</v>
      </c>
      <c r="T138" s="315">
        <f>S138*H138</f>
        <v>0</v>
      </c>
      <c r="AR138" s="316" t="s">
        <v>334</v>
      </c>
      <c r="AT138" s="316" t="s">
        <v>175</v>
      </c>
      <c r="AU138" s="316" t="s">
        <v>86</v>
      </c>
      <c r="AY138" s="226" t="s">
        <v>79</v>
      </c>
      <c r="BE138" s="317">
        <f>IF(N138="základní",J138,0)</f>
        <v>0</v>
      </c>
      <c r="BF138" s="317">
        <f>IF(N138="snížená",J138,0)</f>
        <v>0</v>
      </c>
      <c r="BG138" s="317">
        <f>IF(N138="zákl. přenesená",J138,0)</f>
        <v>0</v>
      </c>
      <c r="BH138" s="317">
        <f>IF(N138="sníž. přenesená",J138,0)</f>
        <v>0</v>
      </c>
      <c r="BI138" s="317">
        <f>IF(N138="nulová",J138,0)</f>
        <v>0</v>
      </c>
      <c r="BJ138" s="226" t="s">
        <v>86</v>
      </c>
      <c r="BK138" s="317">
        <f>ROUND(I138*H138,2)</f>
        <v>0</v>
      </c>
      <c r="BL138" s="226" t="s">
        <v>217</v>
      </c>
      <c r="BM138" s="316" t="s">
        <v>1070</v>
      </c>
    </row>
    <row r="139" spans="2:65" s="233" customFormat="1" x14ac:dyDescent="0.2">
      <c r="B139" s="234"/>
      <c r="D139" s="318" t="s">
        <v>860</v>
      </c>
      <c r="F139" s="319" t="s">
        <v>1069</v>
      </c>
      <c r="I139" s="320"/>
      <c r="L139" s="234"/>
      <c r="M139" s="321"/>
      <c r="T139" s="322"/>
      <c r="AT139" s="226" t="s">
        <v>860</v>
      </c>
      <c r="AU139" s="226" t="s">
        <v>86</v>
      </c>
    </row>
    <row r="140" spans="2:65" s="233" customFormat="1" ht="33" customHeight="1" x14ac:dyDescent="0.2">
      <c r="B140" s="234"/>
      <c r="C140" s="305" t="s">
        <v>88</v>
      </c>
      <c r="D140" s="305" t="s">
        <v>81</v>
      </c>
      <c r="E140" s="306" t="s">
        <v>1071</v>
      </c>
      <c r="F140" s="307" t="s">
        <v>1072</v>
      </c>
      <c r="G140" s="308" t="s">
        <v>191</v>
      </c>
      <c r="H140" s="309">
        <v>12</v>
      </c>
      <c r="I140" s="310"/>
      <c r="J140" s="311">
        <f>ROUND(I140*H140,2)</f>
        <v>0</v>
      </c>
      <c r="K140" s="307" t="s">
        <v>858</v>
      </c>
      <c r="L140" s="234"/>
      <c r="M140" s="312" t="s">
        <v>8</v>
      </c>
      <c r="N140" s="313" t="s">
        <v>31</v>
      </c>
      <c r="P140" s="314">
        <f>O140*H140</f>
        <v>0</v>
      </c>
      <c r="Q140" s="314">
        <v>0</v>
      </c>
      <c r="R140" s="314">
        <f>Q140*H140</f>
        <v>0</v>
      </c>
      <c r="S140" s="314">
        <v>0</v>
      </c>
      <c r="T140" s="315">
        <f>S140*H140</f>
        <v>0</v>
      </c>
      <c r="AR140" s="316" t="s">
        <v>217</v>
      </c>
      <c r="AT140" s="316" t="s">
        <v>81</v>
      </c>
      <c r="AU140" s="316" t="s">
        <v>86</v>
      </c>
      <c r="AY140" s="226" t="s">
        <v>79</v>
      </c>
      <c r="BE140" s="317">
        <f>IF(N140="základní",J140,0)</f>
        <v>0</v>
      </c>
      <c r="BF140" s="317">
        <f>IF(N140="snížená",J140,0)</f>
        <v>0</v>
      </c>
      <c r="BG140" s="317">
        <f>IF(N140="zákl. přenesená",J140,0)</f>
        <v>0</v>
      </c>
      <c r="BH140" s="317">
        <f>IF(N140="sníž. přenesená",J140,0)</f>
        <v>0</v>
      </c>
      <c r="BI140" s="317">
        <f>IF(N140="nulová",J140,0)</f>
        <v>0</v>
      </c>
      <c r="BJ140" s="226" t="s">
        <v>86</v>
      </c>
      <c r="BK140" s="317">
        <f>ROUND(I140*H140,2)</f>
        <v>0</v>
      </c>
      <c r="BL140" s="226" t="s">
        <v>217</v>
      </c>
      <c r="BM140" s="316" t="s">
        <v>1073</v>
      </c>
    </row>
    <row r="141" spans="2:65" s="233" customFormat="1" ht="19.5" x14ac:dyDescent="0.2">
      <c r="B141" s="234"/>
      <c r="D141" s="318" t="s">
        <v>860</v>
      </c>
      <c r="F141" s="319" t="s">
        <v>1074</v>
      </c>
      <c r="I141" s="320"/>
      <c r="L141" s="234"/>
      <c r="M141" s="321"/>
      <c r="T141" s="322"/>
      <c r="AT141" s="226" t="s">
        <v>860</v>
      </c>
      <c r="AU141" s="226" t="s">
        <v>86</v>
      </c>
    </row>
    <row r="142" spans="2:65" s="233" customFormat="1" x14ac:dyDescent="0.2">
      <c r="B142" s="234"/>
      <c r="D142" s="323" t="s">
        <v>95</v>
      </c>
      <c r="F142" s="324" t="s">
        <v>1075</v>
      </c>
      <c r="I142" s="320"/>
      <c r="L142" s="234"/>
      <c r="M142" s="321"/>
      <c r="T142" s="322"/>
      <c r="AT142" s="226" t="s">
        <v>95</v>
      </c>
      <c r="AU142" s="226" t="s">
        <v>86</v>
      </c>
    </row>
    <row r="143" spans="2:65" s="326" customFormat="1" x14ac:dyDescent="0.2">
      <c r="B143" s="327"/>
      <c r="D143" s="318" t="s">
        <v>99</v>
      </c>
      <c r="E143" s="328" t="s">
        <v>8</v>
      </c>
      <c r="F143" s="329" t="s">
        <v>1076</v>
      </c>
      <c r="H143" s="330">
        <v>12</v>
      </c>
      <c r="I143" s="331"/>
      <c r="L143" s="327"/>
      <c r="M143" s="332"/>
      <c r="T143" s="333"/>
      <c r="AT143" s="328" t="s">
        <v>99</v>
      </c>
      <c r="AU143" s="328" t="s">
        <v>86</v>
      </c>
      <c r="AV143" s="326" t="s">
        <v>86</v>
      </c>
      <c r="AW143" s="326" t="s">
        <v>20</v>
      </c>
      <c r="AX143" s="326" t="s">
        <v>45</v>
      </c>
      <c r="AY143" s="328" t="s">
        <v>79</v>
      </c>
    </row>
    <row r="144" spans="2:65" s="233" customFormat="1" ht="21.75" customHeight="1" x14ac:dyDescent="0.2">
      <c r="B144" s="234"/>
      <c r="C144" s="345" t="s">
        <v>145</v>
      </c>
      <c r="D144" s="345" t="s">
        <v>175</v>
      </c>
      <c r="E144" s="346" t="s">
        <v>1077</v>
      </c>
      <c r="F144" s="347" t="s">
        <v>1078</v>
      </c>
      <c r="G144" s="348" t="s">
        <v>191</v>
      </c>
      <c r="H144" s="349">
        <v>14.4</v>
      </c>
      <c r="I144" s="350"/>
      <c r="J144" s="351">
        <f>ROUND(I144*H144,2)</f>
        <v>0</v>
      </c>
      <c r="K144" s="347" t="s">
        <v>858</v>
      </c>
      <c r="L144" s="352"/>
      <c r="M144" s="353" t="s">
        <v>8</v>
      </c>
      <c r="N144" s="354" t="s">
        <v>31</v>
      </c>
      <c r="P144" s="314">
        <f>O144*H144</f>
        <v>0</v>
      </c>
      <c r="Q144" s="314">
        <v>1.7000000000000001E-4</v>
      </c>
      <c r="R144" s="314">
        <f>Q144*H144</f>
        <v>2.4480000000000001E-3</v>
      </c>
      <c r="S144" s="314">
        <v>0</v>
      </c>
      <c r="T144" s="315">
        <f>S144*H144</f>
        <v>0</v>
      </c>
      <c r="AR144" s="316" t="s">
        <v>334</v>
      </c>
      <c r="AT144" s="316" t="s">
        <v>175</v>
      </c>
      <c r="AU144" s="316" t="s">
        <v>86</v>
      </c>
      <c r="AY144" s="226" t="s">
        <v>79</v>
      </c>
      <c r="BE144" s="317">
        <f>IF(N144="základní",J144,0)</f>
        <v>0</v>
      </c>
      <c r="BF144" s="317">
        <f>IF(N144="snížená",J144,0)</f>
        <v>0</v>
      </c>
      <c r="BG144" s="317">
        <f>IF(N144="zákl. přenesená",J144,0)</f>
        <v>0</v>
      </c>
      <c r="BH144" s="317">
        <f>IF(N144="sníž. přenesená",J144,0)</f>
        <v>0</v>
      </c>
      <c r="BI144" s="317">
        <f>IF(N144="nulová",J144,0)</f>
        <v>0</v>
      </c>
      <c r="BJ144" s="226" t="s">
        <v>86</v>
      </c>
      <c r="BK144" s="317">
        <f>ROUND(I144*H144,2)</f>
        <v>0</v>
      </c>
      <c r="BL144" s="226" t="s">
        <v>217</v>
      </c>
      <c r="BM144" s="316" t="s">
        <v>1079</v>
      </c>
    </row>
    <row r="145" spans="2:65" s="233" customFormat="1" x14ac:dyDescent="0.2">
      <c r="B145" s="234"/>
      <c r="D145" s="318" t="s">
        <v>860</v>
      </c>
      <c r="F145" s="319" t="s">
        <v>1078</v>
      </c>
      <c r="I145" s="320"/>
      <c r="L145" s="234"/>
      <c r="M145" s="321"/>
      <c r="T145" s="322"/>
      <c r="AT145" s="226" t="s">
        <v>860</v>
      </c>
      <c r="AU145" s="226" t="s">
        <v>86</v>
      </c>
    </row>
    <row r="146" spans="2:65" s="326" customFormat="1" x14ac:dyDescent="0.2">
      <c r="B146" s="327"/>
      <c r="D146" s="318" t="s">
        <v>99</v>
      </c>
      <c r="F146" s="329" t="s">
        <v>1080</v>
      </c>
      <c r="H146" s="330">
        <v>14.4</v>
      </c>
      <c r="I146" s="331"/>
      <c r="L146" s="327"/>
      <c r="M146" s="332"/>
      <c r="T146" s="333"/>
      <c r="AT146" s="328" t="s">
        <v>99</v>
      </c>
      <c r="AU146" s="328" t="s">
        <v>86</v>
      </c>
      <c r="AV146" s="326" t="s">
        <v>86</v>
      </c>
      <c r="AW146" s="326" t="s">
        <v>0</v>
      </c>
      <c r="AX146" s="326" t="s">
        <v>45</v>
      </c>
      <c r="AY146" s="328" t="s">
        <v>79</v>
      </c>
    </row>
    <row r="147" spans="2:65" s="233" customFormat="1" ht="24.2" customHeight="1" x14ac:dyDescent="0.2">
      <c r="B147" s="234"/>
      <c r="C147" s="305" t="s">
        <v>151</v>
      </c>
      <c r="D147" s="305" t="s">
        <v>81</v>
      </c>
      <c r="E147" s="306" t="s">
        <v>1081</v>
      </c>
      <c r="F147" s="307" t="s">
        <v>1082</v>
      </c>
      <c r="G147" s="308" t="s">
        <v>191</v>
      </c>
      <c r="H147" s="309">
        <v>13</v>
      </c>
      <c r="I147" s="310"/>
      <c r="J147" s="311">
        <f>ROUND(I147*H147,2)</f>
        <v>0</v>
      </c>
      <c r="K147" s="307" t="s">
        <v>858</v>
      </c>
      <c r="L147" s="234"/>
      <c r="M147" s="312" t="s">
        <v>8</v>
      </c>
      <c r="N147" s="313" t="s">
        <v>31</v>
      </c>
      <c r="P147" s="314">
        <f>O147*H147</f>
        <v>0</v>
      </c>
      <c r="Q147" s="314">
        <v>0</v>
      </c>
      <c r="R147" s="314">
        <f>Q147*H147</f>
        <v>0</v>
      </c>
      <c r="S147" s="314">
        <v>0</v>
      </c>
      <c r="T147" s="315">
        <f>S147*H147</f>
        <v>0</v>
      </c>
      <c r="AR147" s="316" t="s">
        <v>217</v>
      </c>
      <c r="AT147" s="316" t="s">
        <v>81</v>
      </c>
      <c r="AU147" s="316" t="s">
        <v>86</v>
      </c>
      <c r="AY147" s="226" t="s">
        <v>79</v>
      </c>
      <c r="BE147" s="317">
        <f>IF(N147="základní",J147,0)</f>
        <v>0</v>
      </c>
      <c r="BF147" s="317">
        <f>IF(N147="snížená",J147,0)</f>
        <v>0</v>
      </c>
      <c r="BG147" s="317">
        <f>IF(N147="zákl. přenesená",J147,0)</f>
        <v>0</v>
      </c>
      <c r="BH147" s="317">
        <f>IF(N147="sníž. přenesená",J147,0)</f>
        <v>0</v>
      </c>
      <c r="BI147" s="317">
        <f>IF(N147="nulová",J147,0)</f>
        <v>0</v>
      </c>
      <c r="BJ147" s="226" t="s">
        <v>86</v>
      </c>
      <c r="BK147" s="317">
        <f>ROUND(I147*H147,2)</f>
        <v>0</v>
      </c>
      <c r="BL147" s="226" t="s">
        <v>217</v>
      </c>
      <c r="BM147" s="316" t="s">
        <v>1083</v>
      </c>
    </row>
    <row r="148" spans="2:65" s="233" customFormat="1" ht="19.5" x14ac:dyDescent="0.2">
      <c r="B148" s="234"/>
      <c r="D148" s="318" t="s">
        <v>860</v>
      </c>
      <c r="F148" s="319" t="s">
        <v>1084</v>
      </c>
      <c r="I148" s="320"/>
      <c r="L148" s="234"/>
      <c r="M148" s="321"/>
      <c r="T148" s="322"/>
      <c r="AT148" s="226" t="s">
        <v>860</v>
      </c>
      <c r="AU148" s="226" t="s">
        <v>86</v>
      </c>
    </row>
    <row r="149" spans="2:65" s="233" customFormat="1" x14ac:dyDescent="0.2">
      <c r="B149" s="234"/>
      <c r="D149" s="323" t="s">
        <v>95</v>
      </c>
      <c r="F149" s="324" t="s">
        <v>1085</v>
      </c>
      <c r="I149" s="320"/>
      <c r="L149" s="234"/>
      <c r="M149" s="321"/>
      <c r="T149" s="322"/>
      <c r="AT149" s="226" t="s">
        <v>95</v>
      </c>
      <c r="AU149" s="226" t="s">
        <v>86</v>
      </c>
    </row>
    <row r="150" spans="2:65" s="326" customFormat="1" x14ac:dyDescent="0.2">
      <c r="B150" s="327"/>
      <c r="D150" s="318" t="s">
        <v>99</v>
      </c>
      <c r="E150" s="328" t="s">
        <v>8</v>
      </c>
      <c r="F150" s="329" t="s">
        <v>1086</v>
      </c>
      <c r="H150" s="330">
        <v>13</v>
      </c>
      <c r="I150" s="331"/>
      <c r="L150" s="327"/>
      <c r="M150" s="332"/>
      <c r="T150" s="333"/>
      <c r="AT150" s="328" t="s">
        <v>99</v>
      </c>
      <c r="AU150" s="328" t="s">
        <v>86</v>
      </c>
      <c r="AV150" s="326" t="s">
        <v>86</v>
      </c>
      <c r="AW150" s="326" t="s">
        <v>20</v>
      </c>
      <c r="AX150" s="326" t="s">
        <v>45</v>
      </c>
      <c r="AY150" s="328" t="s">
        <v>79</v>
      </c>
    </row>
    <row r="151" spans="2:65" s="233" customFormat="1" ht="21.75" customHeight="1" x14ac:dyDescent="0.2">
      <c r="B151" s="234"/>
      <c r="C151" s="345" t="s">
        <v>158</v>
      </c>
      <c r="D151" s="345" t="s">
        <v>175</v>
      </c>
      <c r="E151" s="346" t="s">
        <v>1077</v>
      </c>
      <c r="F151" s="347" t="s">
        <v>1078</v>
      </c>
      <c r="G151" s="348" t="s">
        <v>191</v>
      </c>
      <c r="H151" s="349">
        <v>15.6</v>
      </c>
      <c r="I151" s="350"/>
      <c r="J151" s="351">
        <f>ROUND(I151*H151,2)</f>
        <v>0</v>
      </c>
      <c r="K151" s="347" t="s">
        <v>858</v>
      </c>
      <c r="L151" s="352"/>
      <c r="M151" s="353" t="s">
        <v>8</v>
      </c>
      <c r="N151" s="354" t="s">
        <v>31</v>
      </c>
      <c r="P151" s="314">
        <f>O151*H151</f>
        <v>0</v>
      </c>
      <c r="Q151" s="314">
        <v>1.7000000000000001E-4</v>
      </c>
      <c r="R151" s="314">
        <f>Q151*H151</f>
        <v>2.6520000000000003E-3</v>
      </c>
      <c r="S151" s="314">
        <v>0</v>
      </c>
      <c r="T151" s="315">
        <f>S151*H151</f>
        <v>0</v>
      </c>
      <c r="AR151" s="316" t="s">
        <v>334</v>
      </c>
      <c r="AT151" s="316" t="s">
        <v>175</v>
      </c>
      <c r="AU151" s="316" t="s">
        <v>86</v>
      </c>
      <c r="AY151" s="226" t="s">
        <v>79</v>
      </c>
      <c r="BE151" s="317">
        <f>IF(N151="základní",J151,0)</f>
        <v>0</v>
      </c>
      <c r="BF151" s="317">
        <f>IF(N151="snížená",J151,0)</f>
        <v>0</v>
      </c>
      <c r="BG151" s="317">
        <f>IF(N151="zákl. přenesená",J151,0)</f>
        <v>0</v>
      </c>
      <c r="BH151" s="317">
        <f>IF(N151="sníž. přenesená",J151,0)</f>
        <v>0</v>
      </c>
      <c r="BI151" s="317">
        <f>IF(N151="nulová",J151,0)</f>
        <v>0</v>
      </c>
      <c r="BJ151" s="226" t="s">
        <v>86</v>
      </c>
      <c r="BK151" s="317">
        <f>ROUND(I151*H151,2)</f>
        <v>0</v>
      </c>
      <c r="BL151" s="226" t="s">
        <v>217</v>
      </c>
      <c r="BM151" s="316" t="s">
        <v>1087</v>
      </c>
    </row>
    <row r="152" spans="2:65" s="233" customFormat="1" x14ac:dyDescent="0.2">
      <c r="B152" s="234"/>
      <c r="D152" s="318" t="s">
        <v>860</v>
      </c>
      <c r="F152" s="319" t="s">
        <v>1078</v>
      </c>
      <c r="I152" s="320"/>
      <c r="L152" s="234"/>
      <c r="M152" s="321"/>
      <c r="T152" s="322"/>
      <c r="AT152" s="226" t="s">
        <v>860</v>
      </c>
      <c r="AU152" s="226" t="s">
        <v>86</v>
      </c>
    </row>
    <row r="153" spans="2:65" s="326" customFormat="1" x14ac:dyDescent="0.2">
      <c r="B153" s="327"/>
      <c r="D153" s="318" t="s">
        <v>99</v>
      </c>
      <c r="F153" s="329" t="s">
        <v>1088</v>
      </c>
      <c r="H153" s="330">
        <v>15.6</v>
      </c>
      <c r="I153" s="331"/>
      <c r="L153" s="327"/>
      <c r="M153" s="332"/>
      <c r="T153" s="333"/>
      <c r="AT153" s="328" t="s">
        <v>99</v>
      </c>
      <c r="AU153" s="328" t="s">
        <v>86</v>
      </c>
      <c r="AV153" s="326" t="s">
        <v>86</v>
      </c>
      <c r="AW153" s="326" t="s">
        <v>0</v>
      </c>
      <c r="AX153" s="326" t="s">
        <v>45</v>
      </c>
      <c r="AY153" s="328" t="s">
        <v>79</v>
      </c>
    </row>
    <row r="154" spans="2:65" s="233" customFormat="1" ht="16.5" customHeight="1" x14ac:dyDescent="0.2">
      <c r="B154" s="234"/>
      <c r="C154" s="305" t="s">
        <v>174</v>
      </c>
      <c r="D154" s="305" t="s">
        <v>81</v>
      </c>
      <c r="E154" s="306" t="s">
        <v>1089</v>
      </c>
      <c r="F154" s="307" t="s">
        <v>1090</v>
      </c>
      <c r="G154" s="308" t="s">
        <v>379</v>
      </c>
      <c r="H154" s="309">
        <v>1</v>
      </c>
      <c r="I154" s="310"/>
      <c r="J154" s="311">
        <f>ROUND(I154*H154,2)</f>
        <v>0</v>
      </c>
      <c r="K154" s="307" t="s">
        <v>858</v>
      </c>
      <c r="L154" s="234"/>
      <c r="M154" s="312" t="s">
        <v>8</v>
      </c>
      <c r="N154" s="313" t="s">
        <v>31</v>
      </c>
      <c r="P154" s="314">
        <f>O154*H154</f>
        <v>0</v>
      </c>
      <c r="Q154" s="314">
        <v>0</v>
      </c>
      <c r="R154" s="314">
        <f>Q154*H154</f>
        <v>0</v>
      </c>
      <c r="S154" s="314">
        <v>0</v>
      </c>
      <c r="T154" s="315">
        <f>S154*H154</f>
        <v>0</v>
      </c>
      <c r="AR154" s="316" t="s">
        <v>217</v>
      </c>
      <c r="AT154" s="316" t="s">
        <v>81</v>
      </c>
      <c r="AU154" s="316" t="s">
        <v>86</v>
      </c>
      <c r="AY154" s="226" t="s">
        <v>79</v>
      </c>
      <c r="BE154" s="317">
        <f>IF(N154="základní",J154,0)</f>
        <v>0</v>
      </c>
      <c r="BF154" s="317">
        <f>IF(N154="snížená",J154,0)</f>
        <v>0</v>
      </c>
      <c r="BG154" s="317">
        <f>IF(N154="zákl. přenesená",J154,0)</f>
        <v>0</v>
      </c>
      <c r="BH154" s="317">
        <f>IF(N154="sníž. přenesená",J154,0)</f>
        <v>0</v>
      </c>
      <c r="BI154" s="317">
        <f>IF(N154="nulová",J154,0)</f>
        <v>0</v>
      </c>
      <c r="BJ154" s="226" t="s">
        <v>86</v>
      </c>
      <c r="BK154" s="317">
        <f>ROUND(I154*H154,2)</f>
        <v>0</v>
      </c>
      <c r="BL154" s="226" t="s">
        <v>217</v>
      </c>
      <c r="BM154" s="316" t="s">
        <v>1091</v>
      </c>
    </row>
    <row r="155" spans="2:65" s="233" customFormat="1" ht="19.5" x14ac:dyDescent="0.2">
      <c r="B155" s="234"/>
      <c r="D155" s="318" t="s">
        <v>860</v>
      </c>
      <c r="F155" s="319" t="s">
        <v>1092</v>
      </c>
      <c r="I155" s="320"/>
      <c r="L155" s="234"/>
      <c r="M155" s="321"/>
      <c r="T155" s="322"/>
      <c r="AT155" s="226" t="s">
        <v>860</v>
      </c>
      <c r="AU155" s="226" t="s">
        <v>86</v>
      </c>
    </row>
    <row r="156" spans="2:65" s="233" customFormat="1" x14ac:dyDescent="0.2">
      <c r="B156" s="234"/>
      <c r="D156" s="323" t="s">
        <v>95</v>
      </c>
      <c r="F156" s="324" t="s">
        <v>1093</v>
      </c>
      <c r="I156" s="320"/>
      <c r="L156" s="234"/>
      <c r="M156" s="321"/>
      <c r="T156" s="322"/>
      <c r="AT156" s="226" t="s">
        <v>95</v>
      </c>
      <c r="AU156" s="226" t="s">
        <v>86</v>
      </c>
    </row>
    <row r="157" spans="2:65" s="326" customFormat="1" x14ac:dyDescent="0.2">
      <c r="B157" s="327"/>
      <c r="D157" s="318" t="s">
        <v>99</v>
      </c>
      <c r="E157" s="328" t="s">
        <v>8</v>
      </c>
      <c r="F157" s="329" t="s">
        <v>1094</v>
      </c>
      <c r="H157" s="330">
        <v>1</v>
      </c>
      <c r="I157" s="331"/>
      <c r="L157" s="327"/>
      <c r="M157" s="332"/>
      <c r="T157" s="333"/>
      <c r="AT157" s="328" t="s">
        <v>99</v>
      </c>
      <c r="AU157" s="328" t="s">
        <v>86</v>
      </c>
      <c r="AV157" s="326" t="s">
        <v>86</v>
      </c>
      <c r="AW157" s="326" t="s">
        <v>20</v>
      </c>
      <c r="AX157" s="326" t="s">
        <v>45</v>
      </c>
      <c r="AY157" s="328" t="s">
        <v>79</v>
      </c>
    </row>
    <row r="158" spans="2:65" s="233" customFormat="1" ht="16.5" customHeight="1" x14ac:dyDescent="0.2">
      <c r="B158" s="234"/>
      <c r="C158" s="345" t="s">
        <v>180</v>
      </c>
      <c r="D158" s="345" t="s">
        <v>175</v>
      </c>
      <c r="E158" s="346" t="s">
        <v>1095</v>
      </c>
      <c r="F158" s="347" t="s">
        <v>1096</v>
      </c>
      <c r="G158" s="348" t="s">
        <v>379</v>
      </c>
      <c r="H158" s="349">
        <v>1</v>
      </c>
      <c r="I158" s="350"/>
      <c r="J158" s="351">
        <f>ROUND(I158*H158,2)</f>
        <v>0</v>
      </c>
      <c r="K158" s="347" t="s">
        <v>858</v>
      </c>
      <c r="L158" s="352"/>
      <c r="M158" s="353" t="s">
        <v>8</v>
      </c>
      <c r="N158" s="354" t="s">
        <v>31</v>
      </c>
      <c r="P158" s="314">
        <f>O158*H158</f>
        <v>0</v>
      </c>
      <c r="Q158" s="314">
        <v>4.0000000000000002E-4</v>
      </c>
      <c r="R158" s="314">
        <f>Q158*H158</f>
        <v>4.0000000000000002E-4</v>
      </c>
      <c r="S158" s="314">
        <v>0</v>
      </c>
      <c r="T158" s="315">
        <f>S158*H158</f>
        <v>0</v>
      </c>
      <c r="AR158" s="316" t="s">
        <v>334</v>
      </c>
      <c r="AT158" s="316" t="s">
        <v>175</v>
      </c>
      <c r="AU158" s="316" t="s">
        <v>86</v>
      </c>
      <c r="AY158" s="226" t="s">
        <v>79</v>
      </c>
      <c r="BE158" s="317">
        <f>IF(N158="základní",J158,0)</f>
        <v>0</v>
      </c>
      <c r="BF158" s="317">
        <f>IF(N158="snížená",J158,0)</f>
        <v>0</v>
      </c>
      <c r="BG158" s="317">
        <f>IF(N158="zákl. přenesená",J158,0)</f>
        <v>0</v>
      </c>
      <c r="BH158" s="317">
        <f>IF(N158="sníž. přenesená",J158,0)</f>
        <v>0</v>
      </c>
      <c r="BI158" s="317">
        <f>IF(N158="nulová",J158,0)</f>
        <v>0</v>
      </c>
      <c r="BJ158" s="226" t="s">
        <v>86</v>
      </c>
      <c r="BK158" s="317">
        <f>ROUND(I158*H158,2)</f>
        <v>0</v>
      </c>
      <c r="BL158" s="226" t="s">
        <v>217</v>
      </c>
      <c r="BM158" s="316" t="s">
        <v>1097</v>
      </c>
    </row>
    <row r="159" spans="2:65" s="233" customFormat="1" x14ac:dyDescent="0.2">
      <c r="B159" s="234"/>
      <c r="D159" s="318" t="s">
        <v>860</v>
      </c>
      <c r="F159" s="319" t="s">
        <v>1096</v>
      </c>
      <c r="I159" s="320"/>
      <c r="L159" s="234"/>
      <c r="M159" s="321"/>
      <c r="T159" s="322"/>
      <c r="AT159" s="226" t="s">
        <v>860</v>
      </c>
      <c r="AU159" s="226" t="s">
        <v>86</v>
      </c>
    </row>
    <row r="160" spans="2:65" s="233" customFormat="1" ht="24.2" customHeight="1" x14ac:dyDescent="0.2">
      <c r="B160" s="234"/>
      <c r="C160" s="305" t="s">
        <v>3</v>
      </c>
      <c r="D160" s="305" t="s">
        <v>81</v>
      </c>
      <c r="E160" s="306" t="s">
        <v>1098</v>
      </c>
      <c r="F160" s="307" t="s">
        <v>1099</v>
      </c>
      <c r="G160" s="308" t="s">
        <v>379</v>
      </c>
      <c r="H160" s="309">
        <v>1</v>
      </c>
      <c r="I160" s="310"/>
      <c r="J160" s="311">
        <f>ROUND(I160*H160,2)</f>
        <v>0</v>
      </c>
      <c r="K160" s="307" t="s">
        <v>858</v>
      </c>
      <c r="L160" s="234"/>
      <c r="M160" s="312" t="s">
        <v>8</v>
      </c>
      <c r="N160" s="313" t="s">
        <v>31</v>
      </c>
      <c r="P160" s="314">
        <f>O160*H160</f>
        <v>0</v>
      </c>
      <c r="Q160" s="314">
        <v>0</v>
      </c>
      <c r="R160" s="314">
        <f>Q160*H160</f>
        <v>0</v>
      </c>
      <c r="S160" s="314">
        <v>0</v>
      </c>
      <c r="T160" s="315">
        <f>S160*H160</f>
        <v>0</v>
      </c>
      <c r="AR160" s="316" t="s">
        <v>217</v>
      </c>
      <c r="AT160" s="316" t="s">
        <v>81</v>
      </c>
      <c r="AU160" s="316" t="s">
        <v>86</v>
      </c>
      <c r="AY160" s="226" t="s">
        <v>79</v>
      </c>
      <c r="BE160" s="317">
        <f>IF(N160="základní",J160,0)</f>
        <v>0</v>
      </c>
      <c r="BF160" s="317">
        <f>IF(N160="snížená",J160,0)</f>
        <v>0</v>
      </c>
      <c r="BG160" s="317">
        <f>IF(N160="zákl. přenesená",J160,0)</f>
        <v>0</v>
      </c>
      <c r="BH160" s="317">
        <f>IF(N160="sníž. přenesená",J160,0)</f>
        <v>0</v>
      </c>
      <c r="BI160" s="317">
        <f>IF(N160="nulová",J160,0)</f>
        <v>0</v>
      </c>
      <c r="BJ160" s="226" t="s">
        <v>86</v>
      </c>
      <c r="BK160" s="317">
        <f>ROUND(I160*H160,2)</f>
        <v>0</v>
      </c>
      <c r="BL160" s="226" t="s">
        <v>217</v>
      </c>
      <c r="BM160" s="316" t="s">
        <v>1100</v>
      </c>
    </row>
    <row r="161" spans="2:65" s="233" customFormat="1" ht="29.25" x14ac:dyDescent="0.2">
      <c r="B161" s="234"/>
      <c r="D161" s="318" t="s">
        <v>860</v>
      </c>
      <c r="F161" s="319" t="s">
        <v>1101</v>
      </c>
      <c r="I161" s="320"/>
      <c r="L161" s="234"/>
      <c r="M161" s="321"/>
      <c r="T161" s="322"/>
      <c r="AT161" s="226" t="s">
        <v>860</v>
      </c>
      <c r="AU161" s="226" t="s">
        <v>86</v>
      </c>
    </row>
    <row r="162" spans="2:65" s="233" customFormat="1" x14ac:dyDescent="0.2">
      <c r="B162" s="234"/>
      <c r="D162" s="323" t="s">
        <v>95</v>
      </c>
      <c r="F162" s="324" t="s">
        <v>1102</v>
      </c>
      <c r="I162" s="320"/>
      <c r="L162" s="234"/>
      <c r="M162" s="321"/>
      <c r="T162" s="322"/>
      <c r="AT162" s="226" t="s">
        <v>95</v>
      </c>
      <c r="AU162" s="226" t="s">
        <v>86</v>
      </c>
    </row>
    <row r="163" spans="2:65" s="233" customFormat="1" ht="29.25" x14ac:dyDescent="0.2">
      <c r="B163" s="234"/>
      <c r="D163" s="318" t="s">
        <v>97</v>
      </c>
      <c r="F163" s="325" t="s">
        <v>1103</v>
      </c>
      <c r="I163" s="320"/>
      <c r="L163" s="234"/>
      <c r="M163" s="321"/>
      <c r="T163" s="322"/>
      <c r="AT163" s="226" t="s">
        <v>97</v>
      </c>
      <c r="AU163" s="226" t="s">
        <v>86</v>
      </c>
    </row>
    <row r="164" spans="2:65" s="233" customFormat="1" ht="16.5" customHeight="1" x14ac:dyDescent="0.2">
      <c r="B164" s="234"/>
      <c r="C164" s="305" t="s">
        <v>188</v>
      </c>
      <c r="D164" s="305" t="s">
        <v>81</v>
      </c>
      <c r="E164" s="306" t="s">
        <v>541</v>
      </c>
      <c r="F164" s="307" t="s">
        <v>989</v>
      </c>
      <c r="G164" s="308" t="s">
        <v>84</v>
      </c>
      <c r="H164" s="309">
        <v>1</v>
      </c>
      <c r="I164" s="310"/>
      <c r="J164" s="311">
        <f>ROUND(I164*H164,2)</f>
        <v>0</v>
      </c>
      <c r="K164" s="307" t="s">
        <v>8</v>
      </c>
      <c r="L164" s="234"/>
      <c r="M164" s="312" t="s">
        <v>8</v>
      </c>
      <c r="N164" s="313" t="s">
        <v>31</v>
      </c>
      <c r="P164" s="314">
        <f>O164*H164</f>
        <v>0</v>
      </c>
      <c r="Q164" s="314">
        <v>0</v>
      </c>
      <c r="R164" s="314">
        <f>Q164*H164</f>
        <v>0</v>
      </c>
      <c r="S164" s="314">
        <v>0</v>
      </c>
      <c r="T164" s="315">
        <f>S164*H164</f>
        <v>0</v>
      </c>
      <c r="AR164" s="316" t="s">
        <v>217</v>
      </c>
      <c r="AT164" s="316" t="s">
        <v>81</v>
      </c>
      <c r="AU164" s="316" t="s">
        <v>86</v>
      </c>
      <c r="AY164" s="226" t="s">
        <v>79</v>
      </c>
      <c r="BE164" s="317">
        <f>IF(N164="základní",J164,0)</f>
        <v>0</v>
      </c>
      <c r="BF164" s="317">
        <f>IF(N164="snížená",J164,0)</f>
        <v>0</v>
      </c>
      <c r="BG164" s="317">
        <f>IF(N164="zákl. přenesená",J164,0)</f>
        <v>0</v>
      </c>
      <c r="BH164" s="317">
        <f>IF(N164="sníž. přenesená",J164,0)</f>
        <v>0</v>
      </c>
      <c r="BI164" s="317">
        <f>IF(N164="nulová",J164,0)</f>
        <v>0</v>
      </c>
      <c r="BJ164" s="226" t="s">
        <v>86</v>
      </c>
      <c r="BK164" s="317">
        <f>ROUND(I164*H164,2)</f>
        <v>0</v>
      </c>
      <c r="BL164" s="226" t="s">
        <v>217</v>
      </c>
      <c r="BM164" s="316" t="s">
        <v>1104</v>
      </c>
    </row>
    <row r="165" spans="2:65" s="233" customFormat="1" x14ac:dyDescent="0.2">
      <c r="B165" s="234"/>
      <c r="D165" s="318" t="s">
        <v>860</v>
      </c>
      <c r="F165" s="319" t="s">
        <v>989</v>
      </c>
      <c r="I165" s="320"/>
      <c r="L165" s="234"/>
      <c r="M165" s="321"/>
      <c r="T165" s="322"/>
      <c r="AT165" s="226" t="s">
        <v>860</v>
      </c>
      <c r="AU165" s="226" t="s">
        <v>86</v>
      </c>
    </row>
    <row r="166" spans="2:65" s="233" customFormat="1" ht="16.5" customHeight="1" x14ac:dyDescent="0.2">
      <c r="B166" s="234"/>
      <c r="C166" s="305" t="s">
        <v>204</v>
      </c>
      <c r="D166" s="305" t="s">
        <v>81</v>
      </c>
      <c r="E166" s="306" t="s">
        <v>545</v>
      </c>
      <c r="F166" s="307" t="s">
        <v>1105</v>
      </c>
      <c r="G166" s="308" t="s">
        <v>84</v>
      </c>
      <c r="H166" s="309">
        <v>1</v>
      </c>
      <c r="I166" s="310"/>
      <c r="J166" s="311">
        <f>ROUND(I166*H166,2)</f>
        <v>0</v>
      </c>
      <c r="K166" s="307" t="s">
        <v>8</v>
      </c>
      <c r="L166" s="234"/>
      <c r="M166" s="312" t="s">
        <v>8</v>
      </c>
      <c r="N166" s="313" t="s">
        <v>31</v>
      </c>
      <c r="P166" s="314">
        <f>O166*H166</f>
        <v>0</v>
      </c>
      <c r="Q166" s="314">
        <v>0</v>
      </c>
      <c r="R166" s="314">
        <f>Q166*H166</f>
        <v>0</v>
      </c>
      <c r="S166" s="314">
        <v>0</v>
      </c>
      <c r="T166" s="315">
        <f>S166*H166</f>
        <v>0</v>
      </c>
      <c r="AR166" s="316" t="s">
        <v>217</v>
      </c>
      <c r="AT166" s="316" t="s">
        <v>81</v>
      </c>
      <c r="AU166" s="316" t="s">
        <v>86</v>
      </c>
      <c r="AY166" s="226" t="s">
        <v>79</v>
      </c>
      <c r="BE166" s="317">
        <f>IF(N166="základní",J166,0)</f>
        <v>0</v>
      </c>
      <c r="BF166" s="317">
        <f>IF(N166="snížená",J166,0)</f>
        <v>0</v>
      </c>
      <c r="BG166" s="317">
        <f>IF(N166="zákl. přenesená",J166,0)</f>
        <v>0</v>
      </c>
      <c r="BH166" s="317">
        <f>IF(N166="sníž. přenesená",J166,0)</f>
        <v>0</v>
      </c>
      <c r="BI166" s="317">
        <f>IF(N166="nulová",J166,0)</f>
        <v>0</v>
      </c>
      <c r="BJ166" s="226" t="s">
        <v>86</v>
      </c>
      <c r="BK166" s="317">
        <f>ROUND(I166*H166,2)</f>
        <v>0</v>
      </c>
      <c r="BL166" s="226" t="s">
        <v>217</v>
      </c>
      <c r="BM166" s="316" t="s">
        <v>1106</v>
      </c>
    </row>
    <row r="167" spans="2:65" s="233" customFormat="1" x14ac:dyDescent="0.2">
      <c r="B167" s="234"/>
      <c r="D167" s="318" t="s">
        <v>860</v>
      </c>
      <c r="F167" s="319" t="s">
        <v>1105</v>
      </c>
      <c r="I167" s="320"/>
      <c r="L167" s="234"/>
      <c r="M167" s="321"/>
      <c r="T167" s="322"/>
      <c r="AT167" s="226" t="s">
        <v>860</v>
      </c>
      <c r="AU167" s="226" t="s">
        <v>86</v>
      </c>
    </row>
    <row r="168" spans="2:65" s="233" customFormat="1" ht="24.2" customHeight="1" x14ac:dyDescent="0.2">
      <c r="B168" s="234"/>
      <c r="C168" s="305" t="s">
        <v>210</v>
      </c>
      <c r="D168" s="305" t="s">
        <v>81</v>
      </c>
      <c r="E168" s="306" t="s">
        <v>549</v>
      </c>
      <c r="F168" s="307" t="s">
        <v>1107</v>
      </c>
      <c r="G168" s="308" t="s">
        <v>534</v>
      </c>
      <c r="H168" s="334"/>
      <c r="I168" s="310"/>
      <c r="J168" s="311">
        <f>ROUND(I168*H168,2)</f>
        <v>0</v>
      </c>
      <c r="K168" s="307" t="s">
        <v>858</v>
      </c>
      <c r="L168" s="234"/>
      <c r="M168" s="312" t="s">
        <v>8</v>
      </c>
      <c r="N168" s="313" t="s">
        <v>31</v>
      </c>
      <c r="P168" s="314">
        <f>O168*H168</f>
        <v>0</v>
      </c>
      <c r="Q168" s="314">
        <v>0</v>
      </c>
      <c r="R168" s="314">
        <f>Q168*H168</f>
        <v>0</v>
      </c>
      <c r="S168" s="314">
        <v>0</v>
      </c>
      <c r="T168" s="315">
        <f>S168*H168</f>
        <v>0</v>
      </c>
      <c r="AR168" s="316" t="s">
        <v>217</v>
      </c>
      <c r="AT168" s="316" t="s">
        <v>81</v>
      </c>
      <c r="AU168" s="316" t="s">
        <v>86</v>
      </c>
      <c r="AY168" s="226" t="s">
        <v>79</v>
      </c>
      <c r="BE168" s="317">
        <f>IF(N168="základní",J168,0)</f>
        <v>0</v>
      </c>
      <c r="BF168" s="317">
        <f>IF(N168="snížená",J168,0)</f>
        <v>0</v>
      </c>
      <c r="BG168" s="317">
        <f>IF(N168="zákl. přenesená",J168,0)</f>
        <v>0</v>
      </c>
      <c r="BH168" s="317">
        <f>IF(N168="sníž. přenesená",J168,0)</f>
        <v>0</v>
      </c>
      <c r="BI168" s="317">
        <f>IF(N168="nulová",J168,0)</f>
        <v>0</v>
      </c>
      <c r="BJ168" s="226" t="s">
        <v>86</v>
      </c>
      <c r="BK168" s="317">
        <f>ROUND(I168*H168,2)</f>
        <v>0</v>
      </c>
      <c r="BL168" s="226" t="s">
        <v>217</v>
      </c>
      <c r="BM168" s="316" t="s">
        <v>1108</v>
      </c>
    </row>
    <row r="169" spans="2:65" s="233" customFormat="1" ht="29.25" x14ac:dyDescent="0.2">
      <c r="B169" s="234"/>
      <c r="D169" s="318" t="s">
        <v>860</v>
      </c>
      <c r="F169" s="319" t="s">
        <v>550</v>
      </c>
      <c r="I169" s="320"/>
      <c r="L169" s="234"/>
      <c r="M169" s="321"/>
      <c r="T169" s="322"/>
      <c r="AT169" s="226" t="s">
        <v>860</v>
      </c>
      <c r="AU169" s="226" t="s">
        <v>86</v>
      </c>
    </row>
    <row r="170" spans="2:65" s="233" customFormat="1" x14ac:dyDescent="0.2">
      <c r="B170" s="234"/>
      <c r="D170" s="323" t="s">
        <v>95</v>
      </c>
      <c r="F170" s="324" t="s">
        <v>1109</v>
      </c>
      <c r="I170" s="320"/>
      <c r="L170" s="234"/>
      <c r="M170" s="321"/>
      <c r="T170" s="322"/>
      <c r="AT170" s="226" t="s">
        <v>95</v>
      </c>
      <c r="AU170" s="226" t="s">
        <v>86</v>
      </c>
    </row>
    <row r="171" spans="2:65" s="233" customFormat="1" ht="107.25" x14ac:dyDescent="0.2">
      <c r="B171" s="234"/>
      <c r="D171" s="318" t="s">
        <v>97</v>
      </c>
      <c r="F171" s="325" t="s">
        <v>1110</v>
      </c>
      <c r="I171" s="320"/>
      <c r="L171" s="234"/>
      <c r="M171" s="321"/>
      <c r="T171" s="322"/>
      <c r="AT171" s="226" t="s">
        <v>97</v>
      </c>
      <c r="AU171" s="226" t="s">
        <v>86</v>
      </c>
    </row>
    <row r="172" spans="2:65" s="292" customFormat="1" ht="22.9" customHeight="1" x14ac:dyDescent="0.2">
      <c r="B172" s="293"/>
      <c r="D172" s="294" t="s">
        <v>42</v>
      </c>
      <c r="E172" s="303" t="s">
        <v>1111</v>
      </c>
      <c r="F172" s="303" t="s">
        <v>1112</v>
      </c>
      <c r="I172" s="296"/>
      <c r="J172" s="304">
        <f>BK172</f>
        <v>0</v>
      </c>
      <c r="L172" s="293"/>
      <c r="M172" s="298"/>
      <c r="P172" s="299">
        <f>SUM(P173:P238)</f>
        <v>0</v>
      </c>
      <c r="R172" s="299">
        <f>SUM(R173:R238)</f>
        <v>2.3607749999999997E-2</v>
      </c>
      <c r="T172" s="300">
        <f>SUM(T173:T238)</f>
        <v>0</v>
      </c>
      <c r="AR172" s="294" t="s">
        <v>86</v>
      </c>
      <c r="AT172" s="301" t="s">
        <v>42</v>
      </c>
      <c r="AU172" s="301" t="s">
        <v>45</v>
      </c>
      <c r="AY172" s="294" t="s">
        <v>79</v>
      </c>
      <c r="BK172" s="302">
        <f>SUM(BK173:BK238)</f>
        <v>0</v>
      </c>
    </row>
    <row r="173" spans="2:65" s="233" customFormat="1" ht="24.2" customHeight="1" x14ac:dyDescent="0.2">
      <c r="B173" s="234"/>
      <c r="C173" s="305" t="s">
        <v>217</v>
      </c>
      <c r="D173" s="305" t="s">
        <v>81</v>
      </c>
      <c r="E173" s="306" t="s">
        <v>1113</v>
      </c>
      <c r="F173" s="307" t="s">
        <v>1114</v>
      </c>
      <c r="G173" s="308" t="s">
        <v>379</v>
      </c>
      <c r="H173" s="309">
        <v>1</v>
      </c>
      <c r="I173" s="310"/>
      <c r="J173" s="311">
        <f>ROUND(I173*H173,2)</f>
        <v>0</v>
      </c>
      <c r="K173" s="307" t="s">
        <v>858</v>
      </c>
      <c r="L173" s="234"/>
      <c r="M173" s="312" t="s">
        <v>8</v>
      </c>
      <c r="N173" s="313" t="s">
        <v>31</v>
      </c>
      <c r="P173" s="314">
        <f>O173*H173</f>
        <v>0</v>
      </c>
      <c r="Q173" s="314">
        <v>0</v>
      </c>
      <c r="R173" s="314">
        <f>Q173*H173</f>
        <v>0</v>
      </c>
      <c r="S173" s="314">
        <v>0</v>
      </c>
      <c r="T173" s="315">
        <f>S173*H173</f>
        <v>0</v>
      </c>
      <c r="AR173" s="316" t="s">
        <v>217</v>
      </c>
      <c r="AT173" s="316" t="s">
        <v>81</v>
      </c>
      <c r="AU173" s="316" t="s">
        <v>86</v>
      </c>
      <c r="AY173" s="226" t="s">
        <v>79</v>
      </c>
      <c r="BE173" s="317">
        <f>IF(N173="základní",J173,0)</f>
        <v>0</v>
      </c>
      <c r="BF173" s="317">
        <f>IF(N173="snížená",J173,0)</f>
        <v>0</v>
      </c>
      <c r="BG173" s="317">
        <f>IF(N173="zákl. přenesená",J173,0)</f>
        <v>0</v>
      </c>
      <c r="BH173" s="317">
        <f>IF(N173="sníž. přenesená",J173,0)</f>
        <v>0</v>
      </c>
      <c r="BI173" s="317">
        <f>IF(N173="nulová",J173,0)</f>
        <v>0</v>
      </c>
      <c r="BJ173" s="226" t="s">
        <v>86</v>
      </c>
      <c r="BK173" s="317">
        <f>ROUND(I173*H173,2)</f>
        <v>0</v>
      </c>
      <c r="BL173" s="226" t="s">
        <v>217</v>
      </c>
      <c r="BM173" s="316" t="s">
        <v>1115</v>
      </c>
    </row>
    <row r="174" spans="2:65" s="233" customFormat="1" ht="19.5" x14ac:dyDescent="0.2">
      <c r="B174" s="234"/>
      <c r="D174" s="318" t="s">
        <v>860</v>
      </c>
      <c r="F174" s="319" t="s">
        <v>1116</v>
      </c>
      <c r="I174" s="320"/>
      <c r="L174" s="234"/>
      <c r="M174" s="321"/>
      <c r="T174" s="322"/>
      <c r="AT174" s="226" t="s">
        <v>860</v>
      </c>
      <c r="AU174" s="226" t="s">
        <v>86</v>
      </c>
    </row>
    <row r="175" spans="2:65" s="233" customFormat="1" x14ac:dyDescent="0.2">
      <c r="B175" s="234"/>
      <c r="D175" s="323" t="s">
        <v>95</v>
      </c>
      <c r="F175" s="324" t="s">
        <v>1117</v>
      </c>
      <c r="I175" s="320"/>
      <c r="L175" s="234"/>
      <c r="M175" s="321"/>
      <c r="T175" s="322"/>
      <c r="AT175" s="226" t="s">
        <v>95</v>
      </c>
      <c r="AU175" s="226" t="s">
        <v>86</v>
      </c>
    </row>
    <row r="176" spans="2:65" s="233" customFormat="1" ht="24.2" customHeight="1" x14ac:dyDescent="0.2">
      <c r="B176" s="234"/>
      <c r="C176" s="345" t="s">
        <v>222</v>
      </c>
      <c r="D176" s="345" t="s">
        <v>175</v>
      </c>
      <c r="E176" s="346" t="s">
        <v>1118</v>
      </c>
      <c r="F176" s="347" t="s">
        <v>1119</v>
      </c>
      <c r="G176" s="348" t="s">
        <v>379</v>
      </c>
      <c r="H176" s="349">
        <v>1</v>
      </c>
      <c r="I176" s="350"/>
      <c r="J176" s="351">
        <f>ROUND(I176*H176,2)</f>
        <v>0</v>
      </c>
      <c r="K176" s="347" t="s">
        <v>8</v>
      </c>
      <c r="L176" s="352"/>
      <c r="M176" s="353" t="s">
        <v>8</v>
      </c>
      <c r="N176" s="354" t="s">
        <v>31</v>
      </c>
      <c r="P176" s="314">
        <f>O176*H176</f>
        <v>0</v>
      </c>
      <c r="Q176" s="314">
        <v>0</v>
      </c>
      <c r="R176" s="314">
        <f>Q176*H176</f>
        <v>0</v>
      </c>
      <c r="S176" s="314">
        <v>0</v>
      </c>
      <c r="T176" s="315">
        <f>S176*H176</f>
        <v>0</v>
      </c>
      <c r="AR176" s="316" t="s">
        <v>334</v>
      </c>
      <c r="AT176" s="316" t="s">
        <v>175</v>
      </c>
      <c r="AU176" s="316" t="s">
        <v>86</v>
      </c>
      <c r="AY176" s="226" t="s">
        <v>79</v>
      </c>
      <c r="BE176" s="317">
        <f>IF(N176="základní",J176,0)</f>
        <v>0</v>
      </c>
      <c r="BF176" s="317">
        <f>IF(N176="snížená",J176,0)</f>
        <v>0</v>
      </c>
      <c r="BG176" s="317">
        <f>IF(N176="zákl. přenesená",J176,0)</f>
        <v>0</v>
      </c>
      <c r="BH176" s="317">
        <f>IF(N176="sníž. přenesená",J176,0)</f>
        <v>0</v>
      </c>
      <c r="BI176" s="317">
        <f>IF(N176="nulová",J176,0)</f>
        <v>0</v>
      </c>
      <c r="BJ176" s="226" t="s">
        <v>86</v>
      </c>
      <c r="BK176" s="317">
        <f>ROUND(I176*H176,2)</f>
        <v>0</v>
      </c>
      <c r="BL176" s="226" t="s">
        <v>217</v>
      </c>
      <c r="BM176" s="316" t="s">
        <v>1120</v>
      </c>
    </row>
    <row r="177" spans="2:65" s="233" customFormat="1" ht="19.5" x14ac:dyDescent="0.2">
      <c r="B177" s="234"/>
      <c r="D177" s="318" t="s">
        <v>860</v>
      </c>
      <c r="F177" s="319" t="s">
        <v>1119</v>
      </c>
      <c r="I177" s="320"/>
      <c r="L177" s="234"/>
      <c r="M177" s="321"/>
      <c r="T177" s="322"/>
      <c r="AT177" s="226" t="s">
        <v>860</v>
      </c>
      <c r="AU177" s="226" t="s">
        <v>86</v>
      </c>
    </row>
    <row r="178" spans="2:65" s="233" customFormat="1" ht="16.5" customHeight="1" x14ac:dyDescent="0.2">
      <c r="B178" s="234"/>
      <c r="C178" s="305" t="s">
        <v>241</v>
      </c>
      <c r="D178" s="305" t="s">
        <v>81</v>
      </c>
      <c r="E178" s="306" t="s">
        <v>1121</v>
      </c>
      <c r="F178" s="307" t="s">
        <v>1122</v>
      </c>
      <c r="G178" s="308" t="s">
        <v>379</v>
      </c>
      <c r="H178" s="309">
        <v>1</v>
      </c>
      <c r="I178" s="310"/>
      <c r="J178" s="311">
        <f>ROUND(I178*H178,2)</f>
        <v>0</v>
      </c>
      <c r="K178" s="307" t="s">
        <v>858</v>
      </c>
      <c r="L178" s="234"/>
      <c r="M178" s="312" t="s">
        <v>8</v>
      </c>
      <c r="N178" s="313" t="s">
        <v>31</v>
      </c>
      <c r="P178" s="314">
        <f>O178*H178</f>
        <v>0</v>
      </c>
      <c r="Q178" s="314">
        <v>0</v>
      </c>
      <c r="R178" s="314">
        <f>Q178*H178</f>
        <v>0</v>
      </c>
      <c r="S178" s="314">
        <v>0</v>
      </c>
      <c r="T178" s="315">
        <f>S178*H178</f>
        <v>0</v>
      </c>
      <c r="AR178" s="316" t="s">
        <v>217</v>
      </c>
      <c r="AT178" s="316" t="s">
        <v>81</v>
      </c>
      <c r="AU178" s="316" t="s">
        <v>86</v>
      </c>
      <c r="AY178" s="226" t="s">
        <v>79</v>
      </c>
      <c r="BE178" s="317">
        <f>IF(N178="základní",J178,0)</f>
        <v>0</v>
      </c>
      <c r="BF178" s="317">
        <f>IF(N178="snížená",J178,0)</f>
        <v>0</v>
      </c>
      <c r="BG178" s="317">
        <f>IF(N178="zákl. přenesená",J178,0)</f>
        <v>0</v>
      </c>
      <c r="BH178" s="317">
        <f>IF(N178="sníž. přenesená",J178,0)</f>
        <v>0</v>
      </c>
      <c r="BI178" s="317">
        <f>IF(N178="nulová",J178,0)</f>
        <v>0</v>
      </c>
      <c r="BJ178" s="226" t="s">
        <v>86</v>
      </c>
      <c r="BK178" s="317">
        <f>ROUND(I178*H178,2)</f>
        <v>0</v>
      </c>
      <c r="BL178" s="226" t="s">
        <v>217</v>
      </c>
      <c r="BM178" s="316" t="s">
        <v>1123</v>
      </c>
    </row>
    <row r="179" spans="2:65" s="233" customFormat="1" x14ac:dyDescent="0.2">
      <c r="B179" s="234"/>
      <c r="D179" s="318" t="s">
        <v>860</v>
      </c>
      <c r="F179" s="319" t="s">
        <v>1124</v>
      </c>
      <c r="I179" s="320"/>
      <c r="L179" s="234"/>
      <c r="M179" s="321"/>
      <c r="T179" s="322"/>
      <c r="AT179" s="226" t="s">
        <v>860</v>
      </c>
      <c r="AU179" s="226" t="s">
        <v>86</v>
      </c>
    </row>
    <row r="180" spans="2:65" s="233" customFormat="1" x14ac:dyDescent="0.2">
      <c r="B180" s="234"/>
      <c r="D180" s="323" t="s">
        <v>95</v>
      </c>
      <c r="F180" s="324" t="s">
        <v>1125</v>
      </c>
      <c r="I180" s="320"/>
      <c r="L180" s="234"/>
      <c r="M180" s="321"/>
      <c r="T180" s="322"/>
      <c r="AT180" s="226" t="s">
        <v>95</v>
      </c>
      <c r="AU180" s="226" t="s">
        <v>86</v>
      </c>
    </row>
    <row r="181" spans="2:65" s="233" customFormat="1" ht="16.5" customHeight="1" x14ac:dyDescent="0.2">
      <c r="B181" s="234"/>
      <c r="C181" s="345" t="s">
        <v>246</v>
      </c>
      <c r="D181" s="345" t="s">
        <v>175</v>
      </c>
      <c r="E181" s="346" t="s">
        <v>1126</v>
      </c>
      <c r="F181" s="347" t="s">
        <v>1127</v>
      </c>
      <c r="G181" s="348" t="s">
        <v>379</v>
      </c>
      <c r="H181" s="349">
        <v>1</v>
      </c>
      <c r="I181" s="350"/>
      <c r="J181" s="351">
        <f>ROUND(I181*H181,2)</f>
        <v>0</v>
      </c>
      <c r="K181" s="347" t="s">
        <v>8</v>
      </c>
      <c r="L181" s="352"/>
      <c r="M181" s="353" t="s">
        <v>8</v>
      </c>
      <c r="N181" s="354" t="s">
        <v>31</v>
      </c>
      <c r="P181" s="314">
        <f>O181*H181</f>
        <v>0</v>
      </c>
      <c r="Q181" s="314">
        <v>0</v>
      </c>
      <c r="R181" s="314">
        <f>Q181*H181</f>
        <v>0</v>
      </c>
      <c r="S181" s="314">
        <v>0</v>
      </c>
      <c r="T181" s="315">
        <f>S181*H181</f>
        <v>0</v>
      </c>
      <c r="AR181" s="316" t="s">
        <v>334</v>
      </c>
      <c r="AT181" s="316" t="s">
        <v>175</v>
      </c>
      <c r="AU181" s="316" t="s">
        <v>86</v>
      </c>
      <c r="AY181" s="226" t="s">
        <v>79</v>
      </c>
      <c r="BE181" s="317">
        <f>IF(N181="základní",J181,0)</f>
        <v>0</v>
      </c>
      <c r="BF181" s="317">
        <f>IF(N181="snížená",J181,0)</f>
        <v>0</v>
      </c>
      <c r="BG181" s="317">
        <f>IF(N181="zákl. přenesená",J181,0)</f>
        <v>0</v>
      </c>
      <c r="BH181" s="317">
        <f>IF(N181="sníž. přenesená",J181,0)</f>
        <v>0</v>
      </c>
      <c r="BI181" s="317">
        <f>IF(N181="nulová",J181,0)</f>
        <v>0</v>
      </c>
      <c r="BJ181" s="226" t="s">
        <v>86</v>
      </c>
      <c r="BK181" s="317">
        <f>ROUND(I181*H181,2)</f>
        <v>0</v>
      </c>
      <c r="BL181" s="226" t="s">
        <v>217</v>
      </c>
      <c r="BM181" s="316" t="s">
        <v>1128</v>
      </c>
    </row>
    <row r="182" spans="2:65" s="233" customFormat="1" x14ac:dyDescent="0.2">
      <c r="B182" s="234"/>
      <c r="D182" s="318" t="s">
        <v>860</v>
      </c>
      <c r="F182" s="319" t="s">
        <v>1127</v>
      </c>
      <c r="I182" s="320"/>
      <c r="L182" s="234"/>
      <c r="M182" s="321"/>
      <c r="T182" s="322"/>
      <c r="AT182" s="226" t="s">
        <v>860</v>
      </c>
      <c r="AU182" s="226" t="s">
        <v>86</v>
      </c>
    </row>
    <row r="183" spans="2:65" s="233" customFormat="1" ht="16.5" customHeight="1" x14ac:dyDescent="0.2">
      <c r="B183" s="234"/>
      <c r="C183" s="305" t="s">
        <v>254</v>
      </c>
      <c r="D183" s="305" t="s">
        <v>81</v>
      </c>
      <c r="E183" s="306" t="s">
        <v>1129</v>
      </c>
      <c r="F183" s="307" t="s">
        <v>1130</v>
      </c>
      <c r="G183" s="308" t="s">
        <v>379</v>
      </c>
      <c r="H183" s="309">
        <v>2</v>
      </c>
      <c r="I183" s="310"/>
      <c r="J183" s="311">
        <f>ROUND(I183*H183,2)</f>
        <v>0</v>
      </c>
      <c r="K183" s="307" t="s">
        <v>858</v>
      </c>
      <c r="L183" s="234"/>
      <c r="M183" s="312" t="s">
        <v>8</v>
      </c>
      <c r="N183" s="313" t="s">
        <v>31</v>
      </c>
      <c r="P183" s="314">
        <f>O183*H183</f>
        <v>0</v>
      </c>
      <c r="Q183" s="314">
        <v>0</v>
      </c>
      <c r="R183" s="314">
        <f>Q183*H183</f>
        <v>0</v>
      </c>
      <c r="S183" s="314">
        <v>0</v>
      </c>
      <c r="T183" s="315">
        <f>S183*H183</f>
        <v>0</v>
      </c>
      <c r="AR183" s="316" t="s">
        <v>217</v>
      </c>
      <c r="AT183" s="316" t="s">
        <v>81</v>
      </c>
      <c r="AU183" s="316" t="s">
        <v>86</v>
      </c>
      <c r="AY183" s="226" t="s">
        <v>79</v>
      </c>
      <c r="BE183" s="317">
        <f>IF(N183="základní",J183,0)</f>
        <v>0</v>
      </c>
      <c r="BF183" s="317">
        <f>IF(N183="snížená",J183,0)</f>
        <v>0</v>
      </c>
      <c r="BG183" s="317">
        <f>IF(N183="zákl. přenesená",J183,0)</f>
        <v>0</v>
      </c>
      <c r="BH183" s="317">
        <f>IF(N183="sníž. přenesená",J183,0)</f>
        <v>0</v>
      </c>
      <c r="BI183" s="317">
        <f>IF(N183="nulová",J183,0)</f>
        <v>0</v>
      </c>
      <c r="BJ183" s="226" t="s">
        <v>86</v>
      </c>
      <c r="BK183" s="317">
        <f>ROUND(I183*H183,2)</f>
        <v>0</v>
      </c>
      <c r="BL183" s="226" t="s">
        <v>217</v>
      </c>
      <c r="BM183" s="316" t="s">
        <v>1131</v>
      </c>
    </row>
    <row r="184" spans="2:65" s="233" customFormat="1" x14ac:dyDescent="0.2">
      <c r="B184" s="234"/>
      <c r="D184" s="318" t="s">
        <v>860</v>
      </c>
      <c r="F184" s="319" t="s">
        <v>1132</v>
      </c>
      <c r="I184" s="320"/>
      <c r="L184" s="234"/>
      <c r="M184" s="321"/>
      <c r="T184" s="322"/>
      <c r="AT184" s="226" t="s">
        <v>860</v>
      </c>
      <c r="AU184" s="226" t="s">
        <v>86</v>
      </c>
    </row>
    <row r="185" spans="2:65" s="233" customFormat="1" x14ac:dyDescent="0.2">
      <c r="B185" s="234"/>
      <c r="D185" s="323" t="s">
        <v>95</v>
      </c>
      <c r="F185" s="324" t="s">
        <v>1133</v>
      </c>
      <c r="I185" s="320"/>
      <c r="L185" s="234"/>
      <c r="M185" s="321"/>
      <c r="T185" s="322"/>
      <c r="AT185" s="226" t="s">
        <v>95</v>
      </c>
      <c r="AU185" s="226" t="s">
        <v>86</v>
      </c>
    </row>
    <row r="186" spans="2:65" s="233" customFormat="1" ht="16.5" customHeight="1" x14ac:dyDescent="0.2">
      <c r="B186" s="234"/>
      <c r="C186" s="345" t="s">
        <v>2</v>
      </c>
      <c r="D186" s="345" t="s">
        <v>175</v>
      </c>
      <c r="E186" s="346" t="s">
        <v>1134</v>
      </c>
      <c r="F186" s="347" t="s">
        <v>1135</v>
      </c>
      <c r="G186" s="348" t="s">
        <v>379</v>
      </c>
      <c r="H186" s="349">
        <v>2</v>
      </c>
      <c r="I186" s="350"/>
      <c r="J186" s="351">
        <f>ROUND(I186*H186,2)</f>
        <v>0</v>
      </c>
      <c r="K186" s="347" t="s">
        <v>8</v>
      </c>
      <c r="L186" s="352"/>
      <c r="M186" s="353" t="s">
        <v>8</v>
      </c>
      <c r="N186" s="354" t="s">
        <v>31</v>
      </c>
      <c r="P186" s="314">
        <f>O186*H186</f>
        <v>0</v>
      </c>
      <c r="Q186" s="314">
        <v>0</v>
      </c>
      <c r="R186" s="314">
        <f>Q186*H186</f>
        <v>0</v>
      </c>
      <c r="S186" s="314">
        <v>0</v>
      </c>
      <c r="T186" s="315">
        <f>S186*H186</f>
        <v>0</v>
      </c>
      <c r="AR186" s="316" t="s">
        <v>334</v>
      </c>
      <c r="AT186" s="316" t="s">
        <v>175</v>
      </c>
      <c r="AU186" s="316" t="s">
        <v>86</v>
      </c>
      <c r="AY186" s="226" t="s">
        <v>79</v>
      </c>
      <c r="BE186" s="317">
        <f>IF(N186="základní",J186,0)</f>
        <v>0</v>
      </c>
      <c r="BF186" s="317">
        <f>IF(N186="snížená",J186,0)</f>
        <v>0</v>
      </c>
      <c r="BG186" s="317">
        <f>IF(N186="zákl. přenesená",J186,0)</f>
        <v>0</v>
      </c>
      <c r="BH186" s="317">
        <f>IF(N186="sníž. přenesená",J186,0)</f>
        <v>0</v>
      </c>
      <c r="BI186" s="317">
        <f>IF(N186="nulová",J186,0)</f>
        <v>0</v>
      </c>
      <c r="BJ186" s="226" t="s">
        <v>86</v>
      </c>
      <c r="BK186" s="317">
        <f>ROUND(I186*H186,2)</f>
        <v>0</v>
      </c>
      <c r="BL186" s="226" t="s">
        <v>217</v>
      </c>
      <c r="BM186" s="316" t="s">
        <v>1136</v>
      </c>
    </row>
    <row r="187" spans="2:65" s="233" customFormat="1" x14ac:dyDescent="0.2">
      <c r="B187" s="234"/>
      <c r="D187" s="318" t="s">
        <v>860</v>
      </c>
      <c r="F187" s="319" t="s">
        <v>1135</v>
      </c>
      <c r="I187" s="320"/>
      <c r="L187" s="234"/>
      <c r="M187" s="321"/>
      <c r="T187" s="322"/>
      <c r="AT187" s="226" t="s">
        <v>860</v>
      </c>
      <c r="AU187" s="226" t="s">
        <v>86</v>
      </c>
    </row>
    <row r="188" spans="2:65" s="233" customFormat="1" ht="16.5" customHeight="1" x14ac:dyDescent="0.2">
      <c r="B188" s="234"/>
      <c r="C188" s="305" t="s">
        <v>276</v>
      </c>
      <c r="D188" s="305" t="s">
        <v>81</v>
      </c>
      <c r="E188" s="306" t="s">
        <v>1137</v>
      </c>
      <c r="F188" s="307" t="s">
        <v>1138</v>
      </c>
      <c r="G188" s="308" t="s">
        <v>379</v>
      </c>
      <c r="H188" s="309">
        <v>1</v>
      </c>
      <c r="I188" s="310"/>
      <c r="J188" s="311">
        <f>ROUND(I188*H188,2)</f>
        <v>0</v>
      </c>
      <c r="K188" s="307" t="s">
        <v>858</v>
      </c>
      <c r="L188" s="234"/>
      <c r="M188" s="312" t="s">
        <v>8</v>
      </c>
      <c r="N188" s="313" t="s">
        <v>31</v>
      </c>
      <c r="P188" s="314">
        <f>O188*H188</f>
        <v>0</v>
      </c>
      <c r="Q188" s="314">
        <v>0</v>
      </c>
      <c r="R188" s="314">
        <f>Q188*H188</f>
        <v>0</v>
      </c>
      <c r="S188" s="314">
        <v>0</v>
      </c>
      <c r="T188" s="315">
        <f>S188*H188</f>
        <v>0</v>
      </c>
      <c r="AR188" s="316" t="s">
        <v>217</v>
      </c>
      <c r="AT188" s="316" t="s">
        <v>81</v>
      </c>
      <c r="AU188" s="316" t="s">
        <v>86</v>
      </c>
      <c r="AY188" s="226" t="s">
        <v>79</v>
      </c>
      <c r="BE188" s="317">
        <f>IF(N188="základní",J188,0)</f>
        <v>0</v>
      </c>
      <c r="BF188" s="317">
        <f>IF(N188="snížená",J188,0)</f>
        <v>0</v>
      </c>
      <c r="BG188" s="317">
        <f>IF(N188="zákl. přenesená",J188,0)</f>
        <v>0</v>
      </c>
      <c r="BH188" s="317">
        <f>IF(N188="sníž. přenesená",J188,0)</f>
        <v>0</v>
      </c>
      <c r="BI188" s="317">
        <f>IF(N188="nulová",J188,0)</f>
        <v>0</v>
      </c>
      <c r="BJ188" s="226" t="s">
        <v>86</v>
      </c>
      <c r="BK188" s="317">
        <f>ROUND(I188*H188,2)</f>
        <v>0</v>
      </c>
      <c r="BL188" s="226" t="s">
        <v>217</v>
      </c>
      <c r="BM188" s="316" t="s">
        <v>1139</v>
      </c>
    </row>
    <row r="189" spans="2:65" s="233" customFormat="1" x14ac:dyDescent="0.2">
      <c r="B189" s="234"/>
      <c r="D189" s="318" t="s">
        <v>860</v>
      </c>
      <c r="F189" s="319" t="s">
        <v>1140</v>
      </c>
      <c r="I189" s="320"/>
      <c r="L189" s="234"/>
      <c r="M189" s="321"/>
      <c r="T189" s="322"/>
      <c r="AT189" s="226" t="s">
        <v>860</v>
      </c>
      <c r="AU189" s="226" t="s">
        <v>86</v>
      </c>
    </row>
    <row r="190" spans="2:65" s="233" customFormat="1" x14ac:dyDescent="0.2">
      <c r="B190" s="234"/>
      <c r="D190" s="323" t="s">
        <v>95</v>
      </c>
      <c r="F190" s="324" t="s">
        <v>1141</v>
      </c>
      <c r="I190" s="320"/>
      <c r="L190" s="234"/>
      <c r="M190" s="321"/>
      <c r="T190" s="322"/>
      <c r="AT190" s="226" t="s">
        <v>95</v>
      </c>
      <c r="AU190" s="226" t="s">
        <v>86</v>
      </c>
    </row>
    <row r="191" spans="2:65" s="233" customFormat="1" ht="16.5" customHeight="1" x14ac:dyDescent="0.2">
      <c r="B191" s="234"/>
      <c r="C191" s="345" t="s">
        <v>281</v>
      </c>
      <c r="D191" s="345" t="s">
        <v>175</v>
      </c>
      <c r="E191" s="346" t="s">
        <v>1142</v>
      </c>
      <c r="F191" s="347" t="s">
        <v>1143</v>
      </c>
      <c r="G191" s="348" t="s">
        <v>379</v>
      </c>
      <c r="H191" s="349">
        <v>1</v>
      </c>
      <c r="I191" s="350"/>
      <c r="J191" s="351">
        <f>ROUND(I191*H191,2)</f>
        <v>0</v>
      </c>
      <c r="K191" s="347" t="s">
        <v>8</v>
      </c>
      <c r="L191" s="352"/>
      <c r="M191" s="353" t="s">
        <v>8</v>
      </c>
      <c r="N191" s="354" t="s">
        <v>31</v>
      </c>
      <c r="P191" s="314">
        <f>O191*H191</f>
        <v>0</v>
      </c>
      <c r="Q191" s="314">
        <v>0</v>
      </c>
      <c r="R191" s="314">
        <f>Q191*H191</f>
        <v>0</v>
      </c>
      <c r="S191" s="314">
        <v>0</v>
      </c>
      <c r="T191" s="315">
        <f>S191*H191</f>
        <v>0</v>
      </c>
      <c r="AR191" s="316" t="s">
        <v>334</v>
      </c>
      <c r="AT191" s="316" t="s">
        <v>175</v>
      </c>
      <c r="AU191" s="316" t="s">
        <v>86</v>
      </c>
      <c r="AY191" s="226" t="s">
        <v>79</v>
      </c>
      <c r="BE191" s="317">
        <f>IF(N191="základní",J191,0)</f>
        <v>0</v>
      </c>
      <c r="BF191" s="317">
        <f>IF(N191="snížená",J191,0)</f>
        <v>0</v>
      </c>
      <c r="BG191" s="317">
        <f>IF(N191="zákl. přenesená",J191,0)</f>
        <v>0</v>
      </c>
      <c r="BH191" s="317">
        <f>IF(N191="sníž. přenesená",J191,0)</f>
        <v>0</v>
      </c>
      <c r="BI191" s="317">
        <f>IF(N191="nulová",J191,0)</f>
        <v>0</v>
      </c>
      <c r="BJ191" s="226" t="s">
        <v>86</v>
      </c>
      <c r="BK191" s="317">
        <f>ROUND(I191*H191,2)</f>
        <v>0</v>
      </c>
      <c r="BL191" s="226" t="s">
        <v>217</v>
      </c>
      <c r="BM191" s="316" t="s">
        <v>1144</v>
      </c>
    </row>
    <row r="192" spans="2:65" s="233" customFormat="1" x14ac:dyDescent="0.2">
      <c r="B192" s="234"/>
      <c r="D192" s="318" t="s">
        <v>860</v>
      </c>
      <c r="F192" s="319" t="s">
        <v>1143</v>
      </c>
      <c r="I192" s="320"/>
      <c r="L192" s="234"/>
      <c r="M192" s="321"/>
      <c r="T192" s="322"/>
      <c r="AT192" s="226" t="s">
        <v>860</v>
      </c>
      <c r="AU192" s="226" t="s">
        <v>86</v>
      </c>
    </row>
    <row r="193" spans="2:65" s="233" customFormat="1" ht="16.5" customHeight="1" x14ac:dyDescent="0.2">
      <c r="B193" s="234"/>
      <c r="C193" s="305" t="s">
        <v>286</v>
      </c>
      <c r="D193" s="305" t="s">
        <v>81</v>
      </c>
      <c r="E193" s="306" t="s">
        <v>1145</v>
      </c>
      <c r="F193" s="307" t="s">
        <v>1146</v>
      </c>
      <c r="G193" s="308" t="s">
        <v>379</v>
      </c>
      <c r="H193" s="309">
        <v>2</v>
      </c>
      <c r="I193" s="310"/>
      <c r="J193" s="311">
        <f>ROUND(I193*H193,2)</f>
        <v>0</v>
      </c>
      <c r="K193" s="307" t="s">
        <v>858</v>
      </c>
      <c r="L193" s="234"/>
      <c r="M193" s="312" t="s">
        <v>8</v>
      </c>
      <c r="N193" s="313" t="s">
        <v>31</v>
      </c>
      <c r="P193" s="314">
        <f>O193*H193</f>
        <v>0</v>
      </c>
      <c r="Q193" s="314">
        <v>0</v>
      </c>
      <c r="R193" s="314">
        <f>Q193*H193</f>
        <v>0</v>
      </c>
      <c r="S193" s="314">
        <v>0</v>
      </c>
      <c r="T193" s="315">
        <f>S193*H193</f>
        <v>0</v>
      </c>
      <c r="AR193" s="316" t="s">
        <v>217</v>
      </c>
      <c r="AT193" s="316" t="s">
        <v>81</v>
      </c>
      <c r="AU193" s="316" t="s">
        <v>86</v>
      </c>
      <c r="AY193" s="226" t="s">
        <v>79</v>
      </c>
      <c r="BE193" s="317">
        <f>IF(N193="základní",J193,0)</f>
        <v>0</v>
      </c>
      <c r="BF193" s="317">
        <f>IF(N193="snížená",J193,0)</f>
        <v>0</v>
      </c>
      <c r="BG193" s="317">
        <f>IF(N193="zákl. přenesená",J193,0)</f>
        <v>0</v>
      </c>
      <c r="BH193" s="317">
        <f>IF(N193="sníž. přenesená",J193,0)</f>
        <v>0</v>
      </c>
      <c r="BI193" s="317">
        <f>IF(N193="nulová",J193,0)</f>
        <v>0</v>
      </c>
      <c r="BJ193" s="226" t="s">
        <v>86</v>
      </c>
      <c r="BK193" s="317">
        <f>ROUND(I193*H193,2)</f>
        <v>0</v>
      </c>
      <c r="BL193" s="226" t="s">
        <v>217</v>
      </c>
      <c r="BM193" s="316" t="s">
        <v>1147</v>
      </c>
    </row>
    <row r="194" spans="2:65" s="233" customFormat="1" x14ac:dyDescent="0.2">
      <c r="B194" s="234"/>
      <c r="D194" s="318" t="s">
        <v>860</v>
      </c>
      <c r="F194" s="319" t="s">
        <v>1148</v>
      </c>
      <c r="I194" s="320"/>
      <c r="L194" s="234"/>
      <c r="M194" s="321"/>
      <c r="T194" s="322"/>
      <c r="AT194" s="226" t="s">
        <v>860</v>
      </c>
      <c r="AU194" s="226" t="s">
        <v>86</v>
      </c>
    </row>
    <row r="195" spans="2:65" s="233" customFormat="1" x14ac:dyDescent="0.2">
      <c r="B195" s="234"/>
      <c r="D195" s="323" t="s">
        <v>95</v>
      </c>
      <c r="F195" s="324" t="s">
        <v>1149</v>
      </c>
      <c r="I195" s="320"/>
      <c r="L195" s="234"/>
      <c r="M195" s="321"/>
      <c r="T195" s="322"/>
      <c r="AT195" s="226" t="s">
        <v>95</v>
      </c>
      <c r="AU195" s="226" t="s">
        <v>86</v>
      </c>
    </row>
    <row r="196" spans="2:65" s="233" customFormat="1" ht="16.5" customHeight="1" x14ac:dyDescent="0.2">
      <c r="B196" s="234"/>
      <c r="C196" s="345" t="s">
        <v>293</v>
      </c>
      <c r="D196" s="345" t="s">
        <v>175</v>
      </c>
      <c r="E196" s="346" t="s">
        <v>1150</v>
      </c>
      <c r="F196" s="347" t="s">
        <v>1151</v>
      </c>
      <c r="G196" s="348" t="s">
        <v>379</v>
      </c>
      <c r="H196" s="349">
        <v>2</v>
      </c>
      <c r="I196" s="350"/>
      <c r="J196" s="351">
        <f>ROUND(I196*H196,2)</f>
        <v>0</v>
      </c>
      <c r="K196" s="347" t="s">
        <v>8</v>
      </c>
      <c r="L196" s="352"/>
      <c r="M196" s="353" t="s">
        <v>8</v>
      </c>
      <c r="N196" s="354" t="s">
        <v>31</v>
      </c>
      <c r="P196" s="314">
        <f>O196*H196</f>
        <v>0</v>
      </c>
      <c r="Q196" s="314">
        <v>0</v>
      </c>
      <c r="R196" s="314">
        <f>Q196*H196</f>
        <v>0</v>
      </c>
      <c r="S196" s="314">
        <v>0</v>
      </c>
      <c r="T196" s="315">
        <f>S196*H196</f>
        <v>0</v>
      </c>
      <c r="AR196" s="316" t="s">
        <v>334</v>
      </c>
      <c r="AT196" s="316" t="s">
        <v>175</v>
      </c>
      <c r="AU196" s="316" t="s">
        <v>86</v>
      </c>
      <c r="AY196" s="226" t="s">
        <v>79</v>
      </c>
      <c r="BE196" s="317">
        <f>IF(N196="základní",J196,0)</f>
        <v>0</v>
      </c>
      <c r="BF196" s="317">
        <f>IF(N196="snížená",J196,0)</f>
        <v>0</v>
      </c>
      <c r="BG196" s="317">
        <f>IF(N196="zákl. přenesená",J196,0)</f>
        <v>0</v>
      </c>
      <c r="BH196" s="317">
        <f>IF(N196="sníž. přenesená",J196,0)</f>
        <v>0</v>
      </c>
      <c r="BI196" s="317">
        <f>IF(N196="nulová",J196,0)</f>
        <v>0</v>
      </c>
      <c r="BJ196" s="226" t="s">
        <v>86</v>
      </c>
      <c r="BK196" s="317">
        <f>ROUND(I196*H196,2)</f>
        <v>0</v>
      </c>
      <c r="BL196" s="226" t="s">
        <v>217</v>
      </c>
      <c r="BM196" s="316" t="s">
        <v>1152</v>
      </c>
    </row>
    <row r="197" spans="2:65" s="233" customFormat="1" x14ac:dyDescent="0.2">
      <c r="B197" s="234"/>
      <c r="D197" s="318" t="s">
        <v>860</v>
      </c>
      <c r="F197" s="319" t="s">
        <v>1151</v>
      </c>
      <c r="I197" s="320"/>
      <c r="L197" s="234"/>
      <c r="M197" s="321"/>
      <c r="T197" s="322"/>
      <c r="AT197" s="226" t="s">
        <v>860</v>
      </c>
      <c r="AU197" s="226" t="s">
        <v>86</v>
      </c>
    </row>
    <row r="198" spans="2:65" s="233" customFormat="1" ht="24.2" customHeight="1" x14ac:dyDescent="0.2">
      <c r="B198" s="234"/>
      <c r="C198" s="305" t="s">
        <v>298</v>
      </c>
      <c r="D198" s="305" t="s">
        <v>81</v>
      </c>
      <c r="E198" s="306" t="s">
        <v>1153</v>
      </c>
      <c r="F198" s="307" t="s">
        <v>1154</v>
      </c>
      <c r="G198" s="308" t="s">
        <v>191</v>
      </c>
      <c r="H198" s="309">
        <v>84.5</v>
      </c>
      <c r="I198" s="310"/>
      <c r="J198" s="311">
        <f>ROUND(I198*H198,2)</f>
        <v>0</v>
      </c>
      <c r="K198" s="307" t="s">
        <v>858</v>
      </c>
      <c r="L198" s="234"/>
      <c r="M198" s="312" t="s">
        <v>8</v>
      </c>
      <c r="N198" s="313" t="s">
        <v>31</v>
      </c>
      <c r="P198" s="314">
        <f>O198*H198</f>
        <v>0</v>
      </c>
      <c r="Q198" s="314">
        <v>0</v>
      </c>
      <c r="R198" s="314">
        <f>Q198*H198</f>
        <v>0</v>
      </c>
      <c r="S198" s="314">
        <v>0</v>
      </c>
      <c r="T198" s="315">
        <f>S198*H198</f>
        <v>0</v>
      </c>
      <c r="AR198" s="316" t="s">
        <v>217</v>
      </c>
      <c r="AT198" s="316" t="s">
        <v>81</v>
      </c>
      <c r="AU198" s="316" t="s">
        <v>86</v>
      </c>
      <c r="AY198" s="226" t="s">
        <v>79</v>
      </c>
      <c r="BE198" s="317">
        <f>IF(N198="základní",J198,0)</f>
        <v>0</v>
      </c>
      <c r="BF198" s="317">
        <f>IF(N198="snížená",J198,0)</f>
        <v>0</v>
      </c>
      <c r="BG198" s="317">
        <f>IF(N198="zákl. přenesená",J198,0)</f>
        <v>0</v>
      </c>
      <c r="BH198" s="317">
        <f>IF(N198="sníž. přenesená",J198,0)</f>
        <v>0</v>
      </c>
      <c r="BI198" s="317">
        <f>IF(N198="nulová",J198,0)</f>
        <v>0</v>
      </c>
      <c r="BJ198" s="226" t="s">
        <v>86</v>
      </c>
      <c r="BK198" s="317">
        <f>ROUND(I198*H198,2)</f>
        <v>0</v>
      </c>
      <c r="BL198" s="226" t="s">
        <v>217</v>
      </c>
      <c r="BM198" s="316" t="s">
        <v>1155</v>
      </c>
    </row>
    <row r="199" spans="2:65" s="233" customFormat="1" ht="19.5" x14ac:dyDescent="0.2">
      <c r="B199" s="234"/>
      <c r="D199" s="318" t="s">
        <v>860</v>
      </c>
      <c r="F199" s="319" t="s">
        <v>1156</v>
      </c>
      <c r="I199" s="320"/>
      <c r="L199" s="234"/>
      <c r="M199" s="321"/>
      <c r="T199" s="322"/>
      <c r="AT199" s="226" t="s">
        <v>860</v>
      </c>
      <c r="AU199" s="226" t="s">
        <v>86</v>
      </c>
    </row>
    <row r="200" spans="2:65" s="233" customFormat="1" x14ac:dyDescent="0.2">
      <c r="B200" s="234"/>
      <c r="D200" s="323" t="s">
        <v>95</v>
      </c>
      <c r="F200" s="324" t="s">
        <v>1157</v>
      </c>
      <c r="I200" s="320"/>
      <c r="L200" s="234"/>
      <c r="M200" s="321"/>
      <c r="T200" s="322"/>
      <c r="AT200" s="226" t="s">
        <v>95</v>
      </c>
      <c r="AU200" s="226" t="s">
        <v>86</v>
      </c>
    </row>
    <row r="201" spans="2:65" s="326" customFormat="1" x14ac:dyDescent="0.2">
      <c r="B201" s="327"/>
      <c r="D201" s="318" t="s">
        <v>99</v>
      </c>
      <c r="E201" s="328" t="s">
        <v>8</v>
      </c>
      <c r="F201" s="329" t="s">
        <v>1158</v>
      </c>
      <c r="H201" s="330">
        <v>80</v>
      </c>
      <c r="I201" s="331"/>
      <c r="L201" s="327"/>
      <c r="M201" s="332"/>
      <c r="T201" s="333"/>
      <c r="AT201" s="328" t="s">
        <v>99</v>
      </c>
      <c r="AU201" s="328" t="s">
        <v>86</v>
      </c>
      <c r="AV201" s="326" t="s">
        <v>86</v>
      </c>
      <c r="AW201" s="326" t="s">
        <v>20</v>
      </c>
      <c r="AX201" s="326" t="s">
        <v>43</v>
      </c>
      <c r="AY201" s="328" t="s">
        <v>79</v>
      </c>
    </row>
    <row r="202" spans="2:65" s="326" customFormat="1" x14ac:dyDescent="0.2">
      <c r="B202" s="327"/>
      <c r="D202" s="318" t="s">
        <v>99</v>
      </c>
      <c r="E202" s="328" t="s">
        <v>8</v>
      </c>
      <c r="F202" s="329" t="s">
        <v>1159</v>
      </c>
      <c r="H202" s="330">
        <v>4.5</v>
      </c>
      <c r="I202" s="331"/>
      <c r="L202" s="327"/>
      <c r="M202" s="332"/>
      <c r="T202" s="333"/>
      <c r="AT202" s="328" t="s">
        <v>99</v>
      </c>
      <c r="AU202" s="328" t="s">
        <v>86</v>
      </c>
      <c r="AV202" s="326" t="s">
        <v>86</v>
      </c>
      <c r="AW202" s="326" t="s">
        <v>20</v>
      </c>
      <c r="AX202" s="326" t="s">
        <v>43</v>
      </c>
      <c r="AY202" s="328" t="s">
        <v>79</v>
      </c>
    </row>
    <row r="203" spans="2:65" s="355" customFormat="1" x14ac:dyDescent="0.2">
      <c r="B203" s="356"/>
      <c r="D203" s="318" t="s">
        <v>99</v>
      </c>
      <c r="E203" s="357" t="s">
        <v>8</v>
      </c>
      <c r="F203" s="358" t="s">
        <v>109</v>
      </c>
      <c r="H203" s="359">
        <v>84.5</v>
      </c>
      <c r="I203" s="360"/>
      <c r="L203" s="356"/>
      <c r="M203" s="361"/>
      <c r="T203" s="362"/>
      <c r="AT203" s="357" t="s">
        <v>99</v>
      </c>
      <c r="AU203" s="357" t="s">
        <v>86</v>
      </c>
      <c r="AV203" s="355" t="s">
        <v>85</v>
      </c>
      <c r="AW203" s="355" t="s">
        <v>20</v>
      </c>
      <c r="AX203" s="355" t="s">
        <v>45</v>
      </c>
      <c r="AY203" s="357" t="s">
        <v>79</v>
      </c>
    </row>
    <row r="204" spans="2:65" s="233" customFormat="1" ht="21.75" customHeight="1" x14ac:dyDescent="0.2">
      <c r="B204" s="234"/>
      <c r="C204" s="345" t="s">
        <v>302</v>
      </c>
      <c r="D204" s="345" t="s">
        <v>175</v>
      </c>
      <c r="E204" s="346" t="s">
        <v>1160</v>
      </c>
      <c r="F204" s="347" t="s">
        <v>1161</v>
      </c>
      <c r="G204" s="348" t="s">
        <v>191</v>
      </c>
      <c r="H204" s="349">
        <v>84</v>
      </c>
      <c r="I204" s="350"/>
      <c r="J204" s="351">
        <f>ROUND(I204*H204,2)</f>
        <v>0</v>
      </c>
      <c r="K204" s="347" t="s">
        <v>858</v>
      </c>
      <c r="L204" s="352"/>
      <c r="M204" s="353" t="s">
        <v>8</v>
      </c>
      <c r="N204" s="354" t="s">
        <v>31</v>
      </c>
      <c r="P204" s="314">
        <f>O204*H204</f>
        <v>0</v>
      </c>
      <c r="Q204" s="314">
        <v>4.0000000000000003E-5</v>
      </c>
      <c r="R204" s="314">
        <f>Q204*H204</f>
        <v>3.3600000000000001E-3</v>
      </c>
      <c r="S204" s="314">
        <v>0</v>
      </c>
      <c r="T204" s="315">
        <f>S204*H204</f>
        <v>0</v>
      </c>
      <c r="AR204" s="316" t="s">
        <v>334</v>
      </c>
      <c r="AT204" s="316" t="s">
        <v>175</v>
      </c>
      <c r="AU204" s="316" t="s">
        <v>86</v>
      </c>
      <c r="AY204" s="226" t="s">
        <v>79</v>
      </c>
      <c r="BE204" s="317">
        <f>IF(N204="základní",J204,0)</f>
        <v>0</v>
      </c>
      <c r="BF204" s="317">
        <f>IF(N204="snížená",J204,0)</f>
        <v>0</v>
      </c>
      <c r="BG204" s="317">
        <f>IF(N204="zákl. přenesená",J204,0)</f>
        <v>0</v>
      </c>
      <c r="BH204" s="317">
        <f>IF(N204="sníž. přenesená",J204,0)</f>
        <v>0</v>
      </c>
      <c r="BI204" s="317">
        <f>IF(N204="nulová",J204,0)</f>
        <v>0</v>
      </c>
      <c r="BJ204" s="226" t="s">
        <v>86</v>
      </c>
      <c r="BK204" s="317">
        <f>ROUND(I204*H204,2)</f>
        <v>0</v>
      </c>
      <c r="BL204" s="226" t="s">
        <v>217</v>
      </c>
      <c r="BM204" s="316" t="s">
        <v>1162</v>
      </c>
    </row>
    <row r="205" spans="2:65" s="233" customFormat="1" x14ac:dyDescent="0.2">
      <c r="B205" s="234"/>
      <c r="D205" s="318" t="s">
        <v>860</v>
      </c>
      <c r="F205" s="319" t="s">
        <v>1161</v>
      </c>
      <c r="I205" s="320"/>
      <c r="L205" s="234"/>
      <c r="M205" s="321"/>
      <c r="T205" s="322"/>
      <c r="AT205" s="226" t="s">
        <v>860</v>
      </c>
      <c r="AU205" s="226" t="s">
        <v>86</v>
      </c>
    </row>
    <row r="206" spans="2:65" s="326" customFormat="1" x14ac:dyDescent="0.2">
      <c r="B206" s="327"/>
      <c r="D206" s="318" t="s">
        <v>99</v>
      </c>
      <c r="F206" s="329" t="s">
        <v>1163</v>
      </c>
      <c r="H206" s="330">
        <v>84</v>
      </c>
      <c r="I206" s="331"/>
      <c r="L206" s="327"/>
      <c r="M206" s="332"/>
      <c r="T206" s="333"/>
      <c r="AT206" s="328" t="s">
        <v>99</v>
      </c>
      <c r="AU206" s="328" t="s">
        <v>86</v>
      </c>
      <c r="AV206" s="326" t="s">
        <v>86</v>
      </c>
      <c r="AW206" s="326" t="s">
        <v>0</v>
      </c>
      <c r="AX206" s="326" t="s">
        <v>45</v>
      </c>
      <c r="AY206" s="328" t="s">
        <v>79</v>
      </c>
    </row>
    <row r="207" spans="2:65" s="233" customFormat="1" ht="21.75" customHeight="1" x14ac:dyDescent="0.2">
      <c r="B207" s="234"/>
      <c r="C207" s="345" t="s">
        <v>311</v>
      </c>
      <c r="D207" s="345" t="s">
        <v>175</v>
      </c>
      <c r="E207" s="346" t="s">
        <v>1164</v>
      </c>
      <c r="F207" s="347" t="s">
        <v>1165</v>
      </c>
      <c r="G207" s="348" t="s">
        <v>191</v>
      </c>
      <c r="H207" s="349">
        <v>4.7249999999999996</v>
      </c>
      <c r="I207" s="350"/>
      <c r="J207" s="351">
        <f>ROUND(I207*H207,2)</f>
        <v>0</v>
      </c>
      <c r="K207" s="347" t="s">
        <v>858</v>
      </c>
      <c r="L207" s="352"/>
      <c r="M207" s="353" t="s">
        <v>8</v>
      </c>
      <c r="N207" s="354" t="s">
        <v>31</v>
      </c>
      <c r="P207" s="314">
        <f>O207*H207</f>
        <v>0</v>
      </c>
      <c r="Q207" s="314">
        <v>6.9999999999999994E-5</v>
      </c>
      <c r="R207" s="314">
        <f>Q207*H207</f>
        <v>3.3074999999999994E-4</v>
      </c>
      <c r="S207" s="314">
        <v>0</v>
      </c>
      <c r="T207" s="315">
        <f>S207*H207</f>
        <v>0</v>
      </c>
      <c r="AR207" s="316" t="s">
        <v>334</v>
      </c>
      <c r="AT207" s="316" t="s">
        <v>175</v>
      </c>
      <c r="AU207" s="316" t="s">
        <v>86</v>
      </c>
      <c r="AY207" s="226" t="s">
        <v>79</v>
      </c>
      <c r="BE207" s="317">
        <f>IF(N207="základní",J207,0)</f>
        <v>0</v>
      </c>
      <c r="BF207" s="317">
        <f>IF(N207="snížená",J207,0)</f>
        <v>0</v>
      </c>
      <c r="BG207" s="317">
        <f>IF(N207="zákl. přenesená",J207,0)</f>
        <v>0</v>
      </c>
      <c r="BH207" s="317">
        <f>IF(N207="sníž. přenesená",J207,0)</f>
        <v>0</v>
      </c>
      <c r="BI207" s="317">
        <f>IF(N207="nulová",J207,0)</f>
        <v>0</v>
      </c>
      <c r="BJ207" s="226" t="s">
        <v>86</v>
      </c>
      <c r="BK207" s="317">
        <f>ROUND(I207*H207,2)</f>
        <v>0</v>
      </c>
      <c r="BL207" s="226" t="s">
        <v>217</v>
      </c>
      <c r="BM207" s="316" t="s">
        <v>1166</v>
      </c>
    </row>
    <row r="208" spans="2:65" s="233" customFormat="1" x14ac:dyDescent="0.2">
      <c r="B208" s="234"/>
      <c r="D208" s="318" t="s">
        <v>860</v>
      </c>
      <c r="F208" s="319" t="s">
        <v>1165</v>
      </c>
      <c r="I208" s="320"/>
      <c r="L208" s="234"/>
      <c r="M208" s="321"/>
      <c r="T208" s="322"/>
      <c r="AT208" s="226" t="s">
        <v>860</v>
      </c>
      <c r="AU208" s="226" t="s">
        <v>86</v>
      </c>
    </row>
    <row r="209" spans="2:65" s="326" customFormat="1" x14ac:dyDescent="0.2">
      <c r="B209" s="327"/>
      <c r="D209" s="318" t="s">
        <v>99</v>
      </c>
      <c r="F209" s="329" t="s">
        <v>1167</v>
      </c>
      <c r="H209" s="330">
        <v>4.7249999999999996</v>
      </c>
      <c r="I209" s="331"/>
      <c r="L209" s="327"/>
      <c r="M209" s="332"/>
      <c r="T209" s="333"/>
      <c r="AT209" s="328" t="s">
        <v>99</v>
      </c>
      <c r="AU209" s="328" t="s">
        <v>86</v>
      </c>
      <c r="AV209" s="326" t="s">
        <v>86</v>
      </c>
      <c r="AW209" s="326" t="s">
        <v>0</v>
      </c>
      <c r="AX209" s="326" t="s">
        <v>45</v>
      </c>
      <c r="AY209" s="328" t="s">
        <v>79</v>
      </c>
    </row>
    <row r="210" spans="2:65" s="233" customFormat="1" ht="16.5" customHeight="1" x14ac:dyDescent="0.2">
      <c r="B210" s="234"/>
      <c r="C210" s="305" t="s">
        <v>316</v>
      </c>
      <c r="D210" s="305" t="s">
        <v>81</v>
      </c>
      <c r="E210" s="306" t="s">
        <v>1168</v>
      </c>
      <c r="F210" s="307" t="s">
        <v>1169</v>
      </c>
      <c r="G210" s="308" t="s">
        <v>191</v>
      </c>
      <c r="H210" s="309">
        <v>46</v>
      </c>
      <c r="I210" s="310"/>
      <c r="J210" s="311">
        <f>ROUND(I210*H210,2)</f>
        <v>0</v>
      </c>
      <c r="K210" s="307" t="s">
        <v>858</v>
      </c>
      <c r="L210" s="234"/>
      <c r="M210" s="312" t="s">
        <v>8</v>
      </c>
      <c r="N210" s="313" t="s">
        <v>31</v>
      </c>
      <c r="P210" s="314">
        <f>O210*H210</f>
        <v>0</v>
      </c>
      <c r="Q210" s="314">
        <v>0</v>
      </c>
      <c r="R210" s="314">
        <f>Q210*H210</f>
        <v>0</v>
      </c>
      <c r="S210" s="314">
        <v>0</v>
      </c>
      <c r="T210" s="315">
        <f>S210*H210</f>
        <v>0</v>
      </c>
      <c r="AR210" s="316" t="s">
        <v>217</v>
      </c>
      <c r="AT210" s="316" t="s">
        <v>81</v>
      </c>
      <c r="AU210" s="316" t="s">
        <v>86</v>
      </c>
      <c r="AY210" s="226" t="s">
        <v>79</v>
      </c>
      <c r="BE210" s="317">
        <f>IF(N210="základní",J210,0)</f>
        <v>0</v>
      </c>
      <c r="BF210" s="317">
        <f>IF(N210="snížená",J210,0)</f>
        <v>0</v>
      </c>
      <c r="BG210" s="317">
        <f>IF(N210="zákl. přenesená",J210,0)</f>
        <v>0</v>
      </c>
      <c r="BH210" s="317">
        <f>IF(N210="sníž. přenesená",J210,0)</f>
        <v>0</v>
      </c>
      <c r="BI210" s="317">
        <f>IF(N210="nulová",J210,0)</f>
        <v>0</v>
      </c>
      <c r="BJ210" s="226" t="s">
        <v>86</v>
      </c>
      <c r="BK210" s="317">
        <f>ROUND(I210*H210,2)</f>
        <v>0</v>
      </c>
      <c r="BL210" s="226" t="s">
        <v>217</v>
      </c>
      <c r="BM210" s="316" t="s">
        <v>1170</v>
      </c>
    </row>
    <row r="211" spans="2:65" s="233" customFormat="1" x14ac:dyDescent="0.2">
      <c r="B211" s="234"/>
      <c r="D211" s="318" t="s">
        <v>860</v>
      </c>
      <c r="F211" s="319" t="s">
        <v>1171</v>
      </c>
      <c r="I211" s="320"/>
      <c r="L211" s="234"/>
      <c r="M211" s="321"/>
      <c r="T211" s="322"/>
      <c r="AT211" s="226" t="s">
        <v>860</v>
      </c>
      <c r="AU211" s="226" t="s">
        <v>86</v>
      </c>
    </row>
    <row r="212" spans="2:65" s="233" customFormat="1" x14ac:dyDescent="0.2">
      <c r="B212" s="234"/>
      <c r="D212" s="323" t="s">
        <v>95</v>
      </c>
      <c r="F212" s="324" t="s">
        <v>1172</v>
      </c>
      <c r="I212" s="320"/>
      <c r="L212" s="234"/>
      <c r="M212" s="321"/>
      <c r="T212" s="322"/>
      <c r="AT212" s="226" t="s">
        <v>95</v>
      </c>
      <c r="AU212" s="226" t="s">
        <v>86</v>
      </c>
    </row>
    <row r="213" spans="2:65" s="326" customFormat="1" x14ac:dyDescent="0.2">
      <c r="B213" s="327"/>
      <c r="D213" s="318" t="s">
        <v>99</v>
      </c>
      <c r="E213" s="328" t="s">
        <v>8</v>
      </c>
      <c r="F213" s="329" t="s">
        <v>1173</v>
      </c>
      <c r="H213" s="330">
        <v>46</v>
      </c>
      <c r="I213" s="331"/>
      <c r="L213" s="327"/>
      <c r="M213" s="332"/>
      <c r="T213" s="333"/>
      <c r="AT213" s="328" t="s">
        <v>99</v>
      </c>
      <c r="AU213" s="328" t="s">
        <v>86</v>
      </c>
      <c r="AV213" s="326" t="s">
        <v>86</v>
      </c>
      <c r="AW213" s="326" t="s">
        <v>20</v>
      </c>
      <c r="AX213" s="326" t="s">
        <v>45</v>
      </c>
      <c r="AY213" s="328" t="s">
        <v>79</v>
      </c>
    </row>
    <row r="214" spans="2:65" s="233" customFormat="1" ht="16.5" customHeight="1" x14ac:dyDescent="0.2">
      <c r="B214" s="234"/>
      <c r="C214" s="345" t="s">
        <v>322</v>
      </c>
      <c r="D214" s="345" t="s">
        <v>175</v>
      </c>
      <c r="E214" s="346" t="s">
        <v>1059</v>
      </c>
      <c r="F214" s="347" t="s">
        <v>1060</v>
      </c>
      <c r="G214" s="348" t="s">
        <v>191</v>
      </c>
      <c r="H214" s="349">
        <v>48.3</v>
      </c>
      <c r="I214" s="350"/>
      <c r="J214" s="351">
        <f>ROUND(I214*H214,2)</f>
        <v>0</v>
      </c>
      <c r="K214" s="347" t="s">
        <v>858</v>
      </c>
      <c r="L214" s="352"/>
      <c r="M214" s="353" t="s">
        <v>8</v>
      </c>
      <c r="N214" s="354" t="s">
        <v>31</v>
      </c>
      <c r="P214" s="314">
        <f>O214*H214</f>
        <v>0</v>
      </c>
      <c r="Q214" s="314">
        <v>3.8999999999999999E-4</v>
      </c>
      <c r="R214" s="314">
        <f>Q214*H214</f>
        <v>1.8837E-2</v>
      </c>
      <c r="S214" s="314">
        <v>0</v>
      </c>
      <c r="T214" s="315">
        <f>S214*H214</f>
        <v>0</v>
      </c>
      <c r="AR214" s="316" t="s">
        <v>334</v>
      </c>
      <c r="AT214" s="316" t="s">
        <v>175</v>
      </c>
      <c r="AU214" s="316" t="s">
        <v>86</v>
      </c>
      <c r="AY214" s="226" t="s">
        <v>79</v>
      </c>
      <c r="BE214" s="317">
        <f>IF(N214="základní",J214,0)</f>
        <v>0</v>
      </c>
      <c r="BF214" s="317">
        <f>IF(N214="snížená",J214,0)</f>
        <v>0</v>
      </c>
      <c r="BG214" s="317">
        <f>IF(N214="zákl. přenesená",J214,0)</f>
        <v>0</v>
      </c>
      <c r="BH214" s="317">
        <f>IF(N214="sníž. přenesená",J214,0)</f>
        <v>0</v>
      </c>
      <c r="BI214" s="317">
        <f>IF(N214="nulová",J214,0)</f>
        <v>0</v>
      </c>
      <c r="BJ214" s="226" t="s">
        <v>86</v>
      </c>
      <c r="BK214" s="317">
        <f>ROUND(I214*H214,2)</f>
        <v>0</v>
      </c>
      <c r="BL214" s="226" t="s">
        <v>217</v>
      </c>
      <c r="BM214" s="316" t="s">
        <v>1174</v>
      </c>
    </row>
    <row r="215" spans="2:65" s="233" customFormat="1" x14ac:dyDescent="0.2">
      <c r="B215" s="234"/>
      <c r="D215" s="318" t="s">
        <v>860</v>
      </c>
      <c r="F215" s="319" t="s">
        <v>1060</v>
      </c>
      <c r="I215" s="320"/>
      <c r="L215" s="234"/>
      <c r="M215" s="321"/>
      <c r="T215" s="322"/>
      <c r="AT215" s="226" t="s">
        <v>860</v>
      </c>
      <c r="AU215" s="226" t="s">
        <v>86</v>
      </c>
    </row>
    <row r="216" spans="2:65" s="326" customFormat="1" x14ac:dyDescent="0.2">
      <c r="B216" s="327"/>
      <c r="D216" s="318" t="s">
        <v>99</v>
      </c>
      <c r="F216" s="329" t="s">
        <v>1175</v>
      </c>
      <c r="H216" s="330">
        <v>48.3</v>
      </c>
      <c r="I216" s="331"/>
      <c r="L216" s="327"/>
      <c r="M216" s="332"/>
      <c r="T216" s="333"/>
      <c r="AT216" s="328" t="s">
        <v>99</v>
      </c>
      <c r="AU216" s="328" t="s">
        <v>86</v>
      </c>
      <c r="AV216" s="326" t="s">
        <v>86</v>
      </c>
      <c r="AW216" s="326" t="s">
        <v>0</v>
      </c>
      <c r="AX216" s="326" t="s">
        <v>45</v>
      </c>
      <c r="AY216" s="328" t="s">
        <v>79</v>
      </c>
    </row>
    <row r="217" spans="2:65" s="233" customFormat="1" ht="16.5" customHeight="1" x14ac:dyDescent="0.2">
      <c r="B217" s="234"/>
      <c r="C217" s="305" t="s">
        <v>328</v>
      </c>
      <c r="D217" s="305" t="s">
        <v>81</v>
      </c>
      <c r="E217" s="306" t="s">
        <v>1176</v>
      </c>
      <c r="F217" s="307" t="s">
        <v>1177</v>
      </c>
      <c r="G217" s="308" t="s">
        <v>191</v>
      </c>
      <c r="H217" s="309">
        <v>120</v>
      </c>
      <c r="I217" s="310"/>
      <c r="J217" s="311">
        <f>ROUND(I217*H217,2)</f>
        <v>0</v>
      </c>
      <c r="K217" s="307" t="s">
        <v>8</v>
      </c>
      <c r="L217" s="234"/>
      <c r="M217" s="312" t="s">
        <v>8</v>
      </c>
      <c r="N217" s="313" t="s">
        <v>31</v>
      </c>
      <c r="P217" s="314">
        <f>O217*H217</f>
        <v>0</v>
      </c>
      <c r="Q217" s="314">
        <v>0</v>
      </c>
      <c r="R217" s="314">
        <f>Q217*H217</f>
        <v>0</v>
      </c>
      <c r="S217" s="314">
        <v>0</v>
      </c>
      <c r="T217" s="315">
        <f>S217*H217</f>
        <v>0</v>
      </c>
      <c r="AR217" s="316" t="s">
        <v>217</v>
      </c>
      <c r="AT217" s="316" t="s">
        <v>81</v>
      </c>
      <c r="AU217" s="316" t="s">
        <v>86</v>
      </c>
      <c r="AY217" s="226" t="s">
        <v>79</v>
      </c>
      <c r="BE217" s="317">
        <f>IF(N217="základní",J217,0)</f>
        <v>0</v>
      </c>
      <c r="BF217" s="317">
        <f>IF(N217="snížená",J217,0)</f>
        <v>0</v>
      </c>
      <c r="BG217" s="317">
        <f>IF(N217="zákl. přenesená",J217,0)</f>
        <v>0</v>
      </c>
      <c r="BH217" s="317">
        <f>IF(N217="sníž. přenesená",J217,0)</f>
        <v>0</v>
      </c>
      <c r="BI217" s="317">
        <f>IF(N217="nulová",J217,0)</f>
        <v>0</v>
      </c>
      <c r="BJ217" s="226" t="s">
        <v>86</v>
      </c>
      <c r="BK217" s="317">
        <f>ROUND(I217*H217,2)</f>
        <v>0</v>
      </c>
      <c r="BL217" s="226" t="s">
        <v>217</v>
      </c>
      <c r="BM217" s="316" t="s">
        <v>1178</v>
      </c>
    </row>
    <row r="218" spans="2:65" s="233" customFormat="1" x14ac:dyDescent="0.2">
      <c r="B218" s="234"/>
      <c r="D218" s="318" t="s">
        <v>860</v>
      </c>
      <c r="F218" s="319" t="s">
        <v>1177</v>
      </c>
      <c r="I218" s="320"/>
      <c r="L218" s="234"/>
      <c r="M218" s="321"/>
      <c r="T218" s="322"/>
      <c r="AT218" s="226" t="s">
        <v>860</v>
      </c>
      <c r="AU218" s="226" t="s">
        <v>86</v>
      </c>
    </row>
    <row r="219" spans="2:65" s="233" customFormat="1" ht="16.5" customHeight="1" x14ac:dyDescent="0.2">
      <c r="B219" s="234"/>
      <c r="C219" s="305" t="s">
        <v>334</v>
      </c>
      <c r="D219" s="305" t="s">
        <v>81</v>
      </c>
      <c r="E219" s="306" t="s">
        <v>1179</v>
      </c>
      <c r="F219" s="307" t="s">
        <v>1180</v>
      </c>
      <c r="G219" s="308" t="s">
        <v>191</v>
      </c>
      <c r="H219" s="309">
        <v>120</v>
      </c>
      <c r="I219" s="310"/>
      <c r="J219" s="311">
        <f>ROUND(I219*H219,2)</f>
        <v>0</v>
      </c>
      <c r="K219" s="307" t="s">
        <v>8</v>
      </c>
      <c r="L219" s="234"/>
      <c r="M219" s="312" t="s">
        <v>8</v>
      </c>
      <c r="N219" s="313" t="s">
        <v>31</v>
      </c>
      <c r="P219" s="314">
        <f>O219*H219</f>
        <v>0</v>
      </c>
      <c r="Q219" s="314">
        <v>0</v>
      </c>
      <c r="R219" s="314">
        <f>Q219*H219</f>
        <v>0</v>
      </c>
      <c r="S219" s="314">
        <v>0</v>
      </c>
      <c r="T219" s="315">
        <f>S219*H219</f>
        <v>0</v>
      </c>
      <c r="AR219" s="316" t="s">
        <v>217</v>
      </c>
      <c r="AT219" s="316" t="s">
        <v>81</v>
      </c>
      <c r="AU219" s="316" t="s">
        <v>86</v>
      </c>
      <c r="AY219" s="226" t="s">
        <v>79</v>
      </c>
      <c r="BE219" s="317">
        <f>IF(N219="základní",J219,0)</f>
        <v>0</v>
      </c>
      <c r="BF219" s="317">
        <f>IF(N219="snížená",J219,0)</f>
        <v>0</v>
      </c>
      <c r="BG219" s="317">
        <f>IF(N219="zákl. přenesená",J219,0)</f>
        <v>0</v>
      </c>
      <c r="BH219" s="317">
        <f>IF(N219="sníž. přenesená",J219,0)</f>
        <v>0</v>
      </c>
      <c r="BI219" s="317">
        <f>IF(N219="nulová",J219,0)</f>
        <v>0</v>
      </c>
      <c r="BJ219" s="226" t="s">
        <v>86</v>
      </c>
      <c r="BK219" s="317">
        <f>ROUND(I219*H219,2)</f>
        <v>0</v>
      </c>
      <c r="BL219" s="226" t="s">
        <v>217</v>
      </c>
      <c r="BM219" s="316" t="s">
        <v>1181</v>
      </c>
    </row>
    <row r="220" spans="2:65" s="233" customFormat="1" x14ac:dyDescent="0.2">
      <c r="B220" s="234"/>
      <c r="D220" s="318" t="s">
        <v>860</v>
      </c>
      <c r="F220" s="319" t="s">
        <v>1180</v>
      </c>
      <c r="I220" s="320"/>
      <c r="L220" s="234"/>
      <c r="M220" s="321"/>
      <c r="T220" s="322"/>
      <c r="AT220" s="226" t="s">
        <v>860</v>
      </c>
      <c r="AU220" s="226" t="s">
        <v>86</v>
      </c>
    </row>
    <row r="221" spans="2:65" s="233" customFormat="1" ht="16.5" customHeight="1" x14ac:dyDescent="0.2">
      <c r="B221" s="234"/>
      <c r="C221" s="305" t="s">
        <v>340</v>
      </c>
      <c r="D221" s="305" t="s">
        <v>81</v>
      </c>
      <c r="E221" s="306" t="s">
        <v>1182</v>
      </c>
      <c r="F221" s="307" t="s">
        <v>1183</v>
      </c>
      <c r="G221" s="308" t="s">
        <v>379</v>
      </c>
      <c r="H221" s="309">
        <v>9</v>
      </c>
      <c r="I221" s="310"/>
      <c r="J221" s="311">
        <f>ROUND(I221*H221,2)</f>
        <v>0</v>
      </c>
      <c r="K221" s="307" t="s">
        <v>858</v>
      </c>
      <c r="L221" s="234"/>
      <c r="M221" s="312" t="s">
        <v>8</v>
      </c>
      <c r="N221" s="313" t="s">
        <v>31</v>
      </c>
      <c r="P221" s="314">
        <f>O221*H221</f>
        <v>0</v>
      </c>
      <c r="Q221" s="314">
        <v>0</v>
      </c>
      <c r="R221" s="314">
        <f>Q221*H221</f>
        <v>0</v>
      </c>
      <c r="S221" s="314">
        <v>0</v>
      </c>
      <c r="T221" s="315">
        <f>S221*H221</f>
        <v>0</v>
      </c>
      <c r="AR221" s="316" t="s">
        <v>217</v>
      </c>
      <c r="AT221" s="316" t="s">
        <v>81</v>
      </c>
      <c r="AU221" s="316" t="s">
        <v>86</v>
      </c>
      <c r="AY221" s="226" t="s">
        <v>79</v>
      </c>
      <c r="BE221" s="317">
        <f>IF(N221="základní",J221,0)</f>
        <v>0</v>
      </c>
      <c r="BF221" s="317">
        <f>IF(N221="snížená",J221,0)</f>
        <v>0</v>
      </c>
      <c r="BG221" s="317">
        <f>IF(N221="zákl. přenesená",J221,0)</f>
        <v>0</v>
      </c>
      <c r="BH221" s="317">
        <f>IF(N221="sníž. přenesená",J221,0)</f>
        <v>0</v>
      </c>
      <c r="BI221" s="317">
        <f>IF(N221="nulová",J221,0)</f>
        <v>0</v>
      </c>
      <c r="BJ221" s="226" t="s">
        <v>86</v>
      </c>
      <c r="BK221" s="317">
        <f>ROUND(I221*H221,2)</f>
        <v>0</v>
      </c>
      <c r="BL221" s="226" t="s">
        <v>217</v>
      </c>
      <c r="BM221" s="316" t="s">
        <v>1184</v>
      </c>
    </row>
    <row r="222" spans="2:65" s="233" customFormat="1" ht="29.25" x14ac:dyDescent="0.2">
      <c r="B222" s="234"/>
      <c r="D222" s="318" t="s">
        <v>860</v>
      </c>
      <c r="F222" s="319" t="s">
        <v>1185</v>
      </c>
      <c r="I222" s="320"/>
      <c r="L222" s="234"/>
      <c r="M222" s="321"/>
      <c r="T222" s="322"/>
      <c r="AT222" s="226" t="s">
        <v>860</v>
      </c>
      <c r="AU222" s="226" t="s">
        <v>86</v>
      </c>
    </row>
    <row r="223" spans="2:65" s="233" customFormat="1" x14ac:dyDescent="0.2">
      <c r="B223" s="234"/>
      <c r="D223" s="323" t="s">
        <v>95</v>
      </c>
      <c r="F223" s="324" t="s">
        <v>1186</v>
      </c>
      <c r="I223" s="320"/>
      <c r="L223" s="234"/>
      <c r="M223" s="321"/>
      <c r="T223" s="322"/>
      <c r="AT223" s="226" t="s">
        <v>95</v>
      </c>
      <c r="AU223" s="226" t="s">
        <v>86</v>
      </c>
    </row>
    <row r="224" spans="2:65" s="233" customFormat="1" ht="16.5" customHeight="1" x14ac:dyDescent="0.2">
      <c r="B224" s="234"/>
      <c r="C224" s="345" t="s">
        <v>346</v>
      </c>
      <c r="D224" s="345" t="s">
        <v>175</v>
      </c>
      <c r="E224" s="346" t="s">
        <v>1187</v>
      </c>
      <c r="F224" s="347" t="s">
        <v>1188</v>
      </c>
      <c r="G224" s="348" t="s">
        <v>379</v>
      </c>
      <c r="H224" s="349">
        <v>9</v>
      </c>
      <c r="I224" s="350"/>
      <c r="J224" s="351">
        <f>ROUND(I224*H224,2)</f>
        <v>0</v>
      </c>
      <c r="K224" s="347" t="s">
        <v>289</v>
      </c>
      <c r="L224" s="352"/>
      <c r="M224" s="353" t="s">
        <v>8</v>
      </c>
      <c r="N224" s="354" t="s">
        <v>31</v>
      </c>
      <c r="P224" s="314">
        <f>O224*H224</f>
        <v>0</v>
      </c>
      <c r="Q224" s="314">
        <v>6.0000000000000002E-5</v>
      </c>
      <c r="R224" s="314">
        <f>Q224*H224</f>
        <v>5.4000000000000001E-4</v>
      </c>
      <c r="S224" s="314">
        <v>0</v>
      </c>
      <c r="T224" s="315">
        <f>S224*H224</f>
        <v>0</v>
      </c>
      <c r="AR224" s="316" t="s">
        <v>334</v>
      </c>
      <c r="AT224" s="316" t="s">
        <v>175</v>
      </c>
      <c r="AU224" s="316" t="s">
        <v>86</v>
      </c>
      <c r="AY224" s="226" t="s">
        <v>79</v>
      </c>
      <c r="BE224" s="317">
        <f>IF(N224="základní",J224,0)</f>
        <v>0</v>
      </c>
      <c r="BF224" s="317">
        <f>IF(N224="snížená",J224,0)</f>
        <v>0</v>
      </c>
      <c r="BG224" s="317">
        <f>IF(N224="zákl. přenesená",J224,0)</f>
        <v>0</v>
      </c>
      <c r="BH224" s="317">
        <f>IF(N224="sníž. přenesená",J224,0)</f>
        <v>0</v>
      </c>
      <c r="BI224" s="317">
        <f>IF(N224="nulová",J224,0)</f>
        <v>0</v>
      </c>
      <c r="BJ224" s="226" t="s">
        <v>86</v>
      </c>
      <c r="BK224" s="317">
        <f>ROUND(I224*H224,2)</f>
        <v>0</v>
      </c>
      <c r="BL224" s="226" t="s">
        <v>217</v>
      </c>
      <c r="BM224" s="316" t="s">
        <v>1189</v>
      </c>
    </row>
    <row r="225" spans="2:65" s="233" customFormat="1" x14ac:dyDescent="0.2">
      <c r="B225" s="234"/>
      <c r="D225" s="318" t="s">
        <v>860</v>
      </c>
      <c r="F225" s="319" t="s">
        <v>1188</v>
      </c>
      <c r="I225" s="320"/>
      <c r="L225" s="234"/>
      <c r="M225" s="321"/>
      <c r="T225" s="322"/>
      <c r="AT225" s="226" t="s">
        <v>860</v>
      </c>
      <c r="AU225" s="226" t="s">
        <v>86</v>
      </c>
    </row>
    <row r="226" spans="2:65" s="233" customFormat="1" ht="16.5" customHeight="1" x14ac:dyDescent="0.2">
      <c r="B226" s="234"/>
      <c r="C226" s="305" t="s">
        <v>362</v>
      </c>
      <c r="D226" s="305" t="s">
        <v>81</v>
      </c>
      <c r="E226" s="306" t="s">
        <v>1190</v>
      </c>
      <c r="F226" s="307" t="s">
        <v>1191</v>
      </c>
      <c r="G226" s="308" t="s">
        <v>379</v>
      </c>
      <c r="H226" s="309">
        <v>9</v>
      </c>
      <c r="I226" s="310"/>
      <c r="J226" s="311">
        <f>ROUND(I226*H226,2)</f>
        <v>0</v>
      </c>
      <c r="K226" s="307" t="s">
        <v>858</v>
      </c>
      <c r="L226" s="234"/>
      <c r="M226" s="312" t="s">
        <v>8</v>
      </c>
      <c r="N226" s="313" t="s">
        <v>31</v>
      </c>
      <c r="P226" s="314">
        <f>O226*H226</f>
        <v>0</v>
      </c>
      <c r="Q226" s="314">
        <v>0</v>
      </c>
      <c r="R226" s="314">
        <f>Q226*H226</f>
        <v>0</v>
      </c>
      <c r="S226" s="314">
        <v>0</v>
      </c>
      <c r="T226" s="315">
        <f>S226*H226</f>
        <v>0</v>
      </c>
      <c r="AR226" s="316" t="s">
        <v>217</v>
      </c>
      <c r="AT226" s="316" t="s">
        <v>81</v>
      </c>
      <c r="AU226" s="316" t="s">
        <v>86</v>
      </c>
      <c r="AY226" s="226" t="s">
        <v>79</v>
      </c>
      <c r="BE226" s="317">
        <f>IF(N226="základní",J226,0)</f>
        <v>0</v>
      </c>
      <c r="BF226" s="317">
        <f>IF(N226="snížená",J226,0)</f>
        <v>0</v>
      </c>
      <c r="BG226" s="317">
        <f>IF(N226="zákl. přenesená",J226,0)</f>
        <v>0</v>
      </c>
      <c r="BH226" s="317">
        <f>IF(N226="sníž. přenesená",J226,0)</f>
        <v>0</v>
      </c>
      <c r="BI226" s="317">
        <f>IF(N226="nulová",J226,0)</f>
        <v>0</v>
      </c>
      <c r="BJ226" s="226" t="s">
        <v>86</v>
      </c>
      <c r="BK226" s="317">
        <f>ROUND(I226*H226,2)</f>
        <v>0</v>
      </c>
      <c r="BL226" s="226" t="s">
        <v>217</v>
      </c>
      <c r="BM226" s="316" t="s">
        <v>1192</v>
      </c>
    </row>
    <row r="227" spans="2:65" s="233" customFormat="1" ht="19.5" x14ac:dyDescent="0.2">
      <c r="B227" s="234"/>
      <c r="D227" s="318" t="s">
        <v>860</v>
      </c>
      <c r="F227" s="319" t="s">
        <v>1193</v>
      </c>
      <c r="I227" s="320"/>
      <c r="L227" s="234"/>
      <c r="M227" s="321"/>
      <c r="T227" s="322"/>
      <c r="AT227" s="226" t="s">
        <v>860</v>
      </c>
      <c r="AU227" s="226" t="s">
        <v>86</v>
      </c>
    </row>
    <row r="228" spans="2:65" s="233" customFormat="1" x14ac:dyDescent="0.2">
      <c r="B228" s="234"/>
      <c r="D228" s="323" t="s">
        <v>95</v>
      </c>
      <c r="F228" s="324" t="s">
        <v>1194</v>
      </c>
      <c r="I228" s="320"/>
      <c r="L228" s="234"/>
      <c r="M228" s="321"/>
      <c r="T228" s="322"/>
      <c r="AT228" s="226" t="s">
        <v>95</v>
      </c>
      <c r="AU228" s="226" t="s">
        <v>86</v>
      </c>
    </row>
    <row r="229" spans="2:65" s="233" customFormat="1" ht="16.5" customHeight="1" x14ac:dyDescent="0.2">
      <c r="B229" s="234"/>
      <c r="C229" s="345" t="s">
        <v>366</v>
      </c>
      <c r="D229" s="345" t="s">
        <v>175</v>
      </c>
      <c r="E229" s="346" t="s">
        <v>1195</v>
      </c>
      <c r="F229" s="347" t="s">
        <v>1196</v>
      </c>
      <c r="G229" s="348" t="s">
        <v>379</v>
      </c>
      <c r="H229" s="349">
        <v>9</v>
      </c>
      <c r="I229" s="350"/>
      <c r="J229" s="351">
        <f>ROUND(I229*H229,2)</f>
        <v>0</v>
      </c>
      <c r="K229" s="347" t="s">
        <v>8</v>
      </c>
      <c r="L229" s="352"/>
      <c r="M229" s="353" t="s">
        <v>8</v>
      </c>
      <c r="N229" s="354" t="s">
        <v>31</v>
      </c>
      <c r="P229" s="314">
        <f>O229*H229</f>
        <v>0</v>
      </c>
      <c r="Q229" s="314">
        <v>6.0000000000000002E-5</v>
      </c>
      <c r="R229" s="314">
        <f>Q229*H229</f>
        <v>5.4000000000000001E-4</v>
      </c>
      <c r="S229" s="314">
        <v>0</v>
      </c>
      <c r="T229" s="315">
        <f>S229*H229</f>
        <v>0</v>
      </c>
      <c r="AR229" s="316" t="s">
        <v>334</v>
      </c>
      <c r="AT229" s="316" t="s">
        <v>175</v>
      </c>
      <c r="AU229" s="316" t="s">
        <v>86</v>
      </c>
      <c r="AY229" s="226" t="s">
        <v>79</v>
      </c>
      <c r="BE229" s="317">
        <f>IF(N229="základní",J229,0)</f>
        <v>0</v>
      </c>
      <c r="BF229" s="317">
        <f>IF(N229="snížená",J229,0)</f>
        <v>0</v>
      </c>
      <c r="BG229" s="317">
        <f>IF(N229="zákl. přenesená",J229,0)</f>
        <v>0</v>
      </c>
      <c r="BH229" s="317">
        <f>IF(N229="sníž. přenesená",J229,0)</f>
        <v>0</v>
      </c>
      <c r="BI229" s="317">
        <f>IF(N229="nulová",J229,0)</f>
        <v>0</v>
      </c>
      <c r="BJ229" s="226" t="s">
        <v>86</v>
      </c>
      <c r="BK229" s="317">
        <f>ROUND(I229*H229,2)</f>
        <v>0</v>
      </c>
      <c r="BL229" s="226" t="s">
        <v>217</v>
      </c>
      <c r="BM229" s="316" t="s">
        <v>1197</v>
      </c>
    </row>
    <row r="230" spans="2:65" s="233" customFormat="1" x14ac:dyDescent="0.2">
      <c r="B230" s="234"/>
      <c r="D230" s="318" t="s">
        <v>860</v>
      </c>
      <c r="F230" s="319" t="s">
        <v>1196</v>
      </c>
      <c r="I230" s="320"/>
      <c r="L230" s="234"/>
      <c r="M230" s="321"/>
      <c r="T230" s="322"/>
      <c r="AT230" s="226" t="s">
        <v>860</v>
      </c>
      <c r="AU230" s="226" t="s">
        <v>86</v>
      </c>
    </row>
    <row r="231" spans="2:65" s="233" customFormat="1" ht="16.5" customHeight="1" x14ac:dyDescent="0.2">
      <c r="B231" s="234"/>
      <c r="C231" s="305" t="s">
        <v>376</v>
      </c>
      <c r="D231" s="305" t="s">
        <v>81</v>
      </c>
      <c r="E231" s="306" t="s">
        <v>1198</v>
      </c>
      <c r="F231" s="307" t="s">
        <v>989</v>
      </c>
      <c r="G231" s="308" t="s">
        <v>84</v>
      </c>
      <c r="H231" s="309">
        <v>1</v>
      </c>
      <c r="I231" s="310"/>
      <c r="J231" s="311">
        <f>ROUND(I231*H231,2)</f>
        <v>0</v>
      </c>
      <c r="K231" s="307" t="s">
        <v>8</v>
      </c>
      <c r="L231" s="234"/>
      <c r="M231" s="312" t="s">
        <v>8</v>
      </c>
      <c r="N231" s="313" t="s">
        <v>31</v>
      </c>
      <c r="P231" s="314">
        <f>O231*H231</f>
        <v>0</v>
      </c>
      <c r="Q231" s="314">
        <v>0</v>
      </c>
      <c r="R231" s="314">
        <f>Q231*H231</f>
        <v>0</v>
      </c>
      <c r="S231" s="314">
        <v>0</v>
      </c>
      <c r="T231" s="315">
        <f>S231*H231</f>
        <v>0</v>
      </c>
      <c r="AR231" s="316" t="s">
        <v>217</v>
      </c>
      <c r="AT231" s="316" t="s">
        <v>81</v>
      </c>
      <c r="AU231" s="316" t="s">
        <v>86</v>
      </c>
      <c r="AY231" s="226" t="s">
        <v>79</v>
      </c>
      <c r="BE231" s="317">
        <f>IF(N231="základní",J231,0)</f>
        <v>0</v>
      </c>
      <c r="BF231" s="317">
        <f>IF(N231="snížená",J231,0)</f>
        <v>0</v>
      </c>
      <c r="BG231" s="317">
        <f>IF(N231="zákl. přenesená",J231,0)</f>
        <v>0</v>
      </c>
      <c r="BH231" s="317">
        <f>IF(N231="sníž. přenesená",J231,0)</f>
        <v>0</v>
      </c>
      <c r="BI231" s="317">
        <f>IF(N231="nulová",J231,0)</f>
        <v>0</v>
      </c>
      <c r="BJ231" s="226" t="s">
        <v>86</v>
      </c>
      <c r="BK231" s="317">
        <f>ROUND(I231*H231,2)</f>
        <v>0</v>
      </c>
      <c r="BL231" s="226" t="s">
        <v>217</v>
      </c>
      <c r="BM231" s="316" t="s">
        <v>1199</v>
      </c>
    </row>
    <row r="232" spans="2:65" s="233" customFormat="1" x14ac:dyDescent="0.2">
      <c r="B232" s="234"/>
      <c r="D232" s="318" t="s">
        <v>860</v>
      </c>
      <c r="F232" s="319" t="s">
        <v>989</v>
      </c>
      <c r="I232" s="320"/>
      <c r="L232" s="234"/>
      <c r="M232" s="321"/>
      <c r="T232" s="322"/>
      <c r="AT232" s="226" t="s">
        <v>860</v>
      </c>
      <c r="AU232" s="226" t="s">
        <v>86</v>
      </c>
    </row>
    <row r="233" spans="2:65" s="233" customFormat="1" ht="16.5" customHeight="1" x14ac:dyDescent="0.2">
      <c r="B233" s="234"/>
      <c r="C233" s="305" t="s">
        <v>381</v>
      </c>
      <c r="D233" s="305" t="s">
        <v>81</v>
      </c>
      <c r="E233" s="306" t="s">
        <v>1200</v>
      </c>
      <c r="F233" s="307" t="s">
        <v>1105</v>
      </c>
      <c r="G233" s="308" t="s">
        <v>84</v>
      </c>
      <c r="H233" s="309">
        <v>1</v>
      </c>
      <c r="I233" s="310"/>
      <c r="J233" s="311">
        <f>ROUND(I233*H233,2)</f>
        <v>0</v>
      </c>
      <c r="K233" s="307" t="s">
        <v>8</v>
      </c>
      <c r="L233" s="234"/>
      <c r="M233" s="312" t="s">
        <v>8</v>
      </c>
      <c r="N233" s="313" t="s">
        <v>31</v>
      </c>
      <c r="P233" s="314">
        <f>O233*H233</f>
        <v>0</v>
      </c>
      <c r="Q233" s="314">
        <v>0</v>
      </c>
      <c r="R233" s="314">
        <f>Q233*H233</f>
        <v>0</v>
      </c>
      <c r="S233" s="314">
        <v>0</v>
      </c>
      <c r="T233" s="315">
        <f>S233*H233</f>
        <v>0</v>
      </c>
      <c r="AR233" s="316" t="s">
        <v>217</v>
      </c>
      <c r="AT233" s="316" t="s">
        <v>81</v>
      </c>
      <c r="AU233" s="316" t="s">
        <v>86</v>
      </c>
      <c r="AY233" s="226" t="s">
        <v>79</v>
      </c>
      <c r="BE233" s="317">
        <f>IF(N233="základní",J233,0)</f>
        <v>0</v>
      </c>
      <c r="BF233" s="317">
        <f>IF(N233="snížená",J233,0)</f>
        <v>0</v>
      </c>
      <c r="BG233" s="317">
        <f>IF(N233="zákl. přenesená",J233,0)</f>
        <v>0</v>
      </c>
      <c r="BH233" s="317">
        <f>IF(N233="sníž. přenesená",J233,0)</f>
        <v>0</v>
      </c>
      <c r="BI233" s="317">
        <f>IF(N233="nulová",J233,0)</f>
        <v>0</v>
      </c>
      <c r="BJ233" s="226" t="s">
        <v>86</v>
      </c>
      <c r="BK233" s="317">
        <f>ROUND(I233*H233,2)</f>
        <v>0</v>
      </c>
      <c r="BL233" s="226" t="s">
        <v>217</v>
      </c>
      <c r="BM233" s="316" t="s">
        <v>1201</v>
      </c>
    </row>
    <row r="234" spans="2:65" s="233" customFormat="1" x14ac:dyDescent="0.2">
      <c r="B234" s="234"/>
      <c r="D234" s="318" t="s">
        <v>860</v>
      </c>
      <c r="F234" s="319" t="s">
        <v>1105</v>
      </c>
      <c r="I234" s="320"/>
      <c r="L234" s="234"/>
      <c r="M234" s="321"/>
      <c r="T234" s="322"/>
      <c r="AT234" s="226" t="s">
        <v>860</v>
      </c>
      <c r="AU234" s="226" t="s">
        <v>86</v>
      </c>
    </row>
    <row r="235" spans="2:65" s="233" customFormat="1" ht="24.2" customHeight="1" x14ac:dyDescent="0.2">
      <c r="B235" s="234"/>
      <c r="C235" s="305" t="s">
        <v>385</v>
      </c>
      <c r="D235" s="305" t="s">
        <v>81</v>
      </c>
      <c r="E235" s="306" t="s">
        <v>1202</v>
      </c>
      <c r="F235" s="307" t="s">
        <v>1203</v>
      </c>
      <c r="G235" s="308" t="s">
        <v>534</v>
      </c>
      <c r="H235" s="334"/>
      <c r="I235" s="310"/>
      <c r="J235" s="311">
        <f>ROUND(I235*H235,2)</f>
        <v>0</v>
      </c>
      <c r="K235" s="307" t="s">
        <v>858</v>
      </c>
      <c r="L235" s="234"/>
      <c r="M235" s="312" t="s">
        <v>8</v>
      </c>
      <c r="N235" s="313" t="s">
        <v>31</v>
      </c>
      <c r="P235" s="314">
        <f>O235*H235</f>
        <v>0</v>
      </c>
      <c r="Q235" s="314">
        <v>0</v>
      </c>
      <c r="R235" s="314">
        <f>Q235*H235</f>
        <v>0</v>
      </c>
      <c r="S235" s="314">
        <v>0</v>
      </c>
      <c r="T235" s="315">
        <f>S235*H235</f>
        <v>0</v>
      </c>
      <c r="AR235" s="316" t="s">
        <v>217</v>
      </c>
      <c r="AT235" s="316" t="s">
        <v>81</v>
      </c>
      <c r="AU235" s="316" t="s">
        <v>86</v>
      </c>
      <c r="AY235" s="226" t="s">
        <v>79</v>
      </c>
      <c r="BE235" s="317">
        <f>IF(N235="základní",J235,0)</f>
        <v>0</v>
      </c>
      <c r="BF235" s="317">
        <f>IF(N235="snížená",J235,0)</f>
        <v>0</v>
      </c>
      <c r="BG235" s="317">
        <f>IF(N235="zákl. přenesená",J235,0)</f>
        <v>0</v>
      </c>
      <c r="BH235" s="317">
        <f>IF(N235="sníž. přenesená",J235,0)</f>
        <v>0</v>
      </c>
      <c r="BI235" s="317">
        <f>IF(N235="nulová",J235,0)</f>
        <v>0</v>
      </c>
      <c r="BJ235" s="226" t="s">
        <v>86</v>
      </c>
      <c r="BK235" s="317">
        <f>ROUND(I235*H235,2)</f>
        <v>0</v>
      </c>
      <c r="BL235" s="226" t="s">
        <v>217</v>
      </c>
      <c r="BM235" s="316" t="s">
        <v>1204</v>
      </c>
    </row>
    <row r="236" spans="2:65" s="233" customFormat="1" ht="29.25" x14ac:dyDescent="0.2">
      <c r="B236" s="234"/>
      <c r="D236" s="318" t="s">
        <v>860</v>
      </c>
      <c r="F236" s="319" t="s">
        <v>1205</v>
      </c>
      <c r="I236" s="320"/>
      <c r="L236" s="234"/>
      <c r="M236" s="321"/>
      <c r="T236" s="322"/>
      <c r="AT236" s="226" t="s">
        <v>860</v>
      </c>
      <c r="AU236" s="226" t="s">
        <v>86</v>
      </c>
    </row>
    <row r="237" spans="2:65" s="233" customFormat="1" x14ac:dyDescent="0.2">
      <c r="B237" s="234"/>
      <c r="D237" s="323" t="s">
        <v>95</v>
      </c>
      <c r="F237" s="324" t="s">
        <v>1206</v>
      </c>
      <c r="I237" s="320"/>
      <c r="L237" s="234"/>
      <c r="M237" s="321"/>
      <c r="T237" s="322"/>
      <c r="AT237" s="226" t="s">
        <v>95</v>
      </c>
      <c r="AU237" s="226" t="s">
        <v>86</v>
      </c>
    </row>
    <row r="238" spans="2:65" s="233" customFormat="1" ht="107.25" x14ac:dyDescent="0.2">
      <c r="B238" s="234"/>
      <c r="D238" s="318" t="s">
        <v>97</v>
      </c>
      <c r="F238" s="325" t="s">
        <v>999</v>
      </c>
      <c r="I238" s="320"/>
      <c r="L238" s="234"/>
      <c r="M238" s="342"/>
      <c r="N238" s="343"/>
      <c r="O238" s="343"/>
      <c r="P238" s="343"/>
      <c r="Q238" s="343"/>
      <c r="R238" s="343"/>
      <c r="S238" s="343"/>
      <c r="T238" s="344"/>
      <c r="AT238" s="226" t="s">
        <v>97</v>
      </c>
      <c r="AU238" s="226" t="s">
        <v>86</v>
      </c>
    </row>
    <row r="239" spans="2:65" s="233" customFormat="1" ht="6.95" customHeight="1" x14ac:dyDescent="0.2">
      <c r="B239" s="261"/>
      <c r="C239" s="262"/>
      <c r="D239" s="262"/>
      <c r="E239" s="262"/>
      <c r="F239" s="262"/>
      <c r="G239" s="262"/>
      <c r="H239" s="262"/>
      <c r="I239" s="262"/>
      <c r="J239" s="262"/>
      <c r="K239" s="262"/>
      <c r="L239" s="234"/>
    </row>
  </sheetData>
  <sheetProtection algorithmName="SHA-512" hashValue="GSrRXYZIax01bTN5TYOZokPX9wXZVO83mxwHLZUAdgQ/cssekNv/RGQGvOmTHbCQgOPny71kRMYazqZfrFi/Cg==" saltValue="mGt4JFoceCG0zIVN4G79rI7a9clKiE2l7GAJwJ5BH+lhE4CE7TkS+C244H6ITSv08Z/vl8CxoBpfFMm4JpQC9Q==" spinCount="100000" sheet="1" objects="1" scenarios="1" formatColumns="0" formatRows="0" autoFilter="0"/>
  <autoFilter ref="C120:K238" xr:uid="{00000000-0009-0000-0000-000004000000}"/>
  <mergeCells count="9">
    <mergeCell ref="E87:H87"/>
    <mergeCell ref="E111:H111"/>
    <mergeCell ref="E113:H113"/>
    <mergeCell ref="L2:V2"/>
    <mergeCell ref="E7:H7"/>
    <mergeCell ref="E9:H9"/>
    <mergeCell ref="E18:H18"/>
    <mergeCell ref="E27:H27"/>
    <mergeCell ref="E85:H85"/>
  </mergeCells>
  <hyperlinks>
    <hyperlink ref="F130" r:id="rId1" xr:uid="{9D938886-414A-416A-8C88-747DD9F7072C}"/>
    <hyperlink ref="F137" r:id="rId2" xr:uid="{5C564212-04D1-49FF-A2F3-7860A290D8E8}"/>
    <hyperlink ref="F142" r:id="rId3" xr:uid="{7AB9974E-74EC-4E4D-BF1A-308EEEEFF6CE}"/>
    <hyperlink ref="F149" r:id="rId4" xr:uid="{9B0F1C11-EF5A-4F23-A288-15C4C0233C36}"/>
    <hyperlink ref="F156" r:id="rId5" xr:uid="{FC8FF88B-D666-4467-9DC2-4CB44E23596B}"/>
    <hyperlink ref="F162" r:id="rId6" xr:uid="{51CDDA0B-0D24-4ADE-9E76-1615A0AF0491}"/>
    <hyperlink ref="F170" r:id="rId7" xr:uid="{C391B5D2-6823-48B4-9FED-01C67A978109}"/>
    <hyperlink ref="F175" r:id="rId8" xr:uid="{9FB68A8B-1E32-429E-A3FB-BA6CE6AA7041}"/>
    <hyperlink ref="F180" r:id="rId9" xr:uid="{D2387500-1E76-452E-9088-898D5A27FC04}"/>
    <hyperlink ref="F185" r:id="rId10" xr:uid="{F8460345-EDA6-44E7-854E-497502B45AC1}"/>
    <hyperlink ref="F190" r:id="rId11" xr:uid="{21EBF40B-618C-45CD-A4BA-C4CB21A8DA64}"/>
    <hyperlink ref="F195" r:id="rId12" xr:uid="{F356C347-55CE-4FA6-B9AD-71C45A84E37C}"/>
    <hyperlink ref="F200" r:id="rId13" xr:uid="{075D9AF3-D719-4B3A-A704-560174E7E3F0}"/>
    <hyperlink ref="F212" r:id="rId14" xr:uid="{9EEC7A51-61DC-486E-8126-7AB9C5EFCC5E}"/>
    <hyperlink ref="F223" r:id="rId15" xr:uid="{35DF7327-0B7C-46CD-9783-22865C2B24C7}"/>
    <hyperlink ref="F228" r:id="rId16" xr:uid="{FD7B2923-C0CD-43FD-AA5F-B858D32F79FD}"/>
    <hyperlink ref="F237" r:id="rId17" xr:uid="{4E82C19A-D8D1-4665-8B6A-2A5F94E348D7}"/>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1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19"/>
  <sheetViews>
    <sheetView showGridLines="0" topLeftCell="A43" zoomScale="110" zoomScaleNormal="110" workbookViewId="0">
      <selection activeCell="L72" sqref="L72"/>
    </sheetView>
  </sheetViews>
  <sheetFormatPr defaultRowHeight="11.25" x14ac:dyDescent="0.2"/>
  <cols>
    <col min="1" max="1" width="8.33203125" style="140" customWidth="1"/>
    <col min="2" max="2" width="1.6640625" style="140" customWidth="1"/>
    <col min="3" max="4" width="5" style="140" customWidth="1"/>
    <col min="5" max="5" width="11.6640625" style="140" customWidth="1"/>
    <col min="6" max="6" width="9.1640625" style="140" customWidth="1"/>
    <col min="7" max="7" width="5" style="140" customWidth="1"/>
    <col min="8" max="8" width="77.83203125" style="140" customWidth="1"/>
    <col min="9" max="10" width="20" style="140" customWidth="1"/>
    <col min="11" max="11" width="1.6640625" style="140" customWidth="1"/>
  </cols>
  <sheetData>
    <row r="1" spans="2:11" customFormat="1" ht="37.5" customHeight="1" x14ac:dyDescent="0.2"/>
    <row r="2" spans="2:11" customFormat="1" ht="7.5" customHeight="1" x14ac:dyDescent="0.2">
      <c r="B2" s="141"/>
      <c r="C2" s="142"/>
      <c r="D2" s="142"/>
      <c r="E2" s="142"/>
      <c r="F2" s="142"/>
      <c r="G2" s="142"/>
      <c r="H2" s="142"/>
      <c r="I2" s="142"/>
      <c r="J2" s="142"/>
      <c r="K2" s="143"/>
    </row>
    <row r="3" spans="2:11" s="11" customFormat="1" ht="45" customHeight="1" x14ac:dyDescent="0.2">
      <c r="B3" s="144"/>
      <c r="C3" s="379" t="s">
        <v>656</v>
      </c>
      <c r="D3" s="379"/>
      <c r="E3" s="379"/>
      <c r="F3" s="379"/>
      <c r="G3" s="379"/>
      <c r="H3" s="379"/>
      <c r="I3" s="379"/>
      <c r="J3" s="379"/>
      <c r="K3" s="145"/>
    </row>
    <row r="4" spans="2:11" customFormat="1" ht="25.5" customHeight="1" x14ac:dyDescent="0.3">
      <c r="B4" s="146"/>
      <c r="C4" s="384" t="s">
        <v>657</v>
      </c>
      <c r="D4" s="384"/>
      <c r="E4" s="384"/>
      <c r="F4" s="384"/>
      <c r="G4" s="384"/>
      <c r="H4" s="384"/>
      <c r="I4" s="384"/>
      <c r="J4" s="384"/>
      <c r="K4" s="147"/>
    </row>
    <row r="5" spans="2:11" customFormat="1" ht="5.25" customHeight="1" x14ac:dyDescent="0.2">
      <c r="B5" s="146"/>
      <c r="C5" s="148"/>
      <c r="D5" s="148"/>
      <c r="E5" s="148"/>
      <c r="F5" s="148"/>
      <c r="G5" s="148"/>
      <c r="H5" s="148"/>
      <c r="I5" s="148"/>
      <c r="J5" s="148"/>
      <c r="K5" s="147"/>
    </row>
    <row r="6" spans="2:11" customFormat="1" ht="15" customHeight="1" x14ac:dyDescent="0.2">
      <c r="B6" s="146"/>
      <c r="C6" s="383" t="s">
        <v>658</v>
      </c>
      <c r="D6" s="383"/>
      <c r="E6" s="383"/>
      <c r="F6" s="383"/>
      <c r="G6" s="383"/>
      <c r="H6" s="383"/>
      <c r="I6" s="383"/>
      <c r="J6" s="383"/>
      <c r="K6" s="147"/>
    </row>
    <row r="7" spans="2:11" customFormat="1" ht="15" customHeight="1" x14ac:dyDescent="0.2">
      <c r="B7" s="150"/>
      <c r="C7" s="383" t="s">
        <v>659</v>
      </c>
      <c r="D7" s="383"/>
      <c r="E7" s="383"/>
      <c r="F7" s="383"/>
      <c r="G7" s="383"/>
      <c r="H7" s="383"/>
      <c r="I7" s="383"/>
      <c r="J7" s="383"/>
      <c r="K7" s="147"/>
    </row>
    <row r="8" spans="2:11" customFormat="1" ht="12.75" customHeight="1" x14ac:dyDescent="0.2">
      <c r="B8" s="150"/>
      <c r="C8" s="149"/>
      <c r="D8" s="149"/>
      <c r="E8" s="149"/>
      <c r="F8" s="149"/>
      <c r="G8" s="149"/>
      <c r="H8" s="149"/>
      <c r="I8" s="149"/>
      <c r="J8" s="149"/>
      <c r="K8" s="147"/>
    </row>
    <row r="9" spans="2:11" customFormat="1" ht="15" customHeight="1" x14ac:dyDescent="0.2">
      <c r="B9" s="150"/>
      <c r="C9" s="383" t="s">
        <v>660</v>
      </c>
      <c r="D9" s="383"/>
      <c r="E9" s="383"/>
      <c r="F9" s="383"/>
      <c r="G9" s="383"/>
      <c r="H9" s="383"/>
      <c r="I9" s="383"/>
      <c r="J9" s="383"/>
      <c r="K9" s="147"/>
    </row>
    <row r="10" spans="2:11" customFormat="1" ht="15" customHeight="1" x14ac:dyDescent="0.2">
      <c r="B10" s="150"/>
      <c r="C10" s="149"/>
      <c r="D10" s="383" t="s">
        <v>661</v>
      </c>
      <c r="E10" s="383"/>
      <c r="F10" s="383"/>
      <c r="G10" s="383"/>
      <c r="H10" s="383"/>
      <c r="I10" s="383"/>
      <c r="J10" s="383"/>
      <c r="K10" s="147"/>
    </row>
    <row r="11" spans="2:11" customFormat="1" ht="15" customHeight="1" x14ac:dyDescent="0.2">
      <c r="B11" s="150"/>
      <c r="C11" s="151"/>
      <c r="D11" s="383" t="s">
        <v>662</v>
      </c>
      <c r="E11" s="383"/>
      <c r="F11" s="383"/>
      <c r="G11" s="383"/>
      <c r="H11" s="383"/>
      <c r="I11" s="383"/>
      <c r="J11" s="383"/>
      <c r="K11" s="147"/>
    </row>
    <row r="12" spans="2:11" customFormat="1" ht="15" customHeight="1" x14ac:dyDescent="0.2">
      <c r="B12" s="150"/>
      <c r="C12" s="151"/>
      <c r="D12" s="149"/>
      <c r="E12" s="149"/>
      <c r="F12" s="149"/>
      <c r="G12" s="149"/>
      <c r="H12" s="149"/>
      <c r="I12" s="149"/>
      <c r="J12" s="149"/>
      <c r="K12" s="147"/>
    </row>
    <row r="13" spans="2:11" customFormat="1" ht="15" customHeight="1" x14ac:dyDescent="0.2">
      <c r="B13" s="150"/>
      <c r="C13" s="151"/>
      <c r="D13" s="152" t="s">
        <v>663</v>
      </c>
      <c r="E13" s="149"/>
      <c r="F13" s="149"/>
      <c r="G13" s="149"/>
      <c r="H13" s="149"/>
      <c r="I13" s="149"/>
      <c r="J13" s="149"/>
      <c r="K13" s="147"/>
    </row>
    <row r="14" spans="2:11" customFormat="1" ht="12.75" customHeight="1" x14ac:dyDescent="0.2">
      <c r="B14" s="150"/>
      <c r="C14" s="151"/>
      <c r="D14" s="151"/>
      <c r="E14" s="151"/>
      <c r="F14" s="151"/>
      <c r="G14" s="151"/>
      <c r="H14" s="151"/>
      <c r="I14" s="151"/>
      <c r="J14" s="151"/>
      <c r="K14" s="147"/>
    </row>
    <row r="15" spans="2:11" customFormat="1" ht="15" customHeight="1" x14ac:dyDescent="0.2">
      <c r="B15" s="150"/>
      <c r="C15" s="151"/>
      <c r="D15" s="383" t="s">
        <v>664</v>
      </c>
      <c r="E15" s="383"/>
      <c r="F15" s="383"/>
      <c r="G15" s="383"/>
      <c r="H15" s="383"/>
      <c r="I15" s="383"/>
      <c r="J15" s="383"/>
      <c r="K15" s="147"/>
    </row>
    <row r="16" spans="2:11" customFormat="1" ht="15" customHeight="1" x14ac:dyDescent="0.2">
      <c r="B16" s="150"/>
      <c r="C16" s="151"/>
      <c r="D16" s="383" t="s">
        <v>665</v>
      </c>
      <c r="E16" s="383"/>
      <c r="F16" s="383"/>
      <c r="G16" s="383"/>
      <c r="H16" s="383"/>
      <c r="I16" s="383"/>
      <c r="J16" s="383"/>
      <c r="K16" s="147"/>
    </row>
    <row r="17" spans="2:11" customFormat="1" ht="15" customHeight="1" x14ac:dyDescent="0.2">
      <c r="B17" s="150"/>
      <c r="C17" s="151"/>
      <c r="D17" s="383" t="s">
        <v>666</v>
      </c>
      <c r="E17" s="383"/>
      <c r="F17" s="383"/>
      <c r="G17" s="383"/>
      <c r="H17" s="383"/>
      <c r="I17" s="383"/>
      <c r="J17" s="383"/>
      <c r="K17" s="147"/>
    </row>
    <row r="18" spans="2:11" customFormat="1" ht="15" customHeight="1" x14ac:dyDescent="0.2">
      <c r="B18" s="150"/>
      <c r="C18" s="151"/>
      <c r="D18" s="151"/>
      <c r="E18" s="153" t="s">
        <v>44</v>
      </c>
      <c r="F18" s="383" t="s">
        <v>667</v>
      </c>
      <c r="G18" s="383"/>
      <c r="H18" s="383"/>
      <c r="I18" s="383"/>
      <c r="J18" s="383"/>
      <c r="K18" s="147"/>
    </row>
    <row r="19" spans="2:11" customFormat="1" ht="15" customHeight="1" x14ac:dyDescent="0.2">
      <c r="B19" s="150"/>
      <c r="C19" s="151"/>
      <c r="D19" s="151"/>
      <c r="E19" s="153" t="s">
        <v>668</v>
      </c>
      <c r="F19" s="383" t="s">
        <v>669</v>
      </c>
      <c r="G19" s="383"/>
      <c r="H19" s="383"/>
      <c r="I19" s="383"/>
      <c r="J19" s="383"/>
      <c r="K19" s="147"/>
    </row>
    <row r="20" spans="2:11" customFormat="1" ht="15" customHeight="1" x14ac:dyDescent="0.2">
      <c r="B20" s="150"/>
      <c r="C20" s="151"/>
      <c r="D20" s="151"/>
      <c r="E20" s="153" t="s">
        <v>670</v>
      </c>
      <c r="F20" s="383" t="s">
        <v>671</v>
      </c>
      <c r="G20" s="383"/>
      <c r="H20" s="383"/>
      <c r="I20" s="383"/>
      <c r="J20" s="383"/>
      <c r="K20" s="147"/>
    </row>
    <row r="21" spans="2:11" customFormat="1" ht="15" customHeight="1" x14ac:dyDescent="0.2">
      <c r="B21" s="150"/>
      <c r="C21" s="151"/>
      <c r="D21" s="151"/>
      <c r="E21" s="153" t="s">
        <v>672</v>
      </c>
      <c r="F21" s="383" t="s">
        <v>673</v>
      </c>
      <c r="G21" s="383"/>
      <c r="H21" s="383"/>
      <c r="I21" s="383"/>
      <c r="J21" s="383"/>
      <c r="K21" s="147"/>
    </row>
    <row r="22" spans="2:11" customFormat="1" ht="15" customHeight="1" x14ac:dyDescent="0.2">
      <c r="B22" s="150"/>
      <c r="C22" s="151"/>
      <c r="D22" s="151"/>
      <c r="E22" s="153" t="s">
        <v>674</v>
      </c>
      <c r="F22" s="383" t="s">
        <v>675</v>
      </c>
      <c r="G22" s="383"/>
      <c r="H22" s="383"/>
      <c r="I22" s="383"/>
      <c r="J22" s="383"/>
      <c r="K22" s="147"/>
    </row>
    <row r="23" spans="2:11" customFormat="1" ht="15" customHeight="1" x14ac:dyDescent="0.2">
      <c r="B23" s="150"/>
      <c r="C23" s="151"/>
      <c r="D23" s="151"/>
      <c r="E23" s="153" t="s">
        <v>676</v>
      </c>
      <c r="F23" s="383" t="s">
        <v>677</v>
      </c>
      <c r="G23" s="383"/>
      <c r="H23" s="383"/>
      <c r="I23" s="383"/>
      <c r="J23" s="383"/>
      <c r="K23" s="147"/>
    </row>
    <row r="24" spans="2:11" customFormat="1" ht="12.75" customHeight="1" x14ac:dyDescent="0.2">
      <c r="B24" s="150"/>
      <c r="C24" s="151"/>
      <c r="D24" s="151"/>
      <c r="E24" s="151"/>
      <c r="F24" s="151"/>
      <c r="G24" s="151"/>
      <c r="H24" s="151"/>
      <c r="I24" s="151"/>
      <c r="J24" s="151"/>
      <c r="K24" s="147"/>
    </row>
    <row r="25" spans="2:11" customFormat="1" ht="15" customHeight="1" x14ac:dyDescent="0.2">
      <c r="B25" s="150"/>
      <c r="C25" s="383" t="s">
        <v>678</v>
      </c>
      <c r="D25" s="383"/>
      <c r="E25" s="383"/>
      <c r="F25" s="383"/>
      <c r="G25" s="383"/>
      <c r="H25" s="383"/>
      <c r="I25" s="383"/>
      <c r="J25" s="383"/>
      <c r="K25" s="147"/>
    </row>
    <row r="26" spans="2:11" customFormat="1" ht="15" customHeight="1" x14ac:dyDescent="0.2">
      <c r="B26" s="150"/>
      <c r="C26" s="383" t="s">
        <v>679</v>
      </c>
      <c r="D26" s="383"/>
      <c r="E26" s="383"/>
      <c r="F26" s="383"/>
      <c r="G26" s="383"/>
      <c r="H26" s="383"/>
      <c r="I26" s="383"/>
      <c r="J26" s="383"/>
      <c r="K26" s="147"/>
    </row>
    <row r="27" spans="2:11" customFormat="1" ht="15" customHeight="1" x14ac:dyDescent="0.2">
      <c r="B27" s="150"/>
      <c r="C27" s="149"/>
      <c r="D27" s="383" t="s">
        <v>680</v>
      </c>
      <c r="E27" s="383"/>
      <c r="F27" s="383"/>
      <c r="G27" s="383"/>
      <c r="H27" s="383"/>
      <c r="I27" s="383"/>
      <c r="J27" s="383"/>
      <c r="K27" s="147"/>
    </row>
    <row r="28" spans="2:11" customFormat="1" ht="15" customHeight="1" x14ac:dyDescent="0.2">
      <c r="B28" s="150"/>
      <c r="C28" s="151"/>
      <c r="D28" s="383" t="s">
        <v>681</v>
      </c>
      <c r="E28" s="383"/>
      <c r="F28" s="383"/>
      <c r="G28" s="383"/>
      <c r="H28" s="383"/>
      <c r="I28" s="383"/>
      <c r="J28" s="383"/>
      <c r="K28" s="147"/>
    </row>
    <row r="29" spans="2:11" customFormat="1" ht="12.75" customHeight="1" x14ac:dyDescent="0.2">
      <c r="B29" s="150"/>
      <c r="C29" s="151"/>
      <c r="D29" s="151"/>
      <c r="E29" s="151"/>
      <c r="F29" s="151"/>
      <c r="G29" s="151"/>
      <c r="H29" s="151"/>
      <c r="I29" s="151"/>
      <c r="J29" s="151"/>
      <c r="K29" s="147"/>
    </row>
    <row r="30" spans="2:11" customFormat="1" ht="15" customHeight="1" x14ac:dyDescent="0.2">
      <c r="B30" s="150"/>
      <c r="C30" s="151"/>
      <c r="D30" s="383" t="s">
        <v>682</v>
      </c>
      <c r="E30" s="383"/>
      <c r="F30" s="383"/>
      <c r="G30" s="383"/>
      <c r="H30" s="383"/>
      <c r="I30" s="383"/>
      <c r="J30" s="383"/>
      <c r="K30" s="147"/>
    </row>
    <row r="31" spans="2:11" customFormat="1" ht="15" customHeight="1" x14ac:dyDescent="0.2">
      <c r="B31" s="150"/>
      <c r="C31" s="151"/>
      <c r="D31" s="383" t="s">
        <v>683</v>
      </c>
      <c r="E31" s="383"/>
      <c r="F31" s="383"/>
      <c r="G31" s="383"/>
      <c r="H31" s="383"/>
      <c r="I31" s="383"/>
      <c r="J31" s="383"/>
      <c r="K31" s="147"/>
    </row>
    <row r="32" spans="2:11" customFormat="1" ht="12.75" customHeight="1" x14ac:dyDescent="0.2">
      <c r="B32" s="150"/>
      <c r="C32" s="151"/>
      <c r="D32" s="151"/>
      <c r="E32" s="151"/>
      <c r="F32" s="151"/>
      <c r="G32" s="151"/>
      <c r="H32" s="151"/>
      <c r="I32" s="151"/>
      <c r="J32" s="151"/>
      <c r="K32" s="147"/>
    </row>
    <row r="33" spans="2:11" customFormat="1" ht="15" customHeight="1" x14ac:dyDescent="0.2">
      <c r="B33" s="150"/>
      <c r="C33" s="151"/>
      <c r="D33" s="383" t="s">
        <v>684</v>
      </c>
      <c r="E33" s="383"/>
      <c r="F33" s="383"/>
      <c r="G33" s="383"/>
      <c r="H33" s="383"/>
      <c r="I33" s="383"/>
      <c r="J33" s="383"/>
      <c r="K33" s="147"/>
    </row>
    <row r="34" spans="2:11" customFormat="1" ht="15" customHeight="1" x14ac:dyDescent="0.2">
      <c r="B34" s="150"/>
      <c r="C34" s="151"/>
      <c r="D34" s="383" t="s">
        <v>685</v>
      </c>
      <c r="E34" s="383"/>
      <c r="F34" s="383"/>
      <c r="G34" s="383"/>
      <c r="H34" s="383"/>
      <c r="I34" s="383"/>
      <c r="J34" s="383"/>
      <c r="K34" s="147"/>
    </row>
    <row r="35" spans="2:11" customFormat="1" ht="15" customHeight="1" x14ac:dyDescent="0.2">
      <c r="B35" s="150"/>
      <c r="C35" s="151"/>
      <c r="D35" s="383" t="s">
        <v>686</v>
      </c>
      <c r="E35" s="383"/>
      <c r="F35" s="383"/>
      <c r="G35" s="383"/>
      <c r="H35" s="383"/>
      <c r="I35" s="383"/>
      <c r="J35" s="383"/>
      <c r="K35" s="147"/>
    </row>
    <row r="36" spans="2:11" customFormat="1" ht="15" customHeight="1" x14ac:dyDescent="0.2">
      <c r="B36" s="150"/>
      <c r="C36" s="151"/>
      <c r="D36" s="149"/>
      <c r="E36" s="152" t="s">
        <v>65</v>
      </c>
      <c r="F36" s="149"/>
      <c r="G36" s="383" t="s">
        <v>687</v>
      </c>
      <c r="H36" s="383"/>
      <c r="I36" s="383"/>
      <c r="J36" s="383"/>
      <c r="K36" s="147"/>
    </row>
    <row r="37" spans="2:11" customFormat="1" ht="30.75" customHeight="1" x14ac:dyDescent="0.2">
      <c r="B37" s="150"/>
      <c r="C37" s="151"/>
      <c r="D37" s="149"/>
      <c r="E37" s="152" t="s">
        <v>688</v>
      </c>
      <c r="F37" s="149"/>
      <c r="G37" s="383" t="s">
        <v>689</v>
      </c>
      <c r="H37" s="383"/>
      <c r="I37" s="383"/>
      <c r="J37" s="383"/>
      <c r="K37" s="147"/>
    </row>
    <row r="38" spans="2:11" customFormat="1" ht="15" customHeight="1" x14ac:dyDescent="0.2">
      <c r="B38" s="150"/>
      <c r="C38" s="151"/>
      <c r="D38" s="149"/>
      <c r="E38" s="152" t="s">
        <v>38</v>
      </c>
      <c r="F38" s="149"/>
      <c r="G38" s="383" t="s">
        <v>690</v>
      </c>
      <c r="H38" s="383"/>
      <c r="I38" s="383"/>
      <c r="J38" s="383"/>
      <c r="K38" s="147"/>
    </row>
    <row r="39" spans="2:11" customFormat="1" ht="15" customHeight="1" x14ac:dyDescent="0.2">
      <c r="B39" s="150"/>
      <c r="C39" s="151"/>
      <c r="D39" s="149"/>
      <c r="E39" s="152" t="s">
        <v>39</v>
      </c>
      <c r="F39" s="149"/>
      <c r="G39" s="383" t="s">
        <v>691</v>
      </c>
      <c r="H39" s="383"/>
      <c r="I39" s="383"/>
      <c r="J39" s="383"/>
      <c r="K39" s="147"/>
    </row>
    <row r="40" spans="2:11" customFormat="1" ht="15" customHeight="1" x14ac:dyDescent="0.2">
      <c r="B40" s="150"/>
      <c r="C40" s="151"/>
      <c r="D40" s="149"/>
      <c r="E40" s="152" t="s">
        <v>66</v>
      </c>
      <c r="F40" s="149"/>
      <c r="G40" s="383" t="s">
        <v>692</v>
      </c>
      <c r="H40" s="383"/>
      <c r="I40" s="383"/>
      <c r="J40" s="383"/>
      <c r="K40" s="147"/>
    </row>
    <row r="41" spans="2:11" customFormat="1" ht="15" customHeight="1" x14ac:dyDescent="0.2">
      <c r="B41" s="150"/>
      <c r="C41" s="151"/>
      <c r="D41" s="149"/>
      <c r="E41" s="152" t="s">
        <v>67</v>
      </c>
      <c r="F41" s="149"/>
      <c r="G41" s="383" t="s">
        <v>693</v>
      </c>
      <c r="H41" s="383"/>
      <c r="I41" s="383"/>
      <c r="J41" s="383"/>
      <c r="K41" s="147"/>
    </row>
    <row r="42" spans="2:11" customFormat="1" ht="15" customHeight="1" x14ac:dyDescent="0.2">
      <c r="B42" s="150"/>
      <c r="C42" s="151"/>
      <c r="D42" s="149"/>
      <c r="E42" s="152" t="s">
        <v>694</v>
      </c>
      <c r="F42" s="149"/>
      <c r="G42" s="383" t="s">
        <v>695</v>
      </c>
      <c r="H42" s="383"/>
      <c r="I42" s="383"/>
      <c r="J42" s="383"/>
      <c r="K42" s="147"/>
    </row>
    <row r="43" spans="2:11" customFormat="1" ht="15" customHeight="1" x14ac:dyDescent="0.2">
      <c r="B43" s="150"/>
      <c r="C43" s="151"/>
      <c r="D43" s="149"/>
      <c r="E43" s="152"/>
      <c r="F43" s="149"/>
      <c r="G43" s="383" t="s">
        <v>696</v>
      </c>
      <c r="H43" s="383"/>
      <c r="I43" s="383"/>
      <c r="J43" s="383"/>
      <c r="K43" s="147"/>
    </row>
    <row r="44" spans="2:11" customFormat="1" ht="15" customHeight="1" x14ac:dyDescent="0.2">
      <c r="B44" s="150"/>
      <c r="C44" s="151"/>
      <c r="D44" s="149"/>
      <c r="E44" s="152" t="s">
        <v>697</v>
      </c>
      <c r="F44" s="149"/>
      <c r="G44" s="383" t="s">
        <v>698</v>
      </c>
      <c r="H44" s="383"/>
      <c r="I44" s="383"/>
      <c r="J44" s="383"/>
      <c r="K44" s="147"/>
    </row>
    <row r="45" spans="2:11" customFormat="1" ht="15" customHeight="1" x14ac:dyDescent="0.2">
      <c r="B45" s="150"/>
      <c r="C45" s="151"/>
      <c r="D45" s="149"/>
      <c r="E45" s="152" t="s">
        <v>69</v>
      </c>
      <c r="F45" s="149"/>
      <c r="G45" s="383" t="s">
        <v>699</v>
      </c>
      <c r="H45" s="383"/>
      <c r="I45" s="383"/>
      <c r="J45" s="383"/>
      <c r="K45" s="147"/>
    </row>
    <row r="46" spans="2:11" customFormat="1" ht="12.75" customHeight="1" x14ac:dyDescent="0.2">
      <c r="B46" s="150"/>
      <c r="C46" s="151"/>
      <c r="D46" s="149"/>
      <c r="E46" s="149"/>
      <c r="F46" s="149"/>
      <c r="G46" s="149"/>
      <c r="H46" s="149"/>
      <c r="I46" s="149"/>
      <c r="J46" s="149"/>
      <c r="K46" s="147"/>
    </row>
    <row r="47" spans="2:11" customFormat="1" ht="15" customHeight="1" x14ac:dyDescent="0.2">
      <c r="B47" s="150"/>
      <c r="C47" s="151"/>
      <c r="D47" s="383" t="s">
        <v>700</v>
      </c>
      <c r="E47" s="383"/>
      <c r="F47" s="383"/>
      <c r="G47" s="383"/>
      <c r="H47" s="383"/>
      <c r="I47" s="383"/>
      <c r="J47" s="383"/>
      <c r="K47" s="147"/>
    </row>
    <row r="48" spans="2:11" customFormat="1" ht="15" customHeight="1" x14ac:dyDescent="0.2">
      <c r="B48" s="150"/>
      <c r="C48" s="151"/>
      <c r="D48" s="151"/>
      <c r="E48" s="383" t="s">
        <v>701</v>
      </c>
      <c r="F48" s="383"/>
      <c r="G48" s="383"/>
      <c r="H48" s="383"/>
      <c r="I48" s="383"/>
      <c r="J48" s="383"/>
      <c r="K48" s="147"/>
    </row>
    <row r="49" spans="2:11" customFormat="1" ht="15" customHeight="1" x14ac:dyDescent="0.2">
      <c r="B49" s="150"/>
      <c r="C49" s="151"/>
      <c r="D49" s="151"/>
      <c r="E49" s="383" t="s">
        <v>702</v>
      </c>
      <c r="F49" s="383"/>
      <c r="G49" s="383"/>
      <c r="H49" s="383"/>
      <c r="I49" s="383"/>
      <c r="J49" s="383"/>
      <c r="K49" s="147"/>
    </row>
    <row r="50" spans="2:11" customFormat="1" ht="15" customHeight="1" x14ac:dyDescent="0.2">
      <c r="B50" s="150"/>
      <c r="C50" s="151"/>
      <c r="D50" s="151"/>
      <c r="E50" s="383" t="s">
        <v>703</v>
      </c>
      <c r="F50" s="383"/>
      <c r="G50" s="383"/>
      <c r="H50" s="383"/>
      <c r="I50" s="383"/>
      <c r="J50" s="383"/>
      <c r="K50" s="147"/>
    </row>
    <row r="51" spans="2:11" customFormat="1" ht="15" customHeight="1" x14ac:dyDescent="0.2">
      <c r="B51" s="150"/>
      <c r="C51" s="151"/>
      <c r="D51" s="383" t="s">
        <v>704</v>
      </c>
      <c r="E51" s="383"/>
      <c r="F51" s="383"/>
      <c r="G51" s="383"/>
      <c r="H51" s="383"/>
      <c r="I51" s="383"/>
      <c r="J51" s="383"/>
      <c r="K51" s="147"/>
    </row>
    <row r="52" spans="2:11" customFormat="1" ht="25.5" customHeight="1" x14ac:dyDescent="0.3">
      <c r="B52" s="146"/>
      <c r="C52" s="384" t="s">
        <v>705</v>
      </c>
      <c r="D52" s="384"/>
      <c r="E52" s="384"/>
      <c r="F52" s="384"/>
      <c r="G52" s="384"/>
      <c r="H52" s="384"/>
      <c r="I52" s="384"/>
      <c r="J52" s="384"/>
      <c r="K52" s="147"/>
    </row>
    <row r="53" spans="2:11" customFormat="1" ht="5.25" customHeight="1" x14ac:dyDescent="0.2">
      <c r="B53" s="146"/>
      <c r="C53" s="148"/>
      <c r="D53" s="148"/>
      <c r="E53" s="148"/>
      <c r="F53" s="148"/>
      <c r="G53" s="148"/>
      <c r="H53" s="148"/>
      <c r="I53" s="148"/>
      <c r="J53" s="148"/>
      <c r="K53" s="147"/>
    </row>
    <row r="54" spans="2:11" customFormat="1" ht="15" customHeight="1" x14ac:dyDescent="0.2">
      <c r="B54" s="146"/>
      <c r="C54" s="383" t="s">
        <v>706</v>
      </c>
      <c r="D54" s="383"/>
      <c r="E54" s="383"/>
      <c r="F54" s="383"/>
      <c r="G54" s="383"/>
      <c r="H54" s="383"/>
      <c r="I54" s="383"/>
      <c r="J54" s="383"/>
      <c r="K54" s="147"/>
    </row>
    <row r="55" spans="2:11" customFormat="1" ht="15" customHeight="1" x14ac:dyDescent="0.2">
      <c r="B55" s="146"/>
      <c r="C55" s="383" t="s">
        <v>707</v>
      </c>
      <c r="D55" s="383"/>
      <c r="E55" s="383"/>
      <c r="F55" s="383"/>
      <c r="G55" s="383"/>
      <c r="H55" s="383"/>
      <c r="I55" s="383"/>
      <c r="J55" s="383"/>
      <c r="K55" s="147"/>
    </row>
    <row r="56" spans="2:11" customFormat="1" ht="12.75" customHeight="1" x14ac:dyDescent="0.2">
      <c r="B56" s="146"/>
      <c r="C56" s="149"/>
      <c r="D56" s="149"/>
      <c r="E56" s="149"/>
      <c r="F56" s="149"/>
      <c r="G56" s="149"/>
      <c r="H56" s="149"/>
      <c r="I56" s="149"/>
      <c r="J56" s="149"/>
      <c r="K56" s="147"/>
    </row>
    <row r="57" spans="2:11" customFormat="1" ht="15" customHeight="1" x14ac:dyDescent="0.2">
      <c r="B57" s="146"/>
      <c r="C57" s="383" t="s">
        <v>708</v>
      </c>
      <c r="D57" s="383"/>
      <c r="E57" s="383"/>
      <c r="F57" s="383"/>
      <c r="G57" s="383"/>
      <c r="H57" s="383"/>
      <c r="I57" s="383"/>
      <c r="J57" s="383"/>
      <c r="K57" s="147"/>
    </row>
    <row r="58" spans="2:11" customFormat="1" ht="15" customHeight="1" x14ac:dyDescent="0.2">
      <c r="B58" s="146"/>
      <c r="C58" s="151"/>
      <c r="D58" s="383" t="s">
        <v>709</v>
      </c>
      <c r="E58" s="383"/>
      <c r="F58" s="383"/>
      <c r="G58" s="383"/>
      <c r="H58" s="383"/>
      <c r="I58" s="383"/>
      <c r="J58" s="383"/>
      <c r="K58" s="147"/>
    </row>
    <row r="59" spans="2:11" customFormat="1" ht="15" customHeight="1" x14ac:dyDescent="0.2">
      <c r="B59" s="146"/>
      <c r="C59" s="151"/>
      <c r="D59" s="383" t="s">
        <v>710</v>
      </c>
      <c r="E59" s="383"/>
      <c r="F59" s="383"/>
      <c r="G59" s="383"/>
      <c r="H59" s="383"/>
      <c r="I59" s="383"/>
      <c r="J59" s="383"/>
      <c r="K59" s="147"/>
    </row>
    <row r="60" spans="2:11" customFormat="1" ht="15" customHeight="1" x14ac:dyDescent="0.2">
      <c r="B60" s="146"/>
      <c r="C60" s="151"/>
      <c r="D60" s="383" t="s">
        <v>711</v>
      </c>
      <c r="E60" s="383"/>
      <c r="F60" s="383"/>
      <c r="G60" s="383"/>
      <c r="H60" s="383"/>
      <c r="I60" s="383"/>
      <c r="J60" s="383"/>
      <c r="K60" s="147"/>
    </row>
    <row r="61" spans="2:11" customFormat="1" ht="15" customHeight="1" x14ac:dyDescent="0.2">
      <c r="B61" s="146"/>
      <c r="C61" s="151"/>
      <c r="D61" s="383" t="s">
        <v>712</v>
      </c>
      <c r="E61" s="383"/>
      <c r="F61" s="383"/>
      <c r="G61" s="383"/>
      <c r="H61" s="383"/>
      <c r="I61" s="383"/>
      <c r="J61" s="383"/>
      <c r="K61" s="147"/>
    </row>
    <row r="62" spans="2:11" customFormat="1" ht="15" customHeight="1" x14ac:dyDescent="0.2">
      <c r="B62" s="146"/>
      <c r="C62" s="151"/>
      <c r="D62" s="382" t="s">
        <v>713</v>
      </c>
      <c r="E62" s="382"/>
      <c r="F62" s="382"/>
      <c r="G62" s="382"/>
      <c r="H62" s="382"/>
      <c r="I62" s="382"/>
      <c r="J62" s="382"/>
      <c r="K62" s="147"/>
    </row>
    <row r="63" spans="2:11" customFormat="1" ht="15" customHeight="1" x14ac:dyDescent="0.2">
      <c r="B63" s="146"/>
      <c r="C63" s="151"/>
      <c r="D63" s="383" t="s">
        <v>714</v>
      </c>
      <c r="E63" s="383"/>
      <c r="F63" s="383"/>
      <c r="G63" s="383"/>
      <c r="H63" s="383"/>
      <c r="I63" s="383"/>
      <c r="J63" s="383"/>
      <c r="K63" s="147"/>
    </row>
    <row r="64" spans="2:11" customFormat="1" ht="12.75" customHeight="1" x14ac:dyDescent="0.2">
      <c r="B64" s="146"/>
      <c r="C64" s="151"/>
      <c r="D64" s="151"/>
      <c r="E64" s="154"/>
      <c r="F64" s="151"/>
      <c r="G64" s="151"/>
      <c r="H64" s="151"/>
      <c r="I64" s="151"/>
      <c r="J64" s="151"/>
      <c r="K64" s="147"/>
    </row>
    <row r="65" spans="2:11" customFormat="1" ht="15" customHeight="1" x14ac:dyDescent="0.2">
      <c r="B65" s="146"/>
      <c r="C65" s="151"/>
      <c r="D65" s="383" t="s">
        <v>715</v>
      </c>
      <c r="E65" s="383"/>
      <c r="F65" s="383"/>
      <c r="G65" s="383"/>
      <c r="H65" s="383"/>
      <c r="I65" s="383"/>
      <c r="J65" s="383"/>
      <c r="K65" s="147"/>
    </row>
    <row r="66" spans="2:11" customFormat="1" ht="15" customHeight="1" x14ac:dyDescent="0.2">
      <c r="B66" s="146"/>
      <c r="C66" s="151"/>
      <c r="D66" s="382" t="s">
        <v>716</v>
      </c>
      <c r="E66" s="382"/>
      <c r="F66" s="382"/>
      <c r="G66" s="382"/>
      <c r="H66" s="382"/>
      <c r="I66" s="382"/>
      <c r="J66" s="382"/>
      <c r="K66" s="147"/>
    </row>
    <row r="67" spans="2:11" customFormat="1" ht="15" customHeight="1" x14ac:dyDescent="0.2">
      <c r="B67" s="146"/>
      <c r="C67" s="151"/>
      <c r="D67" s="383" t="s">
        <v>717</v>
      </c>
      <c r="E67" s="383"/>
      <c r="F67" s="383"/>
      <c r="G67" s="383"/>
      <c r="H67" s="383"/>
      <c r="I67" s="383"/>
      <c r="J67" s="383"/>
      <c r="K67" s="147"/>
    </row>
    <row r="68" spans="2:11" customFormat="1" ht="15" customHeight="1" x14ac:dyDescent="0.2">
      <c r="B68" s="146"/>
      <c r="C68" s="151"/>
      <c r="D68" s="383" t="s">
        <v>718</v>
      </c>
      <c r="E68" s="383"/>
      <c r="F68" s="383"/>
      <c r="G68" s="383"/>
      <c r="H68" s="383"/>
      <c r="I68" s="383"/>
      <c r="J68" s="383"/>
      <c r="K68" s="147"/>
    </row>
    <row r="69" spans="2:11" customFormat="1" ht="15" customHeight="1" x14ac:dyDescent="0.2">
      <c r="B69" s="146"/>
      <c r="C69" s="151"/>
      <c r="D69" s="383" t="s">
        <v>719</v>
      </c>
      <c r="E69" s="383"/>
      <c r="F69" s="383"/>
      <c r="G69" s="383"/>
      <c r="H69" s="383"/>
      <c r="I69" s="383"/>
      <c r="J69" s="383"/>
      <c r="K69" s="147"/>
    </row>
    <row r="70" spans="2:11" customFormat="1" ht="15" customHeight="1" x14ac:dyDescent="0.2">
      <c r="B70" s="146"/>
      <c r="C70" s="151"/>
      <c r="D70" s="383" t="s">
        <v>720</v>
      </c>
      <c r="E70" s="383"/>
      <c r="F70" s="383"/>
      <c r="G70" s="383"/>
      <c r="H70" s="383"/>
      <c r="I70" s="383"/>
      <c r="J70" s="383"/>
      <c r="K70" s="147"/>
    </row>
    <row r="71" spans="2:11" customFormat="1" ht="12.75" customHeight="1" x14ac:dyDescent="0.2">
      <c r="B71" s="155"/>
      <c r="C71" s="156"/>
      <c r="D71" s="156"/>
      <c r="E71" s="156"/>
      <c r="F71" s="156"/>
      <c r="G71" s="156"/>
      <c r="H71" s="156"/>
      <c r="I71" s="156"/>
      <c r="J71" s="156"/>
      <c r="K71" s="157"/>
    </row>
    <row r="72" spans="2:11" customFormat="1" ht="18.75" customHeight="1" x14ac:dyDescent="0.2">
      <c r="B72" s="158"/>
      <c r="C72" s="158"/>
      <c r="D72" s="158"/>
      <c r="E72" s="158"/>
      <c r="F72" s="158"/>
      <c r="G72" s="158"/>
      <c r="H72" s="158"/>
      <c r="I72" s="158"/>
      <c r="J72" s="158"/>
      <c r="K72" s="159"/>
    </row>
    <row r="73" spans="2:11" customFormat="1" ht="18.75" customHeight="1" x14ac:dyDescent="0.2">
      <c r="B73" s="159"/>
      <c r="C73" s="159"/>
      <c r="D73" s="159"/>
      <c r="E73" s="159"/>
      <c r="F73" s="159"/>
      <c r="G73" s="159"/>
      <c r="H73" s="159"/>
      <c r="I73" s="159"/>
      <c r="J73" s="159"/>
      <c r="K73" s="159"/>
    </row>
    <row r="74" spans="2:11" customFormat="1" ht="7.5" customHeight="1" x14ac:dyDescent="0.2">
      <c r="B74" s="160"/>
      <c r="C74" s="161"/>
      <c r="D74" s="161"/>
      <c r="E74" s="161"/>
      <c r="F74" s="161"/>
      <c r="G74" s="161"/>
      <c r="H74" s="161"/>
      <c r="I74" s="161"/>
      <c r="J74" s="161"/>
      <c r="K74" s="162"/>
    </row>
    <row r="75" spans="2:11" customFormat="1" ht="45" customHeight="1" x14ac:dyDescent="0.2">
      <c r="B75" s="163"/>
      <c r="C75" s="381" t="s">
        <v>721</v>
      </c>
      <c r="D75" s="381"/>
      <c r="E75" s="381"/>
      <c r="F75" s="381"/>
      <c r="G75" s="381"/>
      <c r="H75" s="381"/>
      <c r="I75" s="381"/>
      <c r="J75" s="381"/>
      <c r="K75" s="164"/>
    </row>
    <row r="76" spans="2:11" customFormat="1" ht="17.25" customHeight="1" x14ac:dyDescent="0.2">
      <c r="B76" s="163"/>
      <c r="C76" s="165" t="s">
        <v>722</v>
      </c>
      <c r="D76" s="165"/>
      <c r="E76" s="165"/>
      <c r="F76" s="165" t="s">
        <v>723</v>
      </c>
      <c r="G76" s="166"/>
      <c r="H76" s="165" t="s">
        <v>39</v>
      </c>
      <c r="I76" s="165" t="s">
        <v>40</v>
      </c>
      <c r="J76" s="165" t="s">
        <v>724</v>
      </c>
      <c r="K76" s="164"/>
    </row>
    <row r="77" spans="2:11" customFormat="1" ht="17.25" customHeight="1" x14ac:dyDescent="0.2">
      <c r="B77" s="163"/>
      <c r="C77" s="167" t="s">
        <v>725</v>
      </c>
      <c r="D77" s="167"/>
      <c r="E77" s="167"/>
      <c r="F77" s="168" t="s">
        <v>726</v>
      </c>
      <c r="G77" s="169"/>
      <c r="H77" s="167"/>
      <c r="I77" s="167"/>
      <c r="J77" s="167" t="s">
        <v>727</v>
      </c>
      <c r="K77" s="164"/>
    </row>
    <row r="78" spans="2:11" customFormat="1" ht="5.25" customHeight="1" x14ac:dyDescent="0.2">
      <c r="B78" s="163"/>
      <c r="C78" s="170"/>
      <c r="D78" s="170"/>
      <c r="E78" s="170"/>
      <c r="F78" s="170"/>
      <c r="G78" s="171"/>
      <c r="H78" s="170"/>
      <c r="I78" s="170"/>
      <c r="J78" s="170"/>
      <c r="K78" s="164"/>
    </row>
    <row r="79" spans="2:11" customFormat="1" ht="15" customHeight="1" x14ac:dyDescent="0.2">
      <c r="B79" s="163"/>
      <c r="C79" s="152" t="s">
        <v>38</v>
      </c>
      <c r="D79" s="172"/>
      <c r="E79" s="172"/>
      <c r="F79" s="173" t="s">
        <v>728</v>
      </c>
      <c r="G79" s="174"/>
      <c r="H79" s="152" t="s">
        <v>729</v>
      </c>
      <c r="I79" s="152" t="s">
        <v>730</v>
      </c>
      <c r="J79" s="152">
        <v>20</v>
      </c>
      <c r="K79" s="164"/>
    </row>
    <row r="80" spans="2:11" customFormat="1" ht="15" customHeight="1" x14ac:dyDescent="0.2">
      <c r="B80" s="163"/>
      <c r="C80" s="152" t="s">
        <v>731</v>
      </c>
      <c r="D80" s="152"/>
      <c r="E80" s="152"/>
      <c r="F80" s="173" t="s">
        <v>728</v>
      </c>
      <c r="G80" s="174"/>
      <c r="H80" s="152" t="s">
        <v>732</v>
      </c>
      <c r="I80" s="152" t="s">
        <v>730</v>
      </c>
      <c r="J80" s="152">
        <v>120</v>
      </c>
      <c r="K80" s="164"/>
    </row>
    <row r="81" spans="2:11" customFormat="1" ht="15" customHeight="1" x14ac:dyDescent="0.2">
      <c r="B81" s="175"/>
      <c r="C81" s="152" t="s">
        <v>733</v>
      </c>
      <c r="D81" s="152"/>
      <c r="E81" s="152"/>
      <c r="F81" s="173" t="s">
        <v>734</v>
      </c>
      <c r="G81" s="174"/>
      <c r="H81" s="152" t="s">
        <v>735</v>
      </c>
      <c r="I81" s="152" t="s">
        <v>730</v>
      </c>
      <c r="J81" s="152">
        <v>50</v>
      </c>
      <c r="K81" s="164"/>
    </row>
    <row r="82" spans="2:11" customFormat="1" ht="15" customHeight="1" x14ac:dyDescent="0.2">
      <c r="B82" s="175"/>
      <c r="C82" s="152" t="s">
        <v>736</v>
      </c>
      <c r="D82" s="152"/>
      <c r="E82" s="152"/>
      <c r="F82" s="173" t="s">
        <v>728</v>
      </c>
      <c r="G82" s="174"/>
      <c r="H82" s="152" t="s">
        <v>737</v>
      </c>
      <c r="I82" s="152" t="s">
        <v>738</v>
      </c>
      <c r="J82" s="152"/>
      <c r="K82" s="164"/>
    </row>
    <row r="83" spans="2:11" customFormat="1" ht="15" customHeight="1" x14ac:dyDescent="0.2">
      <c r="B83" s="175"/>
      <c r="C83" s="152" t="s">
        <v>739</v>
      </c>
      <c r="D83" s="152"/>
      <c r="E83" s="152"/>
      <c r="F83" s="173" t="s">
        <v>734</v>
      </c>
      <c r="G83" s="152"/>
      <c r="H83" s="152" t="s">
        <v>740</v>
      </c>
      <c r="I83" s="152" t="s">
        <v>730</v>
      </c>
      <c r="J83" s="152">
        <v>15</v>
      </c>
      <c r="K83" s="164"/>
    </row>
    <row r="84" spans="2:11" customFormat="1" ht="15" customHeight="1" x14ac:dyDescent="0.2">
      <c r="B84" s="175"/>
      <c r="C84" s="152" t="s">
        <v>741</v>
      </c>
      <c r="D84" s="152"/>
      <c r="E84" s="152"/>
      <c r="F84" s="173" t="s">
        <v>734</v>
      </c>
      <c r="G84" s="152"/>
      <c r="H84" s="152" t="s">
        <v>742</v>
      </c>
      <c r="I84" s="152" t="s">
        <v>730</v>
      </c>
      <c r="J84" s="152">
        <v>15</v>
      </c>
      <c r="K84" s="164"/>
    </row>
    <row r="85" spans="2:11" customFormat="1" ht="15" customHeight="1" x14ac:dyDescent="0.2">
      <c r="B85" s="175"/>
      <c r="C85" s="152" t="s">
        <v>743</v>
      </c>
      <c r="D85" s="152"/>
      <c r="E85" s="152"/>
      <c r="F85" s="173" t="s">
        <v>734</v>
      </c>
      <c r="G85" s="152"/>
      <c r="H85" s="152" t="s">
        <v>744</v>
      </c>
      <c r="I85" s="152" t="s">
        <v>730</v>
      </c>
      <c r="J85" s="152">
        <v>20</v>
      </c>
      <c r="K85" s="164"/>
    </row>
    <row r="86" spans="2:11" customFormat="1" ht="15" customHeight="1" x14ac:dyDescent="0.2">
      <c r="B86" s="175"/>
      <c r="C86" s="152" t="s">
        <v>745</v>
      </c>
      <c r="D86" s="152"/>
      <c r="E86" s="152"/>
      <c r="F86" s="173" t="s">
        <v>734</v>
      </c>
      <c r="G86" s="152"/>
      <c r="H86" s="152" t="s">
        <v>746</v>
      </c>
      <c r="I86" s="152" t="s">
        <v>730</v>
      </c>
      <c r="J86" s="152">
        <v>20</v>
      </c>
      <c r="K86" s="164"/>
    </row>
    <row r="87" spans="2:11" customFormat="1" ht="15" customHeight="1" x14ac:dyDescent="0.2">
      <c r="B87" s="175"/>
      <c r="C87" s="152" t="s">
        <v>747</v>
      </c>
      <c r="D87" s="152"/>
      <c r="E87" s="152"/>
      <c r="F87" s="173" t="s">
        <v>734</v>
      </c>
      <c r="G87" s="174"/>
      <c r="H87" s="152" t="s">
        <v>748</v>
      </c>
      <c r="I87" s="152" t="s">
        <v>730</v>
      </c>
      <c r="J87" s="152">
        <v>50</v>
      </c>
      <c r="K87" s="164"/>
    </row>
    <row r="88" spans="2:11" customFormat="1" ht="15" customHeight="1" x14ac:dyDescent="0.2">
      <c r="B88" s="175"/>
      <c r="C88" s="152" t="s">
        <v>749</v>
      </c>
      <c r="D88" s="152"/>
      <c r="E88" s="152"/>
      <c r="F88" s="173" t="s">
        <v>734</v>
      </c>
      <c r="G88" s="174"/>
      <c r="H88" s="152" t="s">
        <v>750</v>
      </c>
      <c r="I88" s="152" t="s">
        <v>730</v>
      </c>
      <c r="J88" s="152">
        <v>20</v>
      </c>
      <c r="K88" s="164"/>
    </row>
    <row r="89" spans="2:11" customFormat="1" ht="15" customHeight="1" x14ac:dyDescent="0.2">
      <c r="B89" s="175"/>
      <c r="C89" s="152" t="s">
        <v>751</v>
      </c>
      <c r="D89" s="152"/>
      <c r="E89" s="152"/>
      <c r="F89" s="173" t="s">
        <v>734</v>
      </c>
      <c r="G89" s="174"/>
      <c r="H89" s="152" t="s">
        <v>752</v>
      </c>
      <c r="I89" s="152" t="s">
        <v>730</v>
      </c>
      <c r="J89" s="152">
        <v>20</v>
      </c>
      <c r="K89" s="164"/>
    </row>
    <row r="90" spans="2:11" customFormat="1" ht="15" customHeight="1" x14ac:dyDescent="0.2">
      <c r="B90" s="175"/>
      <c r="C90" s="152" t="s">
        <v>753</v>
      </c>
      <c r="D90" s="152"/>
      <c r="E90" s="152"/>
      <c r="F90" s="173" t="s">
        <v>734</v>
      </c>
      <c r="G90" s="174"/>
      <c r="H90" s="152" t="s">
        <v>754</v>
      </c>
      <c r="I90" s="152" t="s">
        <v>730</v>
      </c>
      <c r="J90" s="152">
        <v>50</v>
      </c>
      <c r="K90" s="164"/>
    </row>
    <row r="91" spans="2:11" customFormat="1" ht="15" customHeight="1" x14ac:dyDescent="0.2">
      <c r="B91" s="175"/>
      <c r="C91" s="152" t="s">
        <v>755</v>
      </c>
      <c r="D91" s="152"/>
      <c r="E91" s="152"/>
      <c r="F91" s="173" t="s">
        <v>734</v>
      </c>
      <c r="G91" s="174"/>
      <c r="H91" s="152" t="s">
        <v>755</v>
      </c>
      <c r="I91" s="152" t="s">
        <v>730</v>
      </c>
      <c r="J91" s="152">
        <v>50</v>
      </c>
      <c r="K91" s="164"/>
    </row>
    <row r="92" spans="2:11" customFormat="1" ht="15" customHeight="1" x14ac:dyDescent="0.2">
      <c r="B92" s="175"/>
      <c r="C92" s="152" t="s">
        <v>756</v>
      </c>
      <c r="D92" s="152"/>
      <c r="E92" s="152"/>
      <c r="F92" s="173" t="s">
        <v>734</v>
      </c>
      <c r="G92" s="174"/>
      <c r="H92" s="152" t="s">
        <v>757</v>
      </c>
      <c r="I92" s="152" t="s">
        <v>730</v>
      </c>
      <c r="J92" s="152">
        <v>255</v>
      </c>
      <c r="K92" s="164"/>
    </row>
    <row r="93" spans="2:11" customFormat="1" ht="15" customHeight="1" x14ac:dyDescent="0.2">
      <c r="B93" s="175"/>
      <c r="C93" s="152" t="s">
        <v>758</v>
      </c>
      <c r="D93" s="152"/>
      <c r="E93" s="152"/>
      <c r="F93" s="173" t="s">
        <v>728</v>
      </c>
      <c r="G93" s="174"/>
      <c r="H93" s="152" t="s">
        <v>759</v>
      </c>
      <c r="I93" s="152" t="s">
        <v>760</v>
      </c>
      <c r="J93" s="152"/>
      <c r="K93" s="164"/>
    </row>
    <row r="94" spans="2:11" customFormat="1" ht="15" customHeight="1" x14ac:dyDescent="0.2">
      <c r="B94" s="175"/>
      <c r="C94" s="152" t="s">
        <v>761</v>
      </c>
      <c r="D94" s="152"/>
      <c r="E94" s="152"/>
      <c r="F94" s="173" t="s">
        <v>728</v>
      </c>
      <c r="G94" s="174"/>
      <c r="H94" s="152" t="s">
        <v>762</v>
      </c>
      <c r="I94" s="152" t="s">
        <v>763</v>
      </c>
      <c r="J94" s="152"/>
      <c r="K94" s="164"/>
    </row>
    <row r="95" spans="2:11" customFormat="1" ht="15" customHeight="1" x14ac:dyDescent="0.2">
      <c r="B95" s="175"/>
      <c r="C95" s="152" t="s">
        <v>764</v>
      </c>
      <c r="D95" s="152"/>
      <c r="E95" s="152"/>
      <c r="F95" s="173" t="s">
        <v>728</v>
      </c>
      <c r="G95" s="174"/>
      <c r="H95" s="152" t="s">
        <v>764</v>
      </c>
      <c r="I95" s="152" t="s">
        <v>763</v>
      </c>
      <c r="J95" s="152"/>
      <c r="K95" s="164"/>
    </row>
    <row r="96" spans="2:11" customFormat="1" ht="15" customHeight="1" x14ac:dyDescent="0.2">
      <c r="B96" s="175"/>
      <c r="C96" s="152" t="s">
        <v>25</v>
      </c>
      <c r="D96" s="152"/>
      <c r="E96" s="152"/>
      <c r="F96" s="173" t="s">
        <v>728</v>
      </c>
      <c r="G96" s="174"/>
      <c r="H96" s="152" t="s">
        <v>765</v>
      </c>
      <c r="I96" s="152" t="s">
        <v>763</v>
      </c>
      <c r="J96" s="152"/>
      <c r="K96" s="164"/>
    </row>
    <row r="97" spans="2:11" customFormat="1" ht="15" customHeight="1" x14ac:dyDescent="0.2">
      <c r="B97" s="175"/>
      <c r="C97" s="152" t="s">
        <v>35</v>
      </c>
      <c r="D97" s="152"/>
      <c r="E97" s="152"/>
      <c r="F97" s="173" t="s">
        <v>728</v>
      </c>
      <c r="G97" s="174"/>
      <c r="H97" s="152" t="s">
        <v>766</v>
      </c>
      <c r="I97" s="152" t="s">
        <v>763</v>
      </c>
      <c r="J97" s="152"/>
      <c r="K97" s="164"/>
    </row>
    <row r="98" spans="2:11" customFormat="1" ht="15" customHeight="1" x14ac:dyDescent="0.2">
      <c r="B98" s="176"/>
      <c r="C98" s="177"/>
      <c r="D98" s="177"/>
      <c r="E98" s="177"/>
      <c r="F98" s="177"/>
      <c r="G98" s="177"/>
      <c r="H98" s="177"/>
      <c r="I98" s="177"/>
      <c r="J98" s="177"/>
      <c r="K98" s="178"/>
    </row>
    <row r="99" spans="2:11" customFormat="1" ht="18.75" customHeight="1" x14ac:dyDescent="0.2">
      <c r="B99" s="179"/>
      <c r="C99" s="180"/>
      <c r="D99" s="180"/>
      <c r="E99" s="180"/>
      <c r="F99" s="180"/>
      <c r="G99" s="180"/>
      <c r="H99" s="180"/>
      <c r="I99" s="180"/>
      <c r="J99" s="180"/>
      <c r="K99" s="179"/>
    </row>
    <row r="100" spans="2:11" customFormat="1" ht="18.75" customHeight="1" x14ac:dyDescent="0.2">
      <c r="B100" s="159"/>
      <c r="C100" s="159"/>
      <c r="D100" s="159"/>
      <c r="E100" s="159"/>
      <c r="F100" s="159"/>
      <c r="G100" s="159"/>
      <c r="H100" s="159"/>
      <c r="I100" s="159"/>
      <c r="J100" s="159"/>
      <c r="K100" s="159"/>
    </row>
    <row r="101" spans="2:11" customFormat="1" ht="7.5" customHeight="1" x14ac:dyDescent="0.2">
      <c r="B101" s="160"/>
      <c r="C101" s="161"/>
      <c r="D101" s="161"/>
      <c r="E101" s="161"/>
      <c r="F101" s="161"/>
      <c r="G101" s="161"/>
      <c r="H101" s="161"/>
      <c r="I101" s="161"/>
      <c r="J101" s="161"/>
      <c r="K101" s="162"/>
    </row>
    <row r="102" spans="2:11" customFormat="1" ht="45" customHeight="1" x14ac:dyDescent="0.2">
      <c r="B102" s="163"/>
      <c r="C102" s="381" t="s">
        <v>767</v>
      </c>
      <c r="D102" s="381"/>
      <c r="E102" s="381"/>
      <c r="F102" s="381"/>
      <c r="G102" s="381"/>
      <c r="H102" s="381"/>
      <c r="I102" s="381"/>
      <c r="J102" s="381"/>
      <c r="K102" s="164"/>
    </row>
    <row r="103" spans="2:11" customFormat="1" ht="17.25" customHeight="1" x14ac:dyDescent="0.2">
      <c r="B103" s="163"/>
      <c r="C103" s="165" t="s">
        <v>722</v>
      </c>
      <c r="D103" s="165"/>
      <c r="E103" s="165"/>
      <c r="F103" s="165" t="s">
        <v>723</v>
      </c>
      <c r="G103" s="166"/>
      <c r="H103" s="165" t="s">
        <v>39</v>
      </c>
      <c r="I103" s="165" t="s">
        <v>40</v>
      </c>
      <c r="J103" s="165" t="s">
        <v>724</v>
      </c>
      <c r="K103" s="164"/>
    </row>
    <row r="104" spans="2:11" customFormat="1" ht="17.25" customHeight="1" x14ac:dyDescent="0.2">
      <c r="B104" s="163"/>
      <c r="C104" s="167" t="s">
        <v>725</v>
      </c>
      <c r="D104" s="167"/>
      <c r="E104" s="167"/>
      <c r="F104" s="168" t="s">
        <v>726</v>
      </c>
      <c r="G104" s="169"/>
      <c r="H104" s="167"/>
      <c r="I104" s="167"/>
      <c r="J104" s="167" t="s">
        <v>727</v>
      </c>
      <c r="K104" s="164"/>
    </row>
    <row r="105" spans="2:11" customFormat="1" ht="5.25" customHeight="1" x14ac:dyDescent="0.2">
      <c r="B105" s="163"/>
      <c r="C105" s="165"/>
      <c r="D105" s="165"/>
      <c r="E105" s="165"/>
      <c r="F105" s="165"/>
      <c r="G105" s="181"/>
      <c r="H105" s="165"/>
      <c r="I105" s="165"/>
      <c r="J105" s="165"/>
      <c r="K105" s="164"/>
    </row>
    <row r="106" spans="2:11" customFormat="1" ht="15" customHeight="1" x14ac:dyDescent="0.2">
      <c r="B106" s="163"/>
      <c r="C106" s="152" t="s">
        <v>38</v>
      </c>
      <c r="D106" s="172"/>
      <c r="E106" s="172"/>
      <c r="F106" s="173" t="s">
        <v>728</v>
      </c>
      <c r="G106" s="152"/>
      <c r="H106" s="152" t="s">
        <v>768</v>
      </c>
      <c r="I106" s="152" t="s">
        <v>730</v>
      </c>
      <c r="J106" s="152">
        <v>20</v>
      </c>
      <c r="K106" s="164"/>
    </row>
    <row r="107" spans="2:11" customFormat="1" ht="15" customHeight="1" x14ac:dyDescent="0.2">
      <c r="B107" s="163"/>
      <c r="C107" s="152" t="s">
        <v>731</v>
      </c>
      <c r="D107" s="152"/>
      <c r="E107" s="152"/>
      <c r="F107" s="173" t="s">
        <v>728</v>
      </c>
      <c r="G107" s="152"/>
      <c r="H107" s="152" t="s">
        <v>768</v>
      </c>
      <c r="I107" s="152" t="s">
        <v>730</v>
      </c>
      <c r="J107" s="152">
        <v>120</v>
      </c>
      <c r="K107" s="164"/>
    </row>
    <row r="108" spans="2:11" customFormat="1" ht="15" customHeight="1" x14ac:dyDescent="0.2">
      <c r="B108" s="175"/>
      <c r="C108" s="152" t="s">
        <v>733</v>
      </c>
      <c r="D108" s="152"/>
      <c r="E108" s="152"/>
      <c r="F108" s="173" t="s">
        <v>734</v>
      </c>
      <c r="G108" s="152"/>
      <c r="H108" s="152" t="s">
        <v>768</v>
      </c>
      <c r="I108" s="152" t="s">
        <v>730</v>
      </c>
      <c r="J108" s="152">
        <v>50</v>
      </c>
      <c r="K108" s="164"/>
    </row>
    <row r="109" spans="2:11" customFormat="1" ht="15" customHeight="1" x14ac:dyDescent="0.2">
      <c r="B109" s="175"/>
      <c r="C109" s="152" t="s">
        <v>736</v>
      </c>
      <c r="D109" s="152"/>
      <c r="E109" s="152"/>
      <c r="F109" s="173" t="s">
        <v>728</v>
      </c>
      <c r="G109" s="152"/>
      <c r="H109" s="152" t="s">
        <v>768</v>
      </c>
      <c r="I109" s="152" t="s">
        <v>738</v>
      </c>
      <c r="J109" s="152"/>
      <c r="K109" s="164"/>
    </row>
    <row r="110" spans="2:11" customFormat="1" ht="15" customHeight="1" x14ac:dyDescent="0.2">
      <c r="B110" s="175"/>
      <c r="C110" s="152" t="s">
        <v>747</v>
      </c>
      <c r="D110" s="152"/>
      <c r="E110" s="152"/>
      <c r="F110" s="173" t="s">
        <v>734</v>
      </c>
      <c r="G110" s="152"/>
      <c r="H110" s="152" t="s">
        <v>768</v>
      </c>
      <c r="I110" s="152" t="s">
        <v>730</v>
      </c>
      <c r="J110" s="152">
        <v>50</v>
      </c>
      <c r="K110" s="164"/>
    </row>
    <row r="111" spans="2:11" customFormat="1" ht="15" customHeight="1" x14ac:dyDescent="0.2">
      <c r="B111" s="175"/>
      <c r="C111" s="152" t="s">
        <v>755</v>
      </c>
      <c r="D111" s="152"/>
      <c r="E111" s="152"/>
      <c r="F111" s="173" t="s">
        <v>734</v>
      </c>
      <c r="G111" s="152"/>
      <c r="H111" s="152" t="s">
        <v>768</v>
      </c>
      <c r="I111" s="152" t="s">
        <v>730</v>
      </c>
      <c r="J111" s="152">
        <v>50</v>
      </c>
      <c r="K111" s="164"/>
    </row>
    <row r="112" spans="2:11" customFormat="1" ht="15" customHeight="1" x14ac:dyDescent="0.2">
      <c r="B112" s="175"/>
      <c r="C112" s="152" t="s">
        <v>753</v>
      </c>
      <c r="D112" s="152"/>
      <c r="E112" s="152"/>
      <c r="F112" s="173" t="s">
        <v>734</v>
      </c>
      <c r="G112" s="152"/>
      <c r="H112" s="152" t="s">
        <v>768</v>
      </c>
      <c r="I112" s="152" t="s">
        <v>730</v>
      </c>
      <c r="J112" s="152">
        <v>50</v>
      </c>
      <c r="K112" s="164"/>
    </row>
    <row r="113" spans="2:11" customFormat="1" ht="15" customHeight="1" x14ac:dyDescent="0.2">
      <c r="B113" s="175"/>
      <c r="C113" s="152" t="s">
        <v>38</v>
      </c>
      <c r="D113" s="152"/>
      <c r="E113" s="152"/>
      <c r="F113" s="173" t="s">
        <v>728</v>
      </c>
      <c r="G113" s="152"/>
      <c r="H113" s="152" t="s">
        <v>769</v>
      </c>
      <c r="I113" s="152" t="s">
        <v>730</v>
      </c>
      <c r="J113" s="152">
        <v>20</v>
      </c>
      <c r="K113" s="164"/>
    </row>
    <row r="114" spans="2:11" customFormat="1" ht="15" customHeight="1" x14ac:dyDescent="0.2">
      <c r="B114" s="175"/>
      <c r="C114" s="152" t="s">
        <v>770</v>
      </c>
      <c r="D114" s="152"/>
      <c r="E114" s="152"/>
      <c r="F114" s="173" t="s">
        <v>728</v>
      </c>
      <c r="G114" s="152"/>
      <c r="H114" s="152" t="s">
        <v>771</v>
      </c>
      <c r="I114" s="152" t="s">
        <v>730</v>
      </c>
      <c r="J114" s="152">
        <v>120</v>
      </c>
      <c r="K114" s="164"/>
    </row>
    <row r="115" spans="2:11" customFormat="1" ht="15" customHeight="1" x14ac:dyDescent="0.2">
      <c r="B115" s="175"/>
      <c r="C115" s="152" t="s">
        <v>25</v>
      </c>
      <c r="D115" s="152"/>
      <c r="E115" s="152"/>
      <c r="F115" s="173" t="s">
        <v>728</v>
      </c>
      <c r="G115" s="152"/>
      <c r="H115" s="152" t="s">
        <v>772</v>
      </c>
      <c r="I115" s="152" t="s">
        <v>763</v>
      </c>
      <c r="J115" s="152"/>
      <c r="K115" s="164"/>
    </row>
    <row r="116" spans="2:11" customFormat="1" ht="15" customHeight="1" x14ac:dyDescent="0.2">
      <c r="B116" s="175"/>
      <c r="C116" s="152" t="s">
        <v>35</v>
      </c>
      <c r="D116" s="152"/>
      <c r="E116" s="152"/>
      <c r="F116" s="173" t="s">
        <v>728</v>
      </c>
      <c r="G116" s="152"/>
      <c r="H116" s="152" t="s">
        <v>773</v>
      </c>
      <c r="I116" s="152" t="s">
        <v>763</v>
      </c>
      <c r="J116" s="152"/>
      <c r="K116" s="164"/>
    </row>
    <row r="117" spans="2:11" customFormat="1" ht="15" customHeight="1" x14ac:dyDescent="0.2">
      <c r="B117" s="175"/>
      <c r="C117" s="152" t="s">
        <v>40</v>
      </c>
      <c r="D117" s="152"/>
      <c r="E117" s="152"/>
      <c r="F117" s="173" t="s">
        <v>728</v>
      </c>
      <c r="G117" s="152"/>
      <c r="H117" s="152" t="s">
        <v>774</v>
      </c>
      <c r="I117" s="152" t="s">
        <v>775</v>
      </c>
      <c r="J117" s="152"/>
      <c r="K117" s="164"/>
    </row>
    <row r="118" spans="2:11" customFormat="1" ht="15" customHeight="1" x14ac:dyDescent="0.2">
      <c r="B118" s="176"/>
      <c r="C118" s="182"/>
      <c r="D118" s="182"/>
      <c r="E118" s="182"/>
      <c r="F118" s="182"/>
      <c r="G118" s="182"/>
      <c r="H118" s="182"/>
      <c r="I118" s="182"/>
      <c r="J118" s="182"/>
      <c r="K118" s="178"/>
    </row>
    <row r="119" spans="2:11" customFormat="1" ht="18.75" customHeight="1" x14ac:dyDescent="0.2">
      <c r="B119" s="183"/>
      <c r="C119" s="184"/>
      <c r="D119" s="184"/>
      <c r="E119" s="184"/>
      <c r="F119" s="185"/>
      <c r="G119" s="184"/>
      <c r="H119" s="184"/>
      <c r="I119" s="184"/>
      <c r="J119" s="184"/>
      <c r="K119" s="183"/>
    </row>
    <row r="120" spans="2:11" customFormat="1" ht="18.75" customHeight="1" x14ac:dyDescent="0.2">
      <c r="B120" s="159"/>
      <c r="C120" s="159"/>
      <c r="D120" s="159"/>
      <c r="E120" s="159"/>
      <c r="F120" s="159"/>
      <c r="G120" s="159"/>
      <c r="H120" s="159"/>
      <c r="I120" s="159"/>
      <c r="J120" s="159"/>
      <c r="K120" s="159"/>
    </row>
    <row r="121" spans="2:11" customFormat="1" ht="7.5" customHeight="1" x14ac:dyDescent="0.2">
      <c r="B121" s="186"/>
      <c r="C121" s="187"/>
      <c r="D121" s="187"/>
      <c r="E121" s="187"/>
      <c r="F121" s="187"/>
      <c r="G121" s="187"/>
      <c r="H121" s="187"/>
      <c r="I121" s="187"/>
      <c r="J121" s="187"/>
      <c r="K121" s="188"/>
    </row>
    <row r="122" spans="2:11" customFormat="1" ht="45" customHeight="1" x14ac:dyDescent="0.2">
      <c r="B122" s="189"/>
      <c r="C122" s="379" t="s">
        <v>776</v>
      </c>
      <c r="D122" s="379"/>
      <c r="E122" s="379"/>
      <c r="F122" s="379"/>
      <c r="G122" s="379"/>
      <c r="H122" s="379"/>
      <c r="I122" s="379"/>
      <c r="J122" s="379"/>
      <c r="K122" s="190"/>
    </row>
    <row r="123" spans="2:11" customFormat="1" ht="17.25" customHeight="1" x14ac:dyDescent="0.2">
      <c r="B123" s="191"/>
      <c r="C123" s="165" t="s">
        <v>722</v>
      </c>
      <c r="D123" s="165"/>
      <c r="E123" s="165"/>
      <c r="F123" s="165" t="s">
        <v>723</v>
      </c>
      <c r="G123" s="166"/>
      <c r="H123" s="165" t="s">
        <v>39</v>
      </c>
      <c r="I123" s="165" t="s">
        <v>40</v>
      </c>
      <c r="J123" s="165" t="s">
        <v>724</v>
      </c>
      <c r="K123" s="192"/>
    </row>
    <row r="124" spans="2:11" customFormat="1" ht="17.25" customHeight="1" x14ac:dyDescent="0.2">
      <c r="B124" s="191"/>
      <c r="C124" s="167" t="s">
        <v>725</v>
      </c>
      <c r="D124" s="167"/>
      <c r="E124" s="167"/>
      <c r="F124" s="168" t="s">
        <v>726</v>
      </c>
      <c r="G124" s="169"/>
      <c r="H124" s="167"/>
      <c r="I124" s="167"/>
      <c r="J124" s="167" t="s">
        <v>727</v>
      </c>
      <c r="K124" s="192"/>
    </row>
    <row r="125" spans="2:11" customFormat="1" ht="5.25" customHeight="1" x14ac:dyDescent="0.2">
      <c r="B125" s="193"/>
      <c r="C125" s="170"/>
      <c r="D125" s="170"/>
      <c r="E125" s="170"/>
      <c r="F125" s="170"/>
      <c r="G125" s="194"/>
      <c r="H125" s="170"/>
      <c r="I125" s="170"/>
      <c r="J125" s="170"/>
      <c r="K125" s="195"/>
    </row>
    <row r="126" spans="2:11" customFormat="1" ht="15" customHeight="1" x14ac:dyDescent="0.2">
      <c r="B126" s="193"/>
      <c r="C126" s="152" t="s">
        <v>731</v>
      </c>
      <c r="D126" s="172"/>
      <c r="E126" s="172"/>
      <c r="F126" s="173" t="s">
        <v>728</v>
      </c>
      <c r="G126" s="152"/>
      <c r="H126" s="152" t="s">
        <v>768</v>
      </c>
      <c r="I126" s="152" t="s">
        <v>730</v>
      </c>
      <c r="J126" s="152">
        <v>120</v>
      </c>
      <c r="K126" s="196"/>
    </row>
    <row r="127" spans="2:11" customFormat="1" ht="15" customHeight="1" x14ac:dyDescent="0.2">
      <c r="B127" s="193"/>
      <c r="C127" s="152" t="s">
        <v>777</v>
      </c>
      <c r="D127" s="152"/>
      <c r="E127" s="152"/>
      <c r="F127" s="173" t="s">
        <v>728</v>
      </c>
      <c r="G127" s="152"/>
      <c r="H127" s="152" t="s">
        <v>778</v>
      </c>
      <c r="I127" s="152" t="s">
        <v>730</v>
      </c>
      <c r="J127" s="152" t="s">
        <v>779</v>
      </c>
      <c r="K127" s="196"/>
    </row>
    <row r="128" spans="2:11" customFormat="1" ht="15" customHeight="1" x14ac:dyDescent="0.2">
      <c r="B128" s="193"/>
      <c r="C128" s="152" t="s">
        <v>676</v>
      </c>
      <c r="D128" s="152"/>
      <c r="E128" s="152"/>
      <c r="F128" s="173" t="s">
        <v>728</v>
      </c>
      <c r="G128" s="152"/>
      <c r="H128" s="152" t="s">
        <v>780</v>
      </c>
      <c r="I128" s="152" t="s">
        <v>730</v>
      </c>
      <c r="J128" s="152" t="s">
        <v>779</v>
      </c>
      <c r="K128" s="196"/>
    </row>
    <row r="129" spans="2:11" customFormat="1" ht="15" customHeight="1" x14ac:dyDescent="0.2">
      <c r="B129" s="193"/>
      <c r="C129" s="152" t="s">
        <v>739</v>
      </c>
      <c r="D129" s="152"/>
      <c r="E129" s="152"/>
      <c r="F129" s="173" t="s">
        <v>734</v>
      </c>
      <c r="G129" s="152"/>
      <c r="H129" s="152" t="s">
        <v>740</v>
      </c>
      <c r="I129" s="152" t="s">
        <v>730</v>
      </c>
      <c r="J129" s="152">
        <v>15</v>
      </c>
      <c r="K129" s="196"/>
    </row>
    <row r="130" spans="2:11" customFormat="1" ht="15" customHeight="1" x14ac:dyDescent="0.2">
      <c r="B130" s="193"/>
      <c r="C130" s="152" t="s">
        <v>741</v>
      </c>
      <c r="D130" s="152"/>
      <c r="E130" s="152"/>
      <c r="F130" s="173" t="s">
        <v>734</v>
      </c>
      <c r="G130" s="152"/>
      <c r="H130" s="152" t="s">
        <v>742</v>
      </c>
      <c r="I130" s="152" t="s">
        <v>730</v>
      </c>
      <c r="J130" s="152">
        <v>15</v>
      </c>
      <c r="K130" s="196"/>
    </row>
    <row r="131" spans="2:11" customFormat="1" ht="15" customHeight="1" x14ac:dyDescent="0.2">
      <c r="B131" s="193"/>
      <c r="C131" s="152" t="s">
        <v>743</v>
      </c>
      <c r="D131" s="152"/>
      <c r="E131" s="152"/>
      <c r="F131" s="173" t="s">
        <v>734</v>
      </c>
      <c r="G131" s="152"/>
      <c r="H131" s="152" t="s">
        <v>744</v>
      </c>
      <c r="I131" s="152" t="s">
        <v>730</v>
      </c>
      <c r="J131" s="152">
        <v>20</v>
      </c>
      <c r="K131" s="196"/>
    </row>
    <row r="132" spans="2:11" customFormat="1" ht="15" customHeight="1" x14ac:dyDescent="0.2">
      <c r="B132" s="193"/>
      <c r="C132" s="152" t="s">
        <v>745</v>
      </c>
      <c r="D132" s="152"/>
      <c r="E132" s="152"/>
      <c r="F132" s="173" t="s">
        <v>734</v>
      </c>
      <c r="G132" s="152"/>
      <c r="H132" s="152" t="s">
        <v>746</v>
      </c>
      <c r="I132" s="152" t="s">
        <v>730</v>
      </c>
      <c r="J132" s="152">
        <v>20</v>
      </c>
      <c r="K132" s="196"/>
    </row>
    <row r="133" spans="2:11" customFormat="1" ht="15" customHeight="1" x14ac:dyDescent="0.2">
      <c r="B133" s="193"/>
      <c r="C133" s="152" t="s">
        <v>733</v>
      </c>
      <c r="D133" s="152"/>
      <c r="E133" s="152"/>
      <c r="F133" s="173" t="s">
        <v>734</v>
      </c>
      <c r="G133" s="152"/>
      <c r="H133" s="152" t="s">
        <v>768</v>
      </c>
      <c r="I133" s="152" t="s">
        <v>730</v>
      </c>
      <c r="J133" s="152">
        <v>50</v>
      </c>
      <c r="K133" s="196"/>
    </row>
    <row r="134" spans="2:11" customFormat="1" ht="15" customHeight="1" x14ac:dyDescent="0.2">
      <c r="B134" s="193"/>
      <c r="C134" s="152" t="s">
        <v>747</v>
      </c>
      <c r="D134" s="152"/>
      <c r="E134" s="152"/>
      <c r="F134" s="173" t="s">
        <v>734</v>
      </c>
      <c r="G134" s="152"/>
      <c r="H134" s="152" t="s">
        <v>768</v>
      </c>
      <c r="I134" s="152" t="s">
        <v>730</v>
      </c>
      <c r="J134" s="152">
        <v>50</v>
      </c>
      <c r="K134" s="196"/>
    </row>
    <row r="135" spans="2:11" customFormat="1" ht="15" customHeight="1" x14ac:dyDescent="0.2">
      <c r="B135" s="193"/>
      <c r="C135" s="152" t="s">
        <v>753</v>
      </c>
      <c r="D135" s="152"/>
      <c r="E135" s="152"/>
      <c r="F135" s="173" t="s">
        <v>734</v>
      </c>
      <c r="G135" s="152"/>
      <c r="H135" s="152" t="s">
        <v>768</v>
      </c>
      <c r="I135" s="152" t="s">
        <v>730</v>
      </c>
      <c r="J135" s="152">
        <v>50</v>
      </c>
      <c r="K135" s="196"/>
    </row>
    <row r="136" spans="2:11" customFormat="1" ht="15" customHeight="1" x14ac:dyDescent="0.2">
      <c r="B136" s="193"/>
      <c r="C136" s="152" t="s">
        <v>755</v>
      </c>
      <c r="D136" s="152"/>
      <c r="E136" s="152"/>
      <c r="F136" s="173" t="s">
        <v>734</v>
      </c>
      <c r="G136" s="152"/>
      <c r="H136" s="152" t="s">
        <v>768</v>
      </c>
      <c r="I136" s="152" t="s">
        <v>730</v>
      </c>
      <c r="J136" s="152">
        <v>50</v>
      </c>
      <c r="K136" s="196"/>
    </row>
    <row r="137" spans="2:11" customFormat="1" ht="15" customHeight="1" x14ac:dyDescent="0.2">
      <c r="B137" s="193"/>
      <c r="C137" s="152" t="s">
        <v>756</v>
      </c>
      <c r="D137" s="152"/>
      <c r="E137" s="152"/>
      <c r="F137" s="173" t="s">
        <v>734</v>
      </c>
      <c r="G137" s="152"/>
      <c r="H137" s="152" t="s">
        <v>781</v>
      </c>
      <c r="I137" s="152" t="s">
        <v>730</v>
      </c>
      <c r="J137" s="152">
        <v>255</v>
      </c>
      <c r="K137" s="196"/>
    </row>
    <row r="138" spans="2:11" customFormat="1" ht="15" customHeight="1" x14ac:dyDescent="0.2">
      <c r="B138" s="193"/>
      <c r="C138" s="152" t="s">
        <v>758</v>
      </c>
      <c r="D138" s="152"/>
      <c r="E138" s="152"/>
      <c r="F138" s="173" t="s">
        <v>728</v>
      </c>
      <c r="G138" s="152"/>
      <c r="H138" s="152" t="s">
        <v>782</v>
      </c>
      <c r="I138" s="152" t="s">
        <v>760</v>
      </c>
      <c r="J138" s="152"/>
      <c r="K138" s="196"/>
    </row>
    <row r="139" spans="2:11" customFormat="1" ht="15" customHeight="1" x14ac:dyDescent="0.2">
      <c r="B139" s="193"/>
      <c r="C139" s="152" t="s">
        <v>761</v>
      </c>
      <c r="D139" s="152"/>
      <c r="E139" s="152"/>
      <c r="F139" s="173" t="s">
        <v>728</v>
      </c>
      <c r="G139" s="152"/>
      <c r="H139" s="152" t="s">
        <v>783</v>
      </c>
      <c r="I139" s="152" t="s">
        <v>763</v>
      </c>
      <c r="J139" s="152"/>
      <c r="K139" s="196"/>
    </row>
    <row r="140" spans="2:11" customFormat="1" ht="15" customHeight="1" x14ac:dyDescent="0.2">
      <c r="B140" s="193"/>
      <c r="C140" s="152" t="s">
        <v>764</v>
      </c>
      <c r="D140" s="152"/>
      <c r="E140" s="152"/>
      <c r="F140" s="173" t="s">
        <v>728</v>
      </c>
      <c r="G140" s="152"/>
      <c r="H140" s="152" t="s">
        <v>764</v>
      </c>
      <c r="I140" s="152" t="s">
        <v>763</v>
      </c>
      <c r="J140" s="152"/>
      <c r="K140" s="196"/>
    </row>
    <row r="141" spans="2:11" customFormat="1" ht="15" customHeight="1" x14ac:dyDescent="0.2">
      <c r="B141" s="193"/>
      <c r="C141" s="152" t="s">
        <v>25</v>
      </c>
      <c r="D141" s="152"/>
      <c r="E141" s="152"/>
      <c r="F141" s="173" t="s">
        <v>728</v>
      </c>
      <c r="G141" s="152"/>
      <c r="H141" s="152" t="s">
        <v>784</v>
      </c>
      <c r="I141" s="152" t="s">
        <v>763</v>
      </c>
      <c r="J141" s="152"/>
      <c r="K141" s="196"/>
    </row>
    <row r="142" spans="2:11" customFormat="1" ht="15" customHeight="1" x14ac:dyDescent="0.2">
      <c r="B142" s="193"/>
      <c r="C142" s="152" t="s">
        <v>785</v>
      </c>
      <c r="D142" s="152"/>
      <c r="E142" s="152"/>
      <c r="F142" s="173" t="s">
        <v>728</v>
      </c>
      <c r="G142" s="152"/>
      <c r="H142" s="152" t="s">
        <v>786</v>
      </c>
      <c r="I142" s="152" t="s">
        <v>763</v>
      </c>
      <c r="J142" s="152"/>
      <c r="K142" s="196"/>
    </row>
    <row r="143" spans="2:11" customFormat="1" ht="15" customHeight="1" x14ac:dyDescent="0.2">
      <c r="B143" s="197"/>
      <c r="C143" s="198"/>
      <c r="D143" s="198"/>
      <c r="E143" s="198"/>
      <c r="F143" s="198"/>
      <c r="G143" s="198"/>
      <c r="H143" s="198"/>
      <c r="I143" s="198"/>
      <c r="J143" s="198"/>
      <c r="K143" s="199"/>
    </row>
    <row r="144" spans="2:11" customFormat="1" ht="18.75" customHeight="1" x14ac:dyDescent="0.2">
      <c r="B144" s="184"/>
      <c r="C144" s="184"/>
      <c r="D144" s="184"/>
      <c r="E144" s="184"/>
      <c r="F144" s="185"/>
      <c r="G144" s="184"/>
      <c r="H144" s="184"/>
      <c r="I144" s="184"/>
      <c r="J144" s="184"/>
      <c r="K144" s="184"/>
    </row>
    <row r="145" spans="2:11" customFormat="1" ht="18.75" customHeight="1" x14ac:dyDescent="0.2">
      <c r="B145" s="159"/>
      <c r="C145" s="159"/>
      <c r="D145" s="159"/>
      <c r="E145" s="159"/>
      <c r="F145" s="159"/>
      <c r="G145" s="159"/>
      <c r="H145" s="159"/>
      <c r="I145" s="159"/>
      <c r="J145" s="159"/>
      <c r="K145" s="159"/>
    </row>
    <row r="146" spans="2:11" customFormat="1" ht="7.5" customHeight="1" x14ac:dyDescent="0.2">
      <c r="B146" s="160"/>
      <c r="C146" s="161"/>
      <c r="D146" s="161"/>
      <c r="E146" s="161"/>
      <c r="F146" s="161"/>
      <c r="G146" s="161"/>
      <c r="H146" s="161"/>
      <c r="I146" s="161"/>
      <c r="J146" s="161"/>
      <c r="K146" s="162"/>
    </row>
    <row r="147" spans="2:11" customFormat="1" ht="45" customHeight="1" x14ac:dyDescent="0.2">
      <c r="B147" s="163"/>
      <c r="C147" s="381" t="s">
        <v>787</v>
      </c>
      <c r="D147" s="381"/>
      <c r="E147" s="381"/>
      <c r="F147" s="381"/>
      <c r="G147" s="381"/>
      <c r="H147" s="381"/>
      <c r="I147" s="381"/>
      <c r="J147" s="381"/>
      <c r="K147" s="164"/>
    </row>
    <row r="148" spans="2:11" customFormat="1" ht="17.25" customHeight="1" x14ac:dyDescent="0.2">
      <c r="B148" s="163"/>
      <c r="C148" s="165" t="s">
        <v>722</v>
      </c>
      <c r="D148" s="165"/>
      <c r="E148" s="165"/>
      <c r="F148" s="165" t="s">
        <v>723</v>
      </c>
      <c r="G148" s="166"/>
      <c r="H148" s="165" t="s">
        <v>39</v>
      </c>
      <c r="I148" s="165" t="s">
        <v>40</v>
      </c>
      <c r="J148" s="165" t="s">
        <v>724</v>
      </c>
      <c r="K148" s="164"/>
    </row>
    <row r="149" spans="2:11" customFormat="1" ht="17.25" customHeight="1" x14ac:dyDescent="0.2">
      <c r="B149" s="163"/>
      <c r="C149" s="167" t="s">
        <v>725</v>
      </c>
      <c r="D149" s="167"/>
      <c r="E149" s="167"/>
      <c r="F149" s="168" t="s">
        <v>726</v>
      </c>
      <c r="G149" s="169"/>
      <c r="H149" s="167"/>
      <c r="I149" s="167"/>
      <c r="J149" s="167" t="s">
        <v>727</v>
      </c>
      <c r="K149" s="164"/>
    </row>
    <row r="150" spans="2:11" customFormat="1" ht="5.25" customHeight="1" x14ac:dyDescent="0.2">
      <c r="B150" s="175"/>
      <c r="C150" s="170"/>
      <c r="D150" s="170"/>
      <c r="E150" s="170"/>
      <c r="F150" s="170"/>
      <c r="G150" s="171"/>
      <c r="H150" s="170"/>
      <c r="I150" s="170"/>
      <c r="J150" s="170"/>
      <c r="K150" s="196"/>
    </row>
    <row r="151" spans="2:11" customFormat="1" ht="15" customHeight="1" x14ac:dyDescent="0.2">
      <c r="B151" s="175"/>
      <c r="C151" s="200" t="s">
        <v>731</v>
      </c>
      <c r="D151" s="152"/>
      <c r="E151" s="152"/>
      <c r="F151" s="201" t="s">
        <v>728</v>
      </c>
      <c r="G151" s="152"/>
      <c r="H151" s="200" t="s">
        <v>768</v>
      </c>
      <c r="I151" s="200" t="s">
        <v>730</v>
      </c>
      <c r="J151" s="200">
        <v>120</v>
      </c>
      <c r="K151" s="196"/>
    </row>
    <row r="152" spans="2:11" customFormat="1" ht="15" customHeight="1" x14ac:dyDescent="0.2">
      <c r="B152" s="175"/>
      <c r="C152" s="200" t="s">
        <v>777</v>
      </c>
      <c r="D152" s="152"/>
      <c r="E152" s="152"/>
      <c r="F152" s="201" t="s">
        <v>728</v>
      </c>
      <c r="G152" s="152"/>
      <c r="H152" s="200" t="s">
        <v>788</v>
      </c>
      <c r="I152" s="200" t="s">
        <v>730</v>
      </c>
      <c r="J152" s="200" t="s">
        <v>779</v>
      </c>
      <c r="K152" s="196"/>
    </row>
    <row r="153" spans="2:11" customFormat="1" ht="15" customHeight="1" x14ac:dyDescent="0.2">
      <c r="B153" s="175"/>
      <c r="C153" s="200" t="s">
        <v>676</v>
      </c>
      <c r="D153" s="152"/>
      <c r="E153" s="152"/>
      <c r="F153" s="201" t="s">
        <v>728</v>
      </c>
      <c r="G153" s="152"/>
      <c r="H153" s="200" t="s">
        <v>789</v>
      </c>
      <c r="I153" s="200" t="s">
        <v>730</v>
      </c>
      <c r="J153" s="200" t="s">
        <v>779</v>
      </c>
      <c r="K153" s="196"/>
    </row>
    <row r="154" spans="2:11" customFormat="1" ht="15" customHeight="1" x14ac:dyDescent="0.2">
      <c r="B154" s="175"/>
      <c r="C154" s="200" t="s">
        <v>733</v>
      </c>
      <c r="D154" s="152"/>
      <c r="E154" s="152"/>
      <c r="F154" s="201" t="s">
        <v>734</v>
      </c>
      <c r="G154" s="152"/>
      <c r="H154" s="200" t="s">
        <v>768</v>
      </c>
      <c r="I154" s="200" t="s">
        <v>730</v>
      </c>
      <c r="J154" s="200">
        <v>50</v>
      </c>
      <c r="K154" s="196"/>
    </row>
    <row r="155" spans="2:11" customFormat="1" ht="15" customHeight="1" x14ac:dyDescent="0.2">
      <c r="B155" s="175"/>
      <c r="C155" s="200" t="s">
        <v>736</v>
      </c>
      <c r="D155" s="152"/>
      <c r="E155" s="152"/>
      <c r="F155" s="201" t="s">
        <v>728</v>
      </c>
      <c r="G155" s="152"/>
      <c r="H155" s="200" t="s">
        <v>768</v>
      </c>
      <c r="I155" s="200" t="s">
        <v>738</v>
      </c>
      <c r="J155" s="200"/>
      <c r="K155" s="196"/>
    </row>
    <row r="156" spans="2:11" customFormat="1" ht="15" customHeight="1" x14ac:dyDescent="0.2">
      <c r="B156" s="175"/>
      <c r="C156" s="200" t="s">
        <v>747</v>
      </c>
      <c r="D156" s="152"/>
      <c r="E156" s="152"/>
      <c r="F156" s="201" t="s">
        <v>734</v>
      </c>
      <c r="G156" s="152"/>
      <c r="H156" s="200" t="s">
        <v>768</v>
      </c>
      <c r="I156" s="200" t="s">
        <v>730</v>
      </c>
      <c r="J156" s="200">
        <v>50</v>
      </c>
      <c r="K156" s="196"/>
    </row>
    <row r="157" spans="2:11" customFormat="1" ht="15" customHeight="1" x14ac:dyDescent="0.2">
      <c r="B157" s="175"/>
      <c r="C157" s="200" t="s">
        <v>755</v>
      </c>
      <c r="D157" s="152"/>
      <c r="E157" s="152"/>
      <c r="F157" s="201" t="s">
        <v>734</v>
      </c>
      <c r="G157" s="152"/>
      <c r="H157" s="200" t="s">
        <v>768</v>
      </c>
      <c r="I157" s="200" t="s">
        <v>730</v>
      </c>
      <c r="J157" s="200">
        <v>50</v>
      </c>
      <c r="K157" s="196"/>
    </row>
    <row r="158" spans="2:11" customFormat="1" ht="15" customHeight="1" x14ac:dyDescent="0.2">
      <c r="B158" s="175"/>
      <c r="C158" s="200" t="s">
        <v>753</v>
      </c>
      <c r="D158" s="152"/>
      <c r="E158" s="152"/>
      <c r="F158" s="201" t="s">
        <v>734</v>
      </c>
      <c r="G158" s="152"/>
      <c r="H158" s="200" t="s">
        <v>768</v>
      </c>
      <c r="I158" s="200" t="s">
        <v>730</v>
      </c>
      <c r="J158" s="200">
        <v>50</v>
      </c>
      <c r="K158" s="196"/>
    </row>
    <row r="159" spans="2:11" customFormat="1" ht="15" customHeight="1" x14ac:dyDescent="0.2">
      <c r="B159" s="175"/>
      <c r="C159" s="200" t="s">
        <v>48</v>
      </c>
      <c r="D159" s="152"/>
      <c r="E159" s="152"/>
      <c r="F159" s="201" t="s">
        <v>728</v>
      </c>
      <c r="G159" s="152"/>
      <c r="H159" s="200" t="s">
        <v>790</v>
      </c>
      <c r="I159" s="200" t="s">
        <v>730</v>
      </c>
      <c r="J159" s="200" t="s">
        <v>791</v>
      </c>
      <c r="K159" s="196"/>
    </row>
    <row r="160" spans="2:11" customFormat="1" ht="15" customHeight="1" x14ac:dyDescent="0.2">
      <c r="B160" s="175"/>
      <c r="C160" s="200" t="s">
        <v>792</v>
      </c>
      <c r="D160" s="152"/>
      <c r="E160" s="152"/>
      <c r="F160" s="201" t="s">
        <v>728</v>
      </c>
      <c r="G160" s="152"/>
      <c r="H160" s="200" t="s">
        <v>793</v>
      </c>
      <c r="I160" s="200" t="s">
        <v>763</v>
      </c>
      <c r="J160" s="200"/>
      <c r="K160" s="196"/>
    </row>
    <row r="161" spans="2:11" customFormat="1" ht="15" customHeight="1" x14ac:dyDescent="0.2">
      <c r="B161" s="202"/>
      <c r="C161" s="182"/>
      <c r="D161" s="182"/>
      <c r="E161" s="182"/>
      <c r="F161" s="182"/>
      <c r="G161" s="182"/>
      <c r="H161" s="182"/>
      <c r="I161" s="182"/>
      <c r="J161" s="182"/>
      <c r="K161" s="203"/>
    </row>
    <row r="162" spans="2:11" customFormat="1" ht="18.75" customHeight="1" x14ac:dyDescent="0.2">
      <c r="B162" s="184"/>
      <c r="C162" s="194"/>
      <c r="D162" s="194"/>
      <c r="E162" s="194"/>
      <c r="F162" s="204"/>
      <c r="G162" s="194"/>
      <c r="H162" s="194"/>
      <c r="I162" s="194"/>
      <c r="J162" s="194"/>
      <c r="K162" s="184"/>
    </row>
    <row r="163" spans="2:11" customFormat="1" ht="18.75" customHeight="1" x14ac:dyDescent="0.2">
      <c r="B163" s="159"/>
      <c r="C163" s="159"/>
      <c r="D163" s="159"/>
      <c r="E163" s="159"/>
      <c r="F163" s="159"/>
      <c r="G163" s="159"/>
      <c r="H163" s="159"/>
      <c r="I163" s="159"/>
      <c r="J163" s="159"/>
      <c r="K163" s="159"/>
    </row>
    <row r="164" spans="2:11" customFormat="1" ht="7.5" customHeight="1" x14ac:dyDescent="0.2">
      <c r="B164" s="141"/>
      <c r="C164" s="142"/>
      <c r="D164" s="142"/>
      <c r="E164" s="142"/>
      <c r="F164" s="142"/>
      <c r="G164" s="142"/>
      <c r="H164" s="142"/>
      <c r="I164" s="142"/>
      <c r="J164" s="142"/>
      <c r="K164" s="143"/>
    </row>
    <row r="165" spans="2:11" customFormat="1" ht="45" customHeight="1" x14ac:dyDescent="0.2">
      <c r="B165" s="144"/>
      <c r="C165" s="379" t="s">
        <v>794</v>
      </c>
      <c r="D165" s="379"/>
      <c r="E165" s="379"/>
      <c r="F165" s="379"/>
      <c r="G165" s="379"/>
      <c r="H165" s="379"/>
      <c r="I165" s="379"/>
      <c r="J165" s="379"/>
      <c r="K165" s="145"/>
    </row>
    <row r="166" spans="2:11" customFormat="1" ht="17.25" customHeight="1" x14ac:dyDescent="0.2">
      <c r="B166" s="144"/>
      <c r="C166" s="165" t="s">
        <v>722</v>
      </c>
      <c r="D166" s="165"/>
      <c r="E166" s="165"/>
      <c r="F166" s="165" t="s">
        <v>723</v>
      </c>
      <c r="G166" s="205"/>
      <c r="H166" s="206" t="s">
        <v>39</v>
      </c>
      <c r="I166" s="206" t="s">
        <v>40</v>
      </c>
      <c r="J166" s="165" t="s">
        <v>724</v>
      </c>
      <c r="K166" s="145"/>
    </row>
    <row r="167" spans="2:11" customFormat="1" ht="17.25" customHeight="1" x14ac:dyDescent="0.2">
      <c r="B167" s="146"/>
      <c r="C167" s="167" t="s">
        <v>725</v>
      </c>
      <c r="D167" s="167"/>
      <c r="E167" s="167"/>
      <c r="F167" s="168" t="s">
        <v>726</v>
      </c>
      <c r="G167" s="207"/>
      <c r="H167" s="208"/>
      <c r="I167" s="208"/>
      <c r="J167" s="167" t="s">
        <v>727</v>
      </c>
      <c r="K167" s="147"/>
    </row>
    <row r="168" spans="2:11" customFormat="1" ht="5.25" customHeight="1" x14ac:dyDescent="0.2">
      <c r="B168" s="175"/>
      <c r="C168" s="170"/>
      <c r="D168" s="170"/>
      <c r="E168" s="170"/>
      <c r="F168" s="170"/>
      <c r="G168" s="171"/>
      <c r="H168" s="170"/>
      <c r="I168" s="170"/>
      <c r="J168" s="170"/>
      <c r="K168" s="196"/>
    </row>
    <row r="169" spans="2:11" customFormat="1" ht="15" customHeight="1" x14ac:dyDescent="0.2">
      <c r="B169" s="175"/>
      <c r="C169" s="152" t="s">
        <v>731</v>
      </c>
      <c r="D169" s="152"/>
      <c r="E169" s="152"/>
      <c r="F169" s="173" t="s">
        <v>728</v>
      </c>
      <c r="G169" s="152"/>
      <c r="H169" s="152" t="s">
        <v>768</v>
      </c>
      <c r="I169" s="152" t="s">
        <v>730</v>
      </c>
      <c r="J169" s="152">
        <v>120</v>
      </c>
      <c r="K169" s="196"/>
    </row>
    <row r="170" spans="2:11" customFormat="1" ht="15" customHeight="1" x14ac:dyDescent="0.2">
      <c r="B170" s="175"/>
      <c r="C170" s="152" t="s">
        <v>777</v>
      </c>
      <c r="D170" s="152"/>
      <c r="E170" s="152"/>
      <c r="F170" s="173" t="s">
        <v>728</v>
      </c>
      <c r="G170" s="152"/>
      <c r="H170" s="152" t="s">
        <v>778</v>
      </c>
      <c r="I170" s="152" t="s">
        <v>730</v>
      </c>
      <c r="J170" s="152" t="s">
        <v>779</v>
      </c>
      <c r="K170" s="196"/>
    </row>
    <row r="171" spans="2:11" customFormat="1" ht="15" customHeight="1" x14ac:dyDescent="0.2">
      <c r="B171" s="175"/>
      <c r="C171" s="152" t="s">
        <v>676</v>
      </c>
      <c r="D171" s="152"/>
      <c r="E171" s="152"/>
      <c r="F171" s="173" t="s">
        <v>728</v>
      </c>
      <c r="G171" s="152"/>
      <c r="H171" s="152" t="s">
        <v>795</v>
      </c>
      <c r="I171" s="152" t="s">
        <v>730</v>
      </c>
      <c r="J171" s="152" t="s">
        <v>779</v>
      </c>
      <c r="K171" s="196"/>
    </row>
    <row r="172" spans="2:11" customFormat="1" ht="15" customHeight="1" x14ac:dyDescent="0.2">
      <c r="B172" s="175"/>
      <c r="C172" s="152" t="s">
        <v>733</v>
      </c>
      <c r="D172" s="152"/>
      <c r="E172" s="152"/>
      <c r="F172" s="173" t="s">
        <v>734</v>
      </c>
      <c r="G172" s="152"/>
      <c r="H172" s="152" t="s">
        <v>795</v>
      </c>
      <c r="I172" s="152" t="s">
        <v>730</v>
      </c>
      <c r="J172" s="152">
        <v>50</v>
      </c>
      <c r="K172" s="196"/>
    </row>
    <row r="173" spans="2:11" customFormat="1" ht="15" customHeight="1" x14ac:dyDescent="0.2">
      <c r="B173" s="175"/>
      <c r="C173" s="152" t="s">
        <v>736</v>
      </c>
      <c r="D173" s="152"/>
      <c r="E173" s="152"/>
      <c r="F173" s="173" t="s">
        <v>728</v>
      </c>
      <c r="G173" s="152"/>
      <c r="H173" s="152" t="s">
        <v>795</v>
      </c>
      <c r="I173" s="152" t="s">
        <v>738</v>
      </c>
      <c r="J173" s="152"/>
      <c r="K173" s="196"/>
    </row>
    <row r="174" spans="2:11" customFormat="1" ht="15" customHeight="1" x14ac:dyDescent="0.2">
      <c r="B174" s="175"/>
      <c r="C174" s="152" t="s">
        <v>747</v>
      </c>
      <c r="D174" s="152"/>
      <c r="E174" s="152"/>
      <c r="F174" s="173" t="s">
        <v>734</v>
      </c>
      <c r="G174" s="152"/>
      <c r="H174" s="152" t="s">
        <v>795</v>
      </c>
      <c r="I174" s="152" t="s">
        <v>730</v>
      </c>
      <c r="J174" s="152">
        <v>50</v>
      </c>
      <c r="K174" s="196"/>
    </row>
    <row r="175" spans="2:11" customFormat="1" ht="15" customHeight="1" x14ac:dyDescent="0.2">
      <c r="B175" s="175"/>
      <c r="C175" s="152" t="s">
        <v>755</v>
      </c>
      <c r="D175" s="152"/>
      <c r="E175" s="152"/>
      <c r="F175" s="173" t="s">
        <v>734</v>
      </c>
      <c r="G175" s="152"/>
      <c r="H175" s="152" t="s">
        <v>795</v>
      </c>
      <c r="I175" s="152" t="s">
        <v>730</v>
      </c>
      <c r="J175" s="152">
        <v>50</v>
      </c>
      <c r="K175" s="196"/>
    </row>
    <row r="176" spans="2:11" customFormat="1" ht="15" customHeight="1" x14ac:dyDescent="0.2">
      <c r="B176" s="175"/>
      <c r="C176" s="152" t="s">
        <v>753</v>
      </c>
      <c r="D176" s="152"/>
      <c r="E176" s="152"/>
      <c r="F176" s="173" t="s">
        <v>734</v>
      </c>
      <c r="G176" s="152"/>
      <c r="H176" s="152" t="s">
        <v>795</v>
      </c>
      <c r="I176" s="152" t="s">
        <v>730</v>
      </c>
      <c r="J176" s="152">
        <v>50</v>
      </c>
      <c r="K176" s="196"/>
    </row>
    <row r="177" spans="2:11" customFormat="1" ht="15" customHeight="1" x14ac:dyDescent="0.2">
      <c r="B177" s="175"/>
      <c r="C177" s="152" t="s">
        <v>65</v>
      </c>
      <c r="D177" s="152"/>
      <c r="E177" s="152"/>
      <c r="F177" s="173" t="s">
        <v>728</v>
      </c>
      <c r="G177" s="152"/>
      <c r="H177" s="152" t="s">
        <v>796</v>
      </c>
      <c r="I177" s="152" t="s">
        <v>797</v>
      </c>
      <c r="J177" s="152"/>
      <c r="K177" s="196"/>
    </row>
    <row r="178" spans="2:11" customFormat="1" ht="15" customHeight="1" x14ac:dyDescent="0.2">
      <c r="B178" s="175"/>
      <c r="C178" s="152" t="s">
        <v>40</v>
      </c>
      <c r="D178" s="152"/>
      <c r="E178" s="152"/>
      <c r="F178" s="173" t="s">
        <v>728</v>
      </c>
      <c r="G178" s="152"/>
      <c r="H178" s="152" t="s">
        <v>798</v>
      </c>
      <c r="I178" s="152" t="s">
        <v>799</v>
      </c>
      <c r="J178" s="152">
        <v>1</v>
      </c>
      <c r="K178" s="196"/>
    </row>
    <row r="179" spans="2:11" customFormat="1" ht="15" customHeight="1" x14ac:dyDescent="0.2">
      <c r="B179" s="175"/>
      <c r="C179" s="152" t="s">
        <v>38</v>
      </c>
      <c r="D179" s="152"/>
      <c r="E179" s="152"/>
      <c r="F179" s="173" t="s">
        <v>728</v>
      </c>
      <c r="G179" s="152"/>
      <c r="H179" s="152" t="s">
        <v>800</v>
      </c>
      <c r="I179" s="152" t="s">
        <v>730</v>
      </c>
      <c r="J179" s="152">
        <v>20</v>
      </c>
      <c r="K179" s="196"/>
    </row>
    <row r="180" spans="2:11" customFormat="1" ht="15" customHeight="1" x14ac:dyDescent="0.2">
      <c r="B180" s="175"/>
      <c r="C180" s="152" t="s">
        <v>39</v>
      </c>
      <c r="D180" s="152"/>
      <c r="E180" s="152"/>
      <c r="F180" s="173" t="s">
        <v>728</v>
      </c>
      <c r="G180" s="152"/>
      <c r="H180" s="152" t="s">
        <v>801</v>
      </c>
      <c r="I180" s="152" t="s">
        <v>730</v>
      </c>
      <c r="J180" s="152">
        <v>255</v>
      </c>
      <c r="K180" s="196"/>
    </row>
    <row r="181" spans="2:11" customFormat="1" ht="15" customHeight="1" x14ac:dyDescent="0.2">
      <c r="B181" s="175"/>
      <c r="C181" s="152" t="s">
        <v>66</v>
      </c>
      <c r="D181" s="152"/>
      <c r="E181" s="152"/>
      <c r="F181" s="173" t="s">
        <v>728</v>
      </c>
      <c r="G181" s="152"/>
      <c r="H181" s="152" t="s">
        <v>692</v>
      </c>
      <c r="I181" s="152" t="s">
        <v>730</v>
      </c>
      <c r="J181" s="152">
        <v>10</v>
      </c>
      <c r="K181" s="196"/>
    </row>
    <row r="182" spans="2:11" customFormat="1" ht="15" customHeight="1" x14ac:dyDescent="0.2">
      <c r="B182" s="175"/>
      <c r="C182" s="152" t="s">
        <v>67</v>
      </c>
      <c r="D182" s="152"/>
      <c r="E182" s="152"/>
      <c r="F182" s="173" t="s">
        <v>728</v>
      </c>
      <c r="G182" s="152"/>
      <c r="H182" s="152" t="s">
        <v>802</v>
      </c>
      <c r="I182" s="152" t="s">
        <v>763</v>
      </c>
      <c r="J182" s="152"/>
      <c r="K182" s="196"/>
    </row>
    <row r="183" spans="2:11" customFormat="1" ht="15" customHeight="1" x14ac:dyDescent="0.2">
      <c r="B183" s="175"/>
      <c r="C183" s="152" t="s">
        <v>803</v>
      </c>
      <c r="D183" s="152"/>
      <c r="E183" s="152"/>
      <c r="F183" s="173" t="s">
        <v>728</v>
      </c>
      <c r="G183" s="152"/>
      <c r="H183" s="152" t="s">
        <v>804</v>
      </c>
      <c r="I183" s="152" t="s">
        <v>763</v>
      </c>
      <c r="J183" s="152"/>
      <c r="K183" s="196"/>
    </row>
    <row r="184" spans="2:11" customFormat="1" ht="15" customHeight="1" x14ac:dyDescent="0.2">
      <c r="B184" s="175"/>
      <c r="C184" s="152" t="s">
        <v>792</v>
      </c>
      <c r="D184" s="152"/>
      <c r="E184" s="152"/>
      <c r="F184" s="173" t="s">
        <v>728</v>
      </c>
      <c r="G184" s="152"/>
      <c r="H184" s="152" t="s">
        <v>805</v>
      </c>
      <c r="I184" s="152" t="s">
        <v>763</v>
      </c>
      <c r="J184" s="152"/>
      <c r="K184" s="196"/>
    </row>
    <row r="185" spans="2:11" customFormat="1" ht="15" customHeight="1" x14ac:dyDescent="0.2">
      <c r="B185" s="175"/>
      <c r="C185" s="152" t="s">
        <v>69</v>
      </c>
      <c r="D185" s="152"/>
      <c r="E185" s="152"/>
      <c r="F185" s="173" t="s">
        <v>734</v>
      </c>
      <c r="G185" s="152"/>
      <c r="H185" s="152" t="s">
        <v>806</v>
      </c>
      <c r="I185" s="152" t="s">
        <v>730</v>
      </c>
      <c r="J185" s="152">
        <v>50</v>
      </c>
      <c r="K185" s="196"/>
    </row>
    <row r="186" spans="2:11" customFormat="1" ht="15" customHeight="1" x14ac:dyDescent="0.2">
      <c r="B186" s="175"/>
      <c r="C186" s="152" t="s">
        <v>807</v>
      </c>
      <c r="D186" s="152"/>
      <c r="E186" s="152"/>
      <c r="F186" s="173" t="s">
        <v>734</v>
      </c>
      <c r="G186" s="152"/>
      <c r="H186" s="152" t="s">
        <v>808</v>
      </c>
      <c r="I186" s="152" t="s">
        <v>809</v>
      </c>
      <c r="J186" s="152"/>
      <c r="K186" s="196"/>
    </row>
    <row r="187" spans="2:11" customFormat="1" ht="15" customHeight="1" x14ac:dyDescent="0.2">
      <c r="B187" s="175"/>
      <c r="C187" s="152" t="s">
        <v>810</v>
      </c>
      <c r="D187" s="152"/>
      <c r="E187" s="152"/>
      <c r="F187" s="173" t="s">
        <v>734</v>
      </c>
      <c r="G187" s="152"/>
      <c r="H187" s="152" t="s">
        <v>811</v>
      </c>
      <c r="I187" s="152" t="s">
        <v>809</v>
      </c>
      <c r="J187" s="152"/>
      <c r="K187" s="196"/>
    </row>
    <row r="188" spans="2:11" customFormat="1" ht="15" customHeight="1" x14ac:dyDescent="0.2">
      <c r="B188" s="175"/>
      <c r="C188" s="152" t="s">
        <v>812</v>
      </c>
      <c r="D188" s="152"/>
      <c r="E188" s="152"/>
      <c r="F188" s="173" t="s">
        <v>734</v>
      </c>
      <c r="G188" s="152"/>
      <c r="H188" s="152" t="s">
        <v>813</v>
      </c>
      <c r="I188" s="152" t="s">
        <v>809</v>
      </c>
      <c r="J188" s="152"/>
      <c r="K188" s="196"/>
    </row>
    <row r="189" spans="2:11" customFormat="1" ht="15" customHeight="1" x14ac:dyDescent="0.2">
      <c r="B189" s="175"/>
      <c r="C189" s="209" t="s">
        <v>814</v>
      </c>
      <c r="D189" s="152"/>
      <c r="E189" s="152"/>
      <c r="F189" s="173" t="s">
        <v>734</v>
      </c>
      <c r="G189" s="152"/>
      <c r="H189" s="152" t="s">
        <v>815</v>
      </c>
      <c r="I189" s="152" t="s">
        <v>816</v>
      </c>
      <c r="J189" s="210" t="s">
        <v>817</v>
      </c>
      <c r="K189" s="196"/>
    </row>
    <row r="190" spans="2:11" customFormat="1" ht="15" customHeight="1" x14ac:dyDescent="0.2">
      <c r="B190" s="211"/>
      <c r="C190" s="212" t="s">
        <v>818</v>
      </c>
      <c r="D190" s="213"/>
      <c r="E190" s="213"/>
      <c r="F190" s="214" t="s">
        <v>734</v>
      </c>
      <c r="G190" s="213"/>
      <c r="H190" s="213" t="s">
        <v>819</v>
      </c>
      <c r="I190" s="213" t="s">
        <v>816</v>
      </c>
      <c r="J190" s="215" t="s">
        <v>817</v>
      </c>
      <c r="K190" s="216"/>
    </row>
    <row r="191" spans="2:11" customFormat="1" ht="15" customHeight="1" x14ac:dyDescent="0.2">
      <c r="B191" s="175"/>
      <c r="C191" s="209" t="s">
        <v>29</v>
      </c>
      <c r="D191" s="152"/>
      <c r="E191" s="152"/>
      <c r="F191" s="173" t="s">
        <v>728</v>
      </c>
      <c r="G191" s="152"/>
      <c r="H191" s="149" t="s">
        <v>820</v>
      </c>
      <c r="I191" s="152" t="s">
        <v>821</v>
      </c>
      <c r="J191" s="152"/>
      <c r="K191" s="196"/>
    </row>
    <row r="192" spans="2:11" customFormat="1" ht="15" customHeight="1" x14ac:dyDescent="0.2">
      <c r="B192" s="175"/>
      <c r="C192" s="209" t="s">
        <v>822</v>
      </c>
      <c r="D192" s="152"/>
      <c r="E192" s="152"/>
      <c r="F192" s="173" t="s">
        <v>728</v>
      </c>
      <c r="G192" s="152"/>
      <c r="H192" s="152" t="s">
        <v>823</v>
      </c>
      <c r="I192" s="152" t="s">
        <v>763</v>
      </c>
      <c r="J192" s="152"/>
      <c r="K192" s="196"/>
    </row>
    <row r="193" spans="2:11" customFormat="1" ht="15" customHeight="1" x14ac:dyDescent="0.2">
      <c r="B193" s="175"/>
      <c r="C193" s="209" t="s">
        <v>824</v>
      </c>
      <c r="D193" s="152"/>
      <c r="E193" s="152"/>
      <c r="F193" s="173" t="s">
        <v>728</v>
      </c>
      <c r="G193" s="152"/>
      <c r="H193" s="152" t="s">
        <v>825</v>
      </c>
      <c r="I193" s="152" t="s">
        <v>763</v>
      </c>
      <c r="J193" s="152"/>
      <c r="K193" s="196"/>
    </row>
    <row r="194" spans="2:11" customFormat="1" ht="15" customHeight="1" x14ac:dyDescent="0.2">
      <c r="B194" s="175"/>
      <c r="C194" s="209" t="s">
        <v>826</v>
      </c>
      <c r="D194" s="152"/>
      <c r="E194" s="152"/>
      <c r="F194" s="173" t="s">
        <v>734</v>
      </c>
      <c r="G194" s="152"/>
      <c r="H194" s="152" t="s">
        <v>827</v>
      </c>
      <c r="I194" s="152" t="s">
        <v>763</v>
      </c>
      <c r="J194" s="152"/>
      <c r="K194" s="196"/>
    </row>
    <row r="195" spans="2:11" customFormat="1" ht="15" customHeight="1" x14ac:dyDescent="0.2">
      <c r="B195" s="202"/>
      <c r="C195" s="217"/>
      <c r="D195" s="182"/>
      <c r="E195" s="182"/>
      <c r="F195" s="182"/>
      <c r="G195" s="182"/>
      <c r="H195" s="182"/>
      <c r="I195" s="182"/>
      <c r="J195" s="182"/>
      <c r="K195" s="203"/>
    </row>
    <row r="196" spans="2:11" customFormat="1" ht="18.75" customHeight="1" x14ac:dyDescent="0.2">
      <c r="B196" s="184"/>
      <c r="C196" s="194"/>
      <c r="D196" s="194"/>
      <c r="E196" s="194"/>
      <c r="F196" s="204"/>
      <c r="G196" s="194"/>
      <c r="H196" s="194"/>
      <c r="I196" s="194"/>
      <c r="J196" s="194"/>
      <c r="K196" s="184"/>
    </row>
    <row r="197" spans="2:11" customFormat="1" ht="18.75" customHeight="1" x14ac:dyDescent="0.2">
      <c r="B197" s="184"/>
      <c r="C197" s="194"/>
      <c r="D197" s="194"/>
      <c r="E197" s="194"/>
      <c r="F197" s="204"/>
      <c r="G197" s="194"/>
      <c r="H197" s="194"/>
      <c r="I197" s="194"/>
      <c r="J197" s="194"/>
      <c r="K197" s="184"/>
    </row>
    <row r="198" spans="2:11" customFormat="1" ht="18.75" customHeight="1" x14ac:dyDescent="0.2">
      <c r="B198" s="159"/>
      <c r="C198" s="159"/>
      <c r="D198" s="159"/>
      <c r="E198" s="159"/>
      <c r="F198" s="159"/>
      <c r="G198" s="159"/>
      <c r="H198" s="159"/>
      <c r="I198" s="159"/>
      <c r="J198" s="159"/>
      <c r="K198" s="159"/>
    </row>
    <row r="199" spans="2:11" customFormat="1" ht="13.5" x14ac:dyDescent="0.2">
      <c r="B199" s="141"/>
      <c r="C199" s="142"/>
      <c r="D199" s="142"/>
      <c r="E199" s="142"/>
      <c r="F199" s="142"/>
      <c r="G199" s="142"/>
      <c r="H199" s="142"/>
      <c r="I199" s="142"/>
      <c r="J199" s="142"/>
      <c r="K199" s="143"/>
    </row>
    <row r="200" spans="2:11" customFormat="1" ht="21" x14ac:dyDescent="0.2">
      <c r="B200" s="144"/>
      <c r="C200" s="379" t="s">
        <v>828</v>
      </c>
      <c r="D200" s="379"/>
      <c r="E200" s="379"/>
      <c r="F200" s="379"/>
      <c r="G200" s="379"/>
      <c r="H200" s="379"/>
      <c r="I200" s="379"/>
      <c r="J200" s="379"/>
      <c r="K200" s="145"/>
    </row>
    <row r="201" spans="2:11" customFormat="1" ht="25.5" customHeight="1" x14ac:dyDescent="0.3">
      <c r="B201" s="144"/>
      <c r="C201" s="218" t="s">
        <v>829</v>
      </c>
      <c r="D201" s="218"/>
      <c r="E201" s="218"/>
      <c r="F201" s="218" t="s">
        <v>830</v>
      </c>
      <c r="G201" s="219"/>
      <c r="H201" s="380" t="s">
        <v>831</v>
      </c>
      <c r="I201" s="380"/>
      <c r="J201" s="380"/>
      <c r="K201" s="145"/>
    </row>
    <row r="202" spans="2:11" customFormat="1" ht="5.25" customHeight="1" x14ac:dyDescent="0.2">
      <c r="B202" s="175"/>
      <c r="C202" s="170"/>
      <c r="D202" s="170"/>
      <c r="E202" s="170"/>
      <c r="F202" s="170"/>
      <c r="G202" s="194"/>
      <c r="H202" s="170"/>
      <c r="I202" s="170"/>
      <c r="J202" s="170"/>
      <c r="K202" s="196"/>
    </row>
    <row r="203" spans="2:11" customFormat="1" ht="15" customHeight="1" x14ac:dyDescent="0.2">
      <c r="B203" s="175"/>
      <c r="C203" s="152" t="s">
        <v>821</v>
      </c>
      <c r="D203" s="152"/>
      <c r="E203" s="152"/>
      <c r="F203" s="173" t="s">
        <v>30</v>
      </c>
      <c r="G203" s="152"/>
      <c r="H203" s="378" t="s">
        <v>832</v>
      </c>
      <c r="I203" s="378"/>
      <c r="J203" s="378"/>
      <c r="K203" s="196"/>
    </row>
    <row r="204" spans="2:11" customFormat="1" ht="15" customHeight="1" x14ac:dyDescent="0.2">
      <c r="B204" s="175"/>
      <c r="C204" s="152"/>
      <c r="D204" s="152"/>
      <c r="E204" s="152"/>
      <c r="F204" s="173" t="s">
        <v>31</v>
      </c>
      <c r="G204" s="152"/>
      <c r="H204" s="378" t="s">
        <v>833</v>
      </c>
      <c r="I204" s="378"/>
      <c r="J204" s="378"/>
      <c r="K204" s="196"/>
    </row>
    <row r="205" spans="2:11" customFormat="1" ht="15" customHeight="1" x14ac:dyDescent="0.2">
      <c r="B205" s="175"/>
      <c r="C205" s="152"/>
      <c r="D205" s="152"/>
      <c r="E205" s="152"/>
      <c r="F205" s="173" t="s">
        <v>34</v>
      </c>
      <c r="G205" s="152"/>
      <c r="H205" s="378" t="s">
        <v>834</v>
      </c>
      <c r="I205" s="378"/>
      <c r="J205" s="378"/>
      <c r="K205" s="196"/>
    </row>
    <row r="206" spans="2:11" customFormat="1" ht="15" customHeight="1" x14ac:dyDescent="0.2">
      <c r="B206" s="175"/>
      <c r="C206" s="152"/>
      <c r="D206" s="152"/>
      <c r="E206" s="152"/>
      <c r="F206" s="173" t="s">
        <v>32</v>
      </c>
      <c r="G206" s="152"/>
      <c r="H206" s="378" t="s">
        <v>835</v>
      </c>
      <c r="I206" s="378"/>
      <c r="J206" s="378"/>
      <c r="K206" s="196"/>
    </row>
    <row r="207" spans="2:11" customFormat="1" ht="15" customHeight="1" x14ac:dyDescent="0.2">
      <c r="B207" s="175"/>
      <c r="C207" s="152"/>
      <c r="D207" s="152"/>
      <c r="E207" s="152"/>
      <c r="F207" s="173" t="s">
        <v>33</v>
      </c>
      <c r="G207" s="152"/>
      <c r="H207" s="378" t="s">
        <v>836</v>
      </c>
      <c r="I207" s="378"/>
      <c r="J207" s="378"/>
      <c r="K207" s="196"/>
    </row>
    <row r="208" spans="2:11" customFormat="1" ht="15" customHeight="1" x14ac:dyDescent="0.2">
      <c r="B208" s="175"/>
      <c r="C208" s="152"/>
      <c r="D208" s="152"/>
      <c r="E208" s="152"/>
      <c r="F208" s="173"/>
      <c r="G208" s="152"/>
      <c r="H208" s="152"/>
      <c r="I208" s="152"/>
      <c r="J208" s="152"/>
      <c r="K208" s="196"/>
    </row>
    <row r="209" spans="2:11" customFormat="1" ht="15" customHeight="1" x14ac:dyDescent="0.2">
      <c r="B209" s="175"/>
      <c r="C209" s="152" t="s">
        <v>775</v>
      </c>
      <c r="D209" s="152"/>
      <c r="E209" s="152"/>
      <c r="F209" s="173" t="s">
        <v>44</v>
      </c>
      <c r="G209" s="152"/>
      <c r="H209" s="378" t="s">
        <v>837</v>
      </c>
      <c r="I209" s="378"/>
      <c r="J209" s="378"/>
      <c r="K209" s="196"/>
    </row>
    <row r="210" spans="2:11" customFormat="1" ht="15" customHeight="1" x14ac:dyDescent="0.2">
      <c r="B210" s="175"/>
      <c r="C210" s="152"/>
      <c r="D210" s="152"/>
      <c r="E210" s="152"/>
      <c r="F210" s="173" t="s">
        <v>670</v>
      </c>
      <c r="G210" s="152"/>
      <c r="H210" s="378" t="s">
        <v>671</v>
      </c>
      <c r="I210" s="378"/>
      <c r="J210" s="378"/>
      <c r="K210" s="196"/>
    </row>
    <row r="211" spans="2:11" customFormat="1" ht="15" customHeight="1" x14ac:dyDescent="0.2">
      <c r="B211" s="175"/>
      <c r="C211" s="152"/>
      <c r="D211" s="152"/>
      <c r="E211" s="152"/>
      <c r="F211" s="173" t="s">
        <v>668</v>
      </c>
      <c r="G211" s="152"/>
      <c r="H211" s="378" t="s">
        <v>838</v>
      </c>
      <c r="I211" s="378"/>
      <c r="J211" s="378"/>
      <c r="K211" s="196"/>
    </row>
    <row r="212" spans="2:11" customFormat="1" ht="15" customHeight="1" x14ac:dyDescent="0.2">
      <c r="B212" s="220"/>
      <c r="C212" s="152"/>
      <c r="D212" s="152"/>
      <c r="E212" s="152"/>
      <c r="F212" s="173" t="s">
        <v>672</v>
      </c>
      <c r="G212" s="209"/>
      <c r="H212" s="377" t="s">
        <v>673</v>
      </c>
      <c r="I212" s="377"/>
      <c r="J212" s="377"/>
      <c r="K212" s="221"/>
    </row>
    <row r="213" spans="2:11" customFormat="1" ht="15" customHeight="1" x14ac:dyDescent="0.2">
      <c r="B213" s="220"/>
      <c r="C213" s="152"/>
      <c r="D213" s="152"/>
      <c r="E213" s="152"/>
      <c r="F213" s="173" t="s">
        <v>674</v>
      </c>
      <c r="G213" s="209"/>
      <c r="H213" s="377" t="s">
        <v>839</v>
      </c>
      <c r="I213" s="377"/>
      <c r="J213" s="377"/>
      <c r="K213" s="221"/>
    </row>
    <row r="214" spans="2:11" customFormat="1" ht="15" customHeight="1" x14ac:dyDescent="0.2">
      <c r="B214" s="220"/>
      <c r="C214" s="152"/>
      <c r="D214" s="152"/>
      <c r="E214" s="152"/>
      <c r="F214" s="173"/>
      <c r="G214" s="209"/>
      <c r="H214" s="200"/>
      <c r="I214" s="200"/>
      <c r="J214" s="200"/>
      <c r="K214" s="221"/>
    </row>
    <row r="215" spans="2:11" customFormat="1" ht="15" customHeight="1" x14ac:dyDescent="0.2">
      <c r="B215" s="220"/>
      <c r="C215" s="152" t="s">
        <v>799</v>
      </c>
      <c r="D215" s="152"/>
      <c r="E215" s="152"/>
      <c r="F215" s="173">
        <v>1</v>
      </c>
      <c r="G215" s="209"/>
      <c r="H215" s="377" t="s">
        <v>840</v>
      </c>
      <c r="I215" s="377"/>
      <c r="J215" s="377"/>
      <c r="K215" s="221"/>
    </row>
    <row r="216" spans="2:11" customFormat="1" ht="15" customHeight="1" x14ac:dyDescent="0.2">
      <c r="B216" s="220"/>
      <c r="C216" s="152"/>
      <c r="D216" s="152"/>
      <c r="E216" s="152"/>
      <c r="F216" s="173">
        <v>2</v>
      </c>
      <c r="G216" s="209"/>
      <c r="H216" s="377" t="s">
        <v>841</v>
      </c>
      <c r="I216" s="377"/>
      <c r="J216" s="377"/>
      <c r="K216" s="221"/>
    </row>
    <row r="217" spans="2:11" customFormat="1" ht="15" customHeight="1" x14ac:dyDescent="0.2">
      <c r="B217" s="220"/>
      <c r="C217" s="152"/>
      <c r="D217" s="152"/>
      <c r="E217" s="152"/>
      <c r="F217" s="173">
        <v>3</v>
      </c>
      <c r="G217" s="209"/>
      <c r="H217" s="377" t="s">
        <v>842</v>
      </c>
      <c r="I217" s="377"/>
      <c r="J217" s="377"/>
      <c r="K217" s="221"/>
    </row>
    <row r="218" spans="2:11" customFormat="1" ht="15" customHeight="1" x14ac:dyDescent="0.2">
      <c r="B218" s="220"/>
      <c r="C218" s="152"/>
      <c r="D218" s="152"/>
      <c r="E218" s="152"/>
      <c r="F218" s="173">
        <v>4</v>
      </c>
      <c r="G218" s="209"/>
      <c r="H218" s="377" t="s">
        <v>843</v>
      </c>
      <c r="I218" s="377"/>
      <c r="J218" s="377"/>
      <c r="K218" s="221"/>
    </row>
    <row r="219" spans="2:11" customFormat="1" ht="12.75" customHeight="1" x14ac:dyDescent="0.2">
      <c r="B219" s="222"/>
      <c r="C219" s="223"/>
      <c r="D219" s="223"/>
      <c r="E219" s="223"/>
      <c r="F219" s="223"/>
      <c r="G219" s="223"/>
      <c r="H219" s="223"/>
      <c r="I219" s="223"/>
      <c r="J219" s="223"/>
      <c r="K219" s="224"/>
    </row>
  </sheetData>
  <sheetProtection formatCells="0" formatColumns="0" formatRows="0" insertColumns="0" insertRows="0" insertHyperlinks="0" deleteColumns="0" deleteRows="0" sort="0" autoFilter="0" pivotTables="0"/>
  <mergeCells count="77">
    <mergeCell ref="D30:J30"/>
    <mergeCell ref="D31:J31"/>
    <mergeCell ref="D33:J33"/>
    <mergeCell ref="D34:J34"/>
    <mergeCell ref="D35:J35"/>
    <mergeCell ref="G36:J36"/>
    <mergeCell ref="G37:J37"/>
    <mergeCell ref="G38:J38"/>
    <mergeCell ref="G39:J39"/>
    <mergeCell ref="G40:J40"/>
    <mergeCell ref="G41:J41"/>
    <mergeCell ref="G42:J42"/>
    <mergeCell ref="G43:J43"/>
    <mergeCell ref="G44:J44"/>
    <mergeCell ref="G45:J45"/>
    <mergeCell ref="D47:J47"/>
    <mergeCell ref="E48:J48"/>
    <mergeCell ref="E49:J49"/>
    <mergeCell ref="E50:J50"/>
    <mergeCell ref="D51:J51"/>
    <mergeCell ref="C52:J52"/>
    <mergeCell ref="C3:J3"/>
    <mergeCell ref="C4:J4"/>
    <mergeCell ref="C6:J6"/>
    <mergeCell ref="C7:J7"/>
    <mergeCell ref="C9:J9"/>
    <mergeCell ref="D10:J10"/>
    <mergeCell ref="D11:J11"/>
    <mergeCell ref="D15:J15"/>
    <mergeCell ref="D16:J16"/>
    <mergeCell ref="D17:J17"/>
    <mergeCell ref="F18:J18"/>
    <mergeCell ref="F19:J19"/>
    <mergeCell ref="F20:J20"/>
    <mergeCell ref="F21:J21"/>
    <mergeCell ref="F22:J22"/>
    <mergeCell ref="F23:J23"/>
    <mergeCell ref="C25:J25"/>
    <mergeCell ref="C26:J26"/>
    <mergeCell ref="D27:J27"/>
    <mergeCell ref="D28:J28"/>
    <mergeCell ref="C54:J54"/>
    <mergeCell ref="C55:J55"/>
    <mergeCell ref="C57:J57"/>
    <mergeCell ref="D58:J58"/>
    <mergeCell ref="D59:J59"/>
    <mergeCell ref="D60:J60"/>
    <mergeCell ref="D61:J61"/>
    <mergeCell ref="D62:J62"/>
    <mergeCell ref="D63:J63"/>
    <mergeCell ref="D65:J65"/>
    <mergeCell ref="D66:J66"/>
    <mergeCell ref="D67:J67"/>
    <mergeCell ref="D68:J68"/>
    <mergeCell ref="D69:J69"/>
    <mergeCell ref="D70:J70"/>
    <mergeCell ref="C75:J75"/>
    <mergeCell ref="C102:J102"/>
    <mergeCell ref="C122:J122"/>
    <mergeCell ref="C147:J147"/>
    <mergeCell ref="C165:J165"/>
    <mergeCell ref="C200:J200"/>
    <mergeCell ref="H201:J201"/>
    <mergeCell ref="H203:J203"/>
    <mergeCell ref="H204:J204"/>
    <mergeCell ref="H205:J205"/>
    <mergeCell ref="H206:J206"/>
    <mergeCell ref="H207:J207"/>
    <mergeCell ref="H209:J209"/>
    <mergeCell ref="H211:J211"/>
    <mergeCell ref="H215:J215"/>
    <mergeCell ref="H210:J210"/>
    <mergeCell ref="H217:J217"/>
    <mergeCell ref="H218:J218"/>
    <mergeCell ref="H216:J216"/>
    <mergeCell ref="H213:J213"/>
    <mergeCell ref="H212:J212"/>
  </mergeCells>
  <pageMargins left="0.59027779999999996" right="0.59027779999999996" top="0.59027779999999996" bottom="0.59027779999999996" header="0" footer="0"/>
  <pageSetup paperSize="9" scale="7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A3405-3A02-454E-84F6-E50B75E710D2}">
  <dimension ref="A1"/>
  <sheetViews>
    <sheetView workbookViewId="0"/>
  </sheetViews>
  <sheetFormatPr defaultRowHeight="11.25" x14ac:dyDescent="0.2"/>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9</vt:i4>
      </vt:variant>
    </vt:vector>
  </HeadingPairs>
  <TitlesOfParts>
    <vt:vector size="15" baseType="lpstr">
      <vt:lpstr>00 - Regenerace bytového ...</vt:lpstr>
      <vt:lpstr>00 - VRN</vt:lpstr>
      <vt:lpstr>02 - Vodovod</vt:lpstr>
      <vt:lpstr>03 - STA</vt:lpstr>
      <vt:lpstr>Pokyny pro vyplnění</vt:lpstr>
      <vt:lpstr>List1</vt:lpstr>
      <vt:lpstr>'00 - Regenerace bytového ...'!Názvy_tisku</vt:lpstr>
      <vt:lpstr>'00 - VRN'!Názvy_tisku</vt:lpstr>
      <vt:lpstr>'02 - Vodovod'!Názvy_tisku</vt:lpstr>
      <vt:lpstr>'03 - STA'!Názvy_tisku</vt:lpstr>
      <vt:lpstr>'00 - Regenerace bytového ...'!Oblast_tisku</vt:lpstr>
      <vt:lpstr>'00 - VRN'!Oblast_tisku</vt:lpstr>
      <vt:lpstr>'02 - Vodovod'!Oblast_tisku</vt:lpstr>
      <vt:lpstr>'03 - STA'!Oblast_tisku</vt:lpstr>
      <vt:lpstr>'Pokyny pro vyplnění'!Oblast_tisku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DESKTOP-473U3HR\Michal</dc:creator>
  <cp:lastModifiedBy>Životní prostředí a investice</cp:lastModifiedBy>
  <cp:lastPrinted>2025-07-02T11:34:42Z</cp:lastPrinted>
  <dcterms:created xsi:type="dcterms:W3CDTF">2025-07-01T10:57:26Z</dcterms:created>
  <dcterms:modified xsi:type="dcterms:W3CDTF">2025-07-02T11:34:50Z</dcterms:modified>
</cp:coreProperties>
</file>