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png" ContentType="image/p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00 - VRN" sheetId="2" r:id="rId2"/>
    <sheet name="01 - KZS" sheetId="3" r:id="rId3"/>
    <sheet name="Pokyny pro vyplnění" sheetId="4" r:id="rId4"/>
  </sheets>
  <definedNames>
    <definedName name="_xlnm.Print_Area" localSheetId="0">'Rekapitulace stavby'!$D$4:$AO$36,'Rekapitulace stavby'!$C$42:$AQ$57</definedName>
    <definedName name="_xlnm.Print_Titles" localSheetId="0">'Rekapitulace stavby'!$52:$52</definedName>
    <definedName name="_xlnm._FilterDatabase" localSheetId="1" hidden="1">'00 - VRN'!$C$81:$K$87</definedName>
    <definedName name="_xlnm.Print_Area" localSheetId="1">'00 - VRN'!$C$4:$J$39,'00 - VRN'!$C$45:$J$63,'00 - VRN'!$C$69:$K$87</definedName>
    <definedName name="_xlnm.Print_Titles" localSheetId="1">'00 - VRN'!$81:$81</definedName>
    <definedName name="_xlnm._FilterDatabase" localSheetId="2" hidden="1">'01 - KZS'!$C$87:$K$242</definedName>
    <definedName name="_xlnm.Print_Area" localSheetId="2">'01 - KZS'!$C$4:$J$39,'01 - KZS'!$C$45:$J$69,'01 - KZS'!$C$75:$K$242</definedName>
    <definedName name="_xlnm.Print_Titles" localSheetId="2">'01 - KZS'!$87:$87</definedName>
    <definedName name="_xlnm.Print_Area" localSheetId="3">'Pokyny pro vyplnění'!$B$2:$K$71,'Pokyny pro vyplnění'!$B$74:$K$118,'Pokyny pro vyplnění'!$B$121:$K$161,'Pokyny pro vyplnění'!$B$164:$K$219</definedName>
  </definedNames>
  <calcPr/>
</workbook>
</file>

<file path=xl/calcChain.xml><?xml version="1.0" encoding="utf-8"?>
<calcChain xmlns="http://schemas.openxmlformats.org/spreadsheetml/2006/main">
  <c i="3" l="1" r="J37"/>
  <c r="J36"/>
  <c i="1" r="AY56"/>
  <c i="3" r="J35"/>
  <c i="1" r="AX56"/>
  <c i="3" r="BI241"/>
  <c r="BH241"/>
  <c r="BG241"/>
  <c r="BF241"/>
  <c r="T241"/>
  <c r="R241"/>
  <c r="P241"/>
  <c r="BI228"/>
  <c r="BH228"/>
  <c r="BG228"/>
  <c r="BF228"/>
  <c r="T228"/>
  <c r="R228"/>
  <c r="P228"/>
  <c r="BI225"/>
  <c r="BH225"/>
  <c r="BG225"/>
  <c r="BF225"/>
  <c r="T225"/>
  <c r="R225"/>
  <c r="P225"/>
  <c r="BI224"/>
  <c r="BH224"/>
  <c r="BG224"/>
  <c r="BF224"/>
  <c r="T224"/>
  <c r="R224"/>
  <c r="P224"/>
  <c r="BI220"/>
  <c r="BH220"/>
  <c r="BG220"/>
  <c r="BF220"/>
  <c r="T220"/>
  <c r="R220"/>
  <c r="P220"/>
  <c r="BI219"/>
  <c r="BH219"/>
  <c r="BG219"/>
  <c r="BF219"/>
  <c r="T219"/>
  <c r="R219"/>
  <c r="P219"/>
  <c r="BI214"/>
  <c r="BH214"/>
  <c r="BG214"/>
  <c r="BF214"/>
  <c r="T214"/>
  <c r="R214"/>
  <c r="P214"/>
  <c r="BI209"/>
  <c r="BH209"/>
  <c r="BG209"/>
  <c r="BF209"/>
  <c r="T209"/>
  <c r="R209"/>
  <c r="P209"/>
  <c r="BI196"/>
  <c r="BH196"/>
  <c r="BG196"/>
  <c r="BF196"/>
  <c r="T196"/>
  <c r="R196"/>
  <c r="P196"/>
  <c r="BI195"/>
  <c r="BH195"/>
  <c r="BG195"/>
  <c r="BF195"/>
  <c r="T195"/>
  <c r="R195"/>
  <c r="P195"/>
  <c r="BI194"/>
  <c r="BH194"/>
  <c r="BG194"/>
  <c r="BF194"/>
  <c r="T194"/>
  <c r="R194"/>
  <c r="P194"/>
  <c r="BI193"/>
  <c r="BH193"/>
  <c r="BG193"/>
  <c r="BF193"/>
  <c r="T193"/>
  <c r="R193"/>
  <c r="P193"/>
  <c r="BI192"/>
  <c r="BH192"/>
  <c r="BG192"/>
  <c r="BF192"/>
  <c r="T192"/>
  <c r="R192"/>
  <c r="P192"/>
  <c r="BI191"/>
  <c r="BH191"/>
  <c r="BG191"/>
  <c r="BF191"/>
  <c r="T191"/>
  <c r="R191"/>
  <c r="P191"/>
  <c r="BI190"/>
  <c r="BH190"/>
  <c r="BG190"/>
  <c r="BF190"/>
  <c r="T190"/>
  <c r="R190"/>
  <c r="P190"/>
  <c r="BI189"/>
  <c r="BH189"/>
  <c r="BG189"/>
  <c r="BF189"/>
  <c r="T189"/>
  <c r="R189"/>
  <c r="P189"/>
  <c r="BI188"/>
  <c r="BH188"/>
  <c r="BG188"/>
  <c r="BF188"/>
  <c r="T188"/>
  <c r="R188"/>
  <c r="P188"/>
  <c r="BI181"/>
  <c r="BH181"/>
  <c r="BG181"/>
  <c r="BF181"/>
  <c r="T181"/>
  <c r="R181"/>
  <c r="P181"/>
  <c r="BI178"/>
  <c r="BH178"/>
  <c r="BG178"/>
  <c r="BF178"/>
  <c r="T178"/>
  <c r="R178"/>
  <c r="P178"/>
  <c r="BI176"/>
  <c r="BH176"/>
  <c r="BG176"/>
  <c r="BF176"/>
  <c r="T176"/>
  <c r="R176"/>
  <c r="P176"/>
  <c r="BI172"/>
  <c r="BH172"/>
  <c r="BG172"/>
  <c r="BF172"/>
  <c r="T172"/>
  <c r="R172"/>
  <c r="P172"/>
  <c r="BI168"/>
  <c r="BH168"/>
  <c r="BG168"/>
  <c r="BF168"/>
  <c r="T168"/>
  <c r="R168"/>
  <c r="P168"/>
  <c r="BI163"/>
  <c r="BH163"/>
  <c r="BG163"/>
  <c r="BF163"/>
  <c r="T163"/>
  <c r="T162"/>
  <c r="R163"/>
  <c r="R162"/>
  <c r="P163"/>
  <c r="P162"/>
  <c r="BI161"/>
  <c r="BH161"/>
  <c r="BG161"/>
  <c r="BF161"/>
  <c r="T161"/>
  <c r="R161"/>
  <c r="P161"/>
  <c r="BI158"/>
  <c r="BH158"/>
  <c r="BG158"/>
  <c r="BF158"/>
  <c r="T158"/>
  <c r="R158"/>
  <c r="P158"/>
  <c r="BI154"/>
  <c r="BH154"/>
  <c r="BG154"/>
  <c r="BF154"/>
  <c r="T154"/>
  <c r="R154"/>
  <c r="P154"/>
  <c r="BI151"/>
  <c r="BH151"/>
  <c r="BG151"/>
  <c r="BF151"/>
  <c r="T151"/>
  <c r="R151"/>
  <c r="P151"/>
  <c r="BI148"/>
  <c r="BH148"/>
  <c r="BG148"/>
  <c r="BF148"/>
  <c r="T148"/>
  <c r="R148"/>
  <c r="P148"/>
  <c r="BI145"/>
  <c r="BH145"/>
  <c r="BG145"/>
  <c r="BF145"/>
  <c r="T145"/>
  <c r="R145"/>
  <c r="P145"/>
  <c r="BI137"/>
  <c r="BH137"/>
  <c r="BG137"/>
  <c r="BF137"/>
  <c r="T137"/>
  <c r="R137"/>
  <c r="P137"/>
  <c r="BI132"/>
  <c r="BH132"/>
  <c r="BG132"/>
  <c r="BF132"/>
  <c r="T132"/>
  <c r="R132"/>
  <c r="P132"/>
  <c r="BI124"/>
  <c r="BH124"/>
  <c r="BG124"/>
  <c r="BF124"/>
  <c r="T124"/>
  <c r="R124"/>
  <c r="P124"/>
  <c r="BI120"/>
  <c r="BH120"/>
  <c r="BG120"/>
  <c r="BF120"/>
  <c r="T120"/>
  <c r="R120"/>
  <c r="P120"/>
  <c r="BI113"/>
  <c r="BH113"/>
  <c r="BG113"/>
  <c r="BF113"/>
  <c r="T113"/>
  <c r="R113"/>
  <c r="P113"/>
  <c r="BI98"/>
  <c r="BH98"/>
  <c r="BG98"/>
  <c r="BF98"/>
  <c r="T98"/>
  <c r="T90"/>
  <c r="R98"/>
  <c r="R90"/>
  <c r="P98"/>
  <c r="P90"/>
  <c r="BI91"/>
  <c r="BH91"/>
  <c r="BG91"/>
  <c r="BF91"/>
  <c r="T91"/>
  <c r="R91"/>
  <c r="P91"/>
  <c r="F82"/>
  <c r="E80"/>
  <c r="F52"/>
  <c r="E50"/>
  <c r="J24"/>
  <c r="E24"/>
  <c r="J85"/>
  <c r="J23"/>
  <c r="J21"/>
  <c r="E21"/>
  <c r="J54"/>
  <c r="J20"/>
  <c r="J18"/>
  <c r="E18"/>
  <c r="F55"/>
  <c r="J17"/>
  <c r="J15"/>
  <c r="E15"/>
  <c r="F84"/>
  <c r="J14"/>
  <c r="J12"/>
  <c r="J82"/>
  <c r="E7"/>
  <c r="E78"/>
  <c i="2" r="J37"/>
  <c r="J36"/>
  <c i="1" r="AY55"/>
  <c i="2" r="J35"/>
  <c i="1" r="AX55"/>
  <c i="2" r="BI87"/>
  <c r="BH87"/>
  <c r="BG87"/>
  <c r="BF87"/>
  <c r="T87"/>
  <c r="T86"/>
  <c r="R87"/>
  <c r="R86"/>
  <c r="P87"/>
  <c r="P86"/>
  <c r="BI85"/>
  <c r="BH85"/>
  <c r="BG85"/>
  <c r="BF85"/>
  <c r="T85"/>
  <c r="T84"/>
  <c r="T83"/>
  <c r="T82"/>
  <c r="R85"/>
  <c r="R84"/>
  <c r="R83"/>
  <c r="R82"/>
  <c r="P85"/>
  <c r="P84"/>
  <c r="P83"/>
  <c r="P82"/>
  <c i="1" r="AU55"/>
  <c i="2" r="F76"/>
  <c r="E74"/>
  <c r="F52"/>
  <c r="E50"/>
  <c r="J24"/>
  <c r="E24"/>
  <c r="J79"/>
  <c r="J23"/>
  <c r="J21"/>
  <c r="E21"/>
  <c r="J54"/>
  <c r="J20"/>
  <c r="J18"/>
  <c r="E18"/>
  <c r="F79"/>
  <c r="J17"/>
  <c r="J15"/>
  <c r="E15"/>
  <c r="F54"/>
  <c r="J14"/>
  <c r="J12"/>
  <c r="J76"/>
  <c r="E7"/>
  <c r="E72"/>
  <c i="1" r="L50"/>
  <c r="AM50"/>
  <c r="AM49"/>
  <c r="L49"/>
  <c r="AM47"/>
  <c r="L47"/>
  <c r="L45"/>
  <c r="L44"/>
  <c i="2" r="F37"/>
  <c i="3" r="J151"/>
  <c r="BK98"/>
  <c r="J163"/>
  <c r="J195"/>
  <c r="J193"/>
  <c r="BK113"/>
  <c r="J132"/>
  <c r="J98"/>
  <c r="BK178"/>
  <c r="J225"/>
  <c r="BK220"/>
  <c r="BK151"/>
  <c r="J189"/>
  <c r="BK163"/>
  <c r="J188"/>
  <c r="BK137"/>
  <c r="BK190"/>
  <c r="BK219"/>
  <c r="BK145"/>
  <c r="J178"/>
  <c r="BK214"/>
  <c r="J224"/>
  <c r="BK172"/>
  <c r="J120"/>
  <c r="J220"/>
  <c r="BK154"/>
  <c r="J191"/>
  <c r="J113"/>
  <c r="BK168"/>
  <c r="J192"/>
  <c r="BK124"/>
  <c r="J148"/>
  <c i="2" r="BK87"/>
  <c i="3" r="J219"/>
  <c r="J161"/>
  <c r="J181"/>
  <c r="BK181"/>
  <c r="BK194"/>
  <c r="BK225"/>
  <c r="J137"/>
  <c r="J145"/>
  <c r="J158"/>
  <c r="BK193"/>
  <c r="BK191"/>
  <c i="2" r="F34"/>
  <c i="1" r="BA55"/>
  <c i="3" r="J228"/>
  <c r="BK192"/>
  <c r="BK224"/>
  <c r="BK196"/>
  <c r="BK195"/>
  <c r="BK120"/>
  <c i="1" r="AS54"/>
  <c i="3" r="J172"/>
  <c r="J209"/>
  <c r="BK189"/>
  <c i="2" r="F36"/>
  <c i="1" r="BC55"/>
  <c i="2" r="J87"/>
  <c i="3" r="J154"/>
  <c r="BK209"/>
  <c r="BK91"/>
  <c r="J176"/>
  <c r="BK161"/>
  <c r="J241"/>
  <c r="J124"/>
  <c r="J190"/>
  <c r="J91"/>
  <c r="BK228"/>
  <c r="BK132"/>
  <c r="BK241"/>
  <c r="BK188"/>
  <c r="BK158"/>
  <c i="2" r="J85"/>
  <c i="3" r="J196"/>
  <c i="2" r="BK85"/>
  <c i="3" r="J168"/>
  <c r="J194"/>
  <c r="J214"/>
  <c r="BK176"/>
  <c r="BK148"/>
  <c l="1" r="P112"/>
  <c r="P89"/>
  <c r="P144"/>
  <c r="BK112"/>
  <c r="J112"/>
  <c r="J62"/>
  <c r="BK144"/>
  <c r="J144"/>
  <c r="J63"/>
  <c r="BK167"/>
  <c r="J167"/>
  <c r="J66"/>
  <c r="P167"/>
  <c r="P227"/>
  <c r="R112"/>
  <c r="R89"/>
  <c r="R144"/>
  <c r="T167"/>
  <c r="P223"/>
  <c r="BK227"/>
  <c r="J227"/>
  <c r="J68"/>
  <c r="R227"/>
  <c r="T112"/>
  <c r="T89"/>
  <c r="T144"/>
  <c r="R167"/>
  <c r="BK223"/>
  <c r="J223"/>
  <c r="J67"/>
  <c r="R223"/>
  <c r="T223"/>
  <c r="T227"/>
  <c i="2" r="BK84"/>
  <c r="J84"/>
  <c r="J61"/>
  <c r="BK86"/>
  <c r="J86"/>
  <c r="J62"/>
  <c i="3" r="BK162"/>
  <c r="J162"/>
  <c r="J64"/>
  <c r="BK90"/>
  <c r="BK89"/>
  <c r="J52"/>
  <c r="J55"/>
  <c r="F85"/>
  <c r="BE120"/>
  <c r="BE132"/>
  <c r="BE176"/>
  <c r="BE124"/>
  <c r="BE178"/>
  <c r="E48"/>
  <c r="F54"/>
  <c r="J84"/>
  <c r="BE98"/>
  <c r="BE113"/>
  <c r="BE148"/>
  <c r="BE91"/>
  <c r="BE137"/>
  <c r="BE154"/>
  <c r="BE158"/>
  <c r="BE168"/>
  <c r="BE188"/>
  <c r="BE190"/>
  <c r="BE194"/>
  <c r="BE224"/>
  <c r="BE225"/>
  <c r="BE145"/>
  <c r="BE161"/>
  <c r="BE163"/>
  <c r="BE189"/>
  <c r="BE191"/>
  <c r="BE192"/>
  <c r="BE193"/>
  <c r="BE195"/>
  <c r="BE196"/>
  <c r="BE209"/>
  <c r="BE219"/>
  <c r="BE220"/>
  <c r="BE228"/>
  <c r="BE241"/>
  <c r="BE151"/>
  <c r="BE172"/>
  <c r="BE181"/>
  <c r="BE214"/>
  <c i="2" r="F55"/>
  <c r="J55"/>
  <c r="F78"/>
  <c r="E48"/>
  <c r="J52"/>
  <c r="J78"/>
  <c r="BE85"/>
  <c r="BE87"/>
  <c i="1" r="BD55"/>
  <c i="3" r="J34"/>
  <c i="1" r="AW56"/>
  <c i="2" r="J34"/>
  <c i="1" r="AW55"/>
  <c i="3" r="F34"/>
  <c i="1" r="BA56"/>
  <c r="BA54"/>
  <c r="W30"/>
  <c i="2" r="F35"/>
  <c i="1" r="BB55"/>
  <c i="3" r="F36"/>
  <c i="1" r="BC56"/>
  <c r="BC54"/>
  <c r="W32"/>
  <c i="3" r="F35"/>
  <c i="1" r="BB56"/>
  <c i="3" r="F37"/>
  <c i="1" r="BD56"/>
  <c r="BD54"/>
  <c r="W33"/>
  <c i="3" l="1" r="R166"/>
  <c r="R88"/>
  <c r="P166"/>
  <c r="P88"/>
  <c i="1" r="AU56"/>
  <c i="3" r="T166"/>
  <c r="T88"/>
  <c r="J89"/>
  <c r="J60"/>
  <c r="BK166"/>
  <c r="J166"/>
  <c r="J65"/>
  <c r="J90"/>
  <c r="J61"/>
  <c i="2" r="BK83"/>
  <c r="J83"/>
  <c r="J60"/>
  <c i="1" r="AU54"/>
  <c r="AW54"/>
  <c r="AK30"/>
  <c r="BB54"/>
  <c r="AX54"/>
  <c i="3" r="F33"/>
  <c i="1" r="AZ56"/>
  <c i="2" r="J33"/>
  <c i="1" r="AV55"/>
  <c r="AT55"/>
  <c i="2" r="F33"/>
  <c i="1" r="AZ55"/>
  <c r="AY54"/>
  <c i="3" r="J33"/>
  <c i="1" r="AV56"/>
  <c r="AT56"/>
  <c i="3" l="1" r="BK88"/>
  <c r="J88"/>
  <c r="J59"/>
  <c i="2" r="BK82"/>
  <c r="J82"/>
  <c i="1" r="AZ54"/>
  <c r="W29"/>
  <c i="2" r="J30"/>
  <c i="1" r="AG55"/>
  <c r="W31"/>
  <c i="2" l="1" r="J39"/>
  <c r="J59"/>
  <c i="1" r="AN55"/>
  <c i="3" r="J30"/>
  <c i="1" r="AG56"/>
  <c r="AG54"/>
  <c r="AK26"/>
  <c r="AV54"/>
  <c r="AK29"/>
  <c r="AK35"/>
  <c i="3" l="1" r="J39"/>
  <c i="1" r="AN56"/>
  <c r="AT54"/>
  <c l="1" r="AN54"/>
</calcChain>
</file>

<file path=xl/sharedStrings.xml><?xml version="1.0" encoding="utf-8"?>
<sst xmlns="http://schemas.openxmlformats.org/spreadsheetml/2006/main">
  <si>
    <t>Export Komplet</t>
  </si>
  <si>
    <t>VZ</t>
  </si>
  <si>
    <t>2.0</t>
  </si>
  <si>
    <t>ZAMOK</t>
  </si>
  <si>
    <t>False</t>
  </si>
  <si>
    <t>{d8c7104f-2fbc-491d-bee4-0113fac7dadc}</t>
  </si>
  <si>
    <t>0,01</t>
  </si>
  <si>
    <t>21</t>
  </si>
  <si>
    <t>12</t>
  </si>
  <si>
    <t>REKAPITULACE STAVBY</t>
  </si>
  <si>
    <t xml:space="preserve">v ---  níže se nacházejí doplnkové a pomocné údaje k sestavám  --- v</t>
  </si>
  <si>
    <t>Návod na vyplnění</t>
  </si>
  <si>
    <t>0,001</t>
  </si>
  <si>
    <t>Kód:</t>
  </si>
  <si>
    <t>00</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</si>
  <si>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</si>
  <si>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</si>
  <si>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Regenerace bytového domu č.p. 133 Nové Sedlo - Výměna výplní otvorů</t>
  </si>
  <si>
    <t>KSO:</t>
  </si>
  <si>
    <t/>
  </si>
  <si>
    <t>CC-CZ:</t>
  </si>
  <si>
    <t>Místo:</t>
  </si>
  <si>
    <t xml:space="preserve"> </t>
  </si>
  <si>
    <t>Datum:</t>
  </si>
  <si>
    <t>9. 9. 2025</t>
  </si>
  <si>
    <t>Zadavatel:</t>
  </si>
  <si>
    <t>IČ:</t>
  </si>
  <si>
    <t>Město Nové Sedlo</t>
  </si>
  <si>
    <t>DIČ:</t>
  </si>
  <si>
    <t>Účastník:</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</si>
  <si>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</si>
  <si>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</si>
  <si>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</si>
  <si>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</si>
  <si>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</si>
  <si>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</si>
  <si>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</si>
  <si>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</si>
  <si>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</si>
  <si>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</si>
  <si>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</si>
  <si>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</si>
  <si>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</si>
  <si>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</si>
  <si>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</si>
  <si>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</si>
  <si>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</si>
  <si>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</si>
  <si>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</si>
  <si>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</si>
  <si>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</si>
  <si>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</si>
  <si>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</si>
  <si>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</si>
  <si>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</si>
  <si>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</si>
  <si>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</si>
  <si>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</si>
  <si>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</si>
  <si>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</si>
  <si>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</si>
  <si>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</si>
  <si>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</si>
  <si>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</si>
  <si>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</si>
  <si>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</si>
  <si>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</si>
  <si>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</si>
  <si>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</si>
  <si>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</si>
  <si>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</si>
  <si>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</si>
  <si>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</si>
  <si>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</si>
  <si>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</si>
  <si>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VRN</t>
  </si>
  <si>
    <t>STA</t>
  </si>
  <si>
    <t>1</t>
  </si>
  <si>
    <t>{77a3dabc-7f80-4626-958e-72bfa94da3a7}</t>
  </si>
  <si>
    <t>2</t>
  </si>
  <si>
    <t>01</t>
  </si>
  <si>
    <t>KZS</t>
  </si>
  <si>
    <t>{2ad13ce6-9b82-4c7f-be0d-d6417c5065bc}</t>
  </si>
  <si>
    <t>KRYCÍ LIST SOUPISU PRACÍ</t>
  </si>
  <si>
    <t>Objekt:</t>
  </si>
  <si>
    <t>00 - VRN</t>
  </si>
  <si>
    <t>REKAPITULACE ČLENĚNÍ SOUPISU PRACÍ</t>
  </si>
  <si>
    <t>Kód dílu - Popis</t>
  </si>
  <si>
    <t>Cena celkem [CZK]</t>
  </si>
  <si>
    <t>-1</t>
  </si>
  <si>
    <t>VRN - Vedlejší rozpočtové náklady</t>
  </si>
  <si>
    <t xml:space="preserve">    VRN3 - Zařízení staveniště</t>
  </si>
  <si>
    <t xml:space="preserve">    VRN4 - Inženýrská činnost</t>
  </si>
  <si>
    <t>SOUPIS PRACÍ</t>
  </si>
  <si>
    <t>PČ</t>
  </si>
  <si>
    <t>MJ</t>
  </si>
  <si>
    <t>Množství</t>
  </si>
  <si>
    <t>J.cena [CZK]</t>
  </si>
  <si>
    <t>Cenová soustava</t>
  </si>
  <si>
    <t>J. Nh [h]</t>
  </si>
  <si>
    <t>Nh celkem [h]</t>
  </si>
  <si>
    <t>J. hmotnost [t]</t>
  </si>
  <si>
    <t>Hmotnost celkem [t]</t>
  </si>
  <si>
    <t>J. suť [t]</t>
  </si>
  <si>
    <t>Suť Celkem [t]</t>
  </si>
  <si>
    <t>Náklady soupisu celkem</t>
  </si>
  <si>
    <t>Vedlejší rozpočtové náklady</t>
  </si>
  <si>
    <t>5</t>
  </si>
  <si>
    <t>ROZPOCET</t>
  </si>
  <si>
    <t>VRN3</t>
  </si>
  <si>
    <t>Zařízení staveniště</t>
  </si>
  <si>
    <t>K</t>
  </si>
  <si>
    <t>030001000</t>
  </si>
  <si>
    <t>soubor</t>
  </si>
  <si>
    <t>CS ÚRS 2020 02</t>
  </si>
  <si>
    <t>4</t>
  </si>
  <si>
    <t>6</t>
  </si>
  <si>
    <t>VRN4</t>
  </si>
  <si>
    <t>Inženýrská činnost</t>
  </si>
  <si>
    <t>045303000</t>
  </si>
  <si>
    <t>Koordinační činnost - vstupy do bytů apod...</t>
  </si>
  <si>
    <t>01 - KZS</t>
  </si>
  <si>
    <t>HSV - Práce a dodávky HSV</t>
  </si>
  <si>
    <t xml:space="preserve">    6 - Úpravy povrchů, podlahy a osazování výplní</t>
  </si>
  <si>
    <t xml:space="preserve">    9 - Ostatní konstrukce a práce, bourání</t>
  </si>
  <si>
    <t xml:space="preserve">    997 - Přesun sutě</t>
  </si>
  <si>
    <t xml:space="preserve">    998 - Přesun hmot</t>
  </si>
  <si>
    <t>PSV - Práce a dodávky PSV</t>
  </si>
  <si>
    <t xml:space="preserve">    766 - Konstrukce truhlářské</t>
  </si>
  <si>
    <t xml:space="preserve">    767 - Konstrukce zámečnické</t>
  </si>
  <si>
    <t xml:space="preserve">    784 - Dokončovací práce - malby a tapety</t>
  </si>
  <si>
    <t>HSV</t>
  </si>
  <si>
    <t>Práce a dodávky HSV</t>
  </si>
  <si>
    <t>Úpravy povrchů, podlahy a osazování výplní</t>
  </si>
  <si>
    <t>619991001</t>
  </si>
  <si>
    <t>Zakrytí vnitřních ploch před znečištěním včetně pozdějšího odkrytí podlah fólií přilepenou lepící páskou</t>
  </si>
  <si>
    <t>m2</t>
  </si>
  <si>
    <t>CS ÚRS 2024 01</t>
  </si>
  <si>
    <t>Online PSC</t>
  </si>
  <si>
    <t>https://podminky.urs.cz/item/CS_URS_2024_01/619991001</t>
  </si>
  <si>
    <t>PSC</t>
  </si>
  <si>
    <t xml:space="preserve">Poznámka k souboru cen:_x000d_
Poznámka k souboru cen: 1. U ceny -1011 se množství měrných jednotek určuje v m2 rozvinuté plochy jednotlivých konstrukcí a prvků. 2. Zakrytí výplní otvorů se oceňuje příslušnými cenami souboru cen 629 99-10.. Zakrytí vnějších ploch před znečištěním. </t>
  </si>
  <si>
    <t>VV</t>
  </si>
  <si>
    <t xml:space="preserve">Při výměně oken a dveří </t>
  </si>
  <si>
    <t>(5,3+4,25+2,25+3,1+2,15+5,3+4,25+3,95+4,25+5,3+4,05+4,05+5,3+4,25+4,85+5,3+2,25+3,1+2,15+5,3+4,25+3,95+4,25+5,3+4,05+4,05+5,3+4,25+3,95+4,25)*2</t>
  </si>
  <si>
    <t>(5,3+2,15+3,1+2,4+5,3+4,25+3,95+4,25+5,3+4,1+4,1+5,3+4,25+3,95+4,25)*2</t>
  </si>
  <si>
    <t>Součet</t>
  </si>
  <si>
    <t>619995001</t>
  </si>
  <si>
    <t>Začištění omítek (s dodáním hmot) kolem oken, dveří, podlah, obkladů apod.</t>
  </si>
  <si>
    <t>m</t>
  </si>
  <si>
    <t>14</t>
  </si>
  <si>
    <t>https://podminky.urs.cz/item/CS_URS_2024_01/619995001</t>
  </si>
  <si>
    <t xml:space="preserve">Poznámka k souboru cen:_x000d_
Poznámka k souboru cen: 1. Cenu -5001 lze použít pouze v případě provádění opravy nebo osazování nových oken, dveří, obkladů, podlah apod.; nelze ji použít v případech provádění opravy omítek nebo nové omítky v celé ploše. </t>
  </si>
  <si>
    <t>Po výměně oken a dveří z vnitřní strany</t>
  </si>
  <si>
    <t>1,25+2,1+2,1</t>
  </si>
  <si>
    <t>1,25+1,25+0,9+0,9</t>
  </si>
  <si>
    <t>(0,9+0,9+1,95+1,95)*2</t>
  </si>
  <si>
    <t>(0,9+0,9+1,7+1,7)*2</t>
  </si>
  <si>
    <t>(1+1+1,95+1,95)*28</t>
  </si>
  <si>
    <t>(1+1+1,5+1,5)*8</t>
  </si>
  <si>
    <t>(1,5+1,5+1,5+1,5)*3</t>
  </si>
  <si>
    <t>(0,5+0,5+1,5+1,5)*4</t>
  </si>
  <si>
    <t>(0,7+0,7+1,5+1,5)*2</t>
  </si>
  <si>
    <t>9</t>
  </si>
  <si>
    <t>Ostatní konstrukce a práce, bourání</t>
  </si>
  <si>
    <t>3</t>
  </si>
  <si>
    <t>962081141</t>
  </si>
  <si>
    <t>Bourání zdiva příček nebo vybourání otvorů ze skleněných tvárnic, tl. do 150 mm</t>
  </si>
  <si>
    <t>74</t>
  </si>
  <si>
    <t>https://podminky.urs.cz/item/CS_URS_2024_01/962081141</t>
  </si>
  <si>
    <t>Okna ze skleněných tvárnic ve společných prostorech vchodu</t>
  </si>
  <si>
    <t>1,25*0,9</t>
  </si>
  <si>
    <t>(0,9*1,95)*2</t>
  </si>
  <si>
    <t>(0,9*1,7)*2</t>
  </si>
  <si>
    <t>968082015</t>
  </si>
  <si>
    <t>Vybourání plastových rámů oken s křídly, dveřních zárubní, vrat rámu oken s křídly, plochy do 1 m2</t>
  </si>
  <si>
    <t>76</t>
  </si>
  <si>
    <t>https://podminky.urs.cz/item/CS_URS_2024_01/968082015</t>
  </si>
  <si>
    <t>Demontáž bez poškození - město si okna převezme pro další využití</t>
  </si>
  <si>
    <t>(0,5*1,5)*4</t>
  </si>
  <si>
    <t>968082016</t>
  </si>
  <si>
    <t>Vybourání plastových rámů oken s křídly, dveřních zárubní, vrat rámu oken s křídly, plochy přes 1 do 2 m2</t>
  </si>
  <si>
    <t>78</t>
  </si>
  <si>
    <t>https://podminky.urs.cz/item/CS_URS_2024_01/968082016</t>
  </si>
  <si>
    <t>(0,7*1,5)*2</t>
  </si>
  <si>
    <t>(1*1,5)*8</t>
  </si>
  <si>
    <t>(1*1,95)*28</t>
  </si>
  <si>
    <t>(1,5*1,5)*3</t>
  </si>
  <si>
    <t>949101111</t>
  </si>
  <si>
    <t>Lešení pomocné pracovní pro objekty pozemních staveb pro zatížení do 150 kg/m2, o výšce lešeňové podlahy do 1,9 m</t>
  </si>
  <si>
    <t>104</t>
  </si>
  <si>
    <t>https://podminky.urs.cz/item/CS_URS_2024_01/949101111</t>
  </si>
  <si>
    <t xml:space="preserve">Poznámka k souboru cen:_x000d_
Poznámka k souboru cen: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</si>
  <si>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1,25+0,9*2+0,9*2+1*28+1*8+1,5*3+0,5*4+0,7*2+1,79</t>
  </si>
  <si>
    <t>7</t>
  </si>
  <si>
    <t>952901111</t>
  </si>
  <si>
    <t>Vyčištění budov nebo objektů před předáním do užívání budov bytové nebo občanské výstavby, světlé výšky podlaží do 4 m</t>
  </si>
  <si>
    <t>106</t>
  </si>
  <si>
    <t>https://podminky.urs.cz/item/CS_URS_2024_01/952901111</t>
  </si>
  <si>
    <t xml:space="preserve">Poznámka k souboru cen:_x000d_
Poznámka k souboru cen: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 6. V ceně -1311 jsou započteny náklady na zametení a čištění dlažeb, umytí, vyčištění okenních a dveřních rámů a zařizovacích předmětů. 7. V ceně -1411 jsou započteny náklady na vynesení zbytků stavebního rumu, kropení a 2x zametení podlah, oprášení stěn a výplní otvorů. </t>
  </si>
  <si>
    <t xml:space="preserve">Po výměně oken a dveří </t>
  </si>
  <si>
    <t>997</t>
  </si>
  <si>
    <t>Přesun sutě</t>
  </si>
  <si>
    <t>8</t>
  </si>
  <si>
    <t>997013214</t>
  </si>
  <si>
    <t>Vnitrostaveništní doprava suti a vybouraných hmot vodorovně do 50 m svisle ručně pro budovy a haly výšky přes 12 do 15 m</t>
  </si>
  <si>
    <t>t</t>
  </si>
  <si>
    <t>108</t>
  </si>
  <si>
    <t>https://podminky.urs.cz/item/CS_URS_2024_01/997013214</t>
  </si>
  <si>
    <t xml:space="preserve">Poznámka k souboru cen:_x000d_
Poznámka k souboru cen: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užijí se pro ocenění vodorovné dopravy suti ceny -3111, 3151 a -3211 pro budovy a haly výšky do 6 m. 3. Montáž, demontáž a pronájem shozu se ocení cenami souboru cen 997 01-33 Shoz suti. 4. Ceny -3151 až -3162 lze použít v případě, kdy dochází ke ztížení dopravy suti např. tím, že není možné instalovat jeřáb. </t>
  </si>
  <si>
    <t>997002611</t>
  </si>
  <si>
    <t>Nakládání suti a vybouraných hmot na dopravní prostředek pro vodorovné přemístění</t>
  </si>
  <si>
    <t>110</t>
  </si>
  <si>
    <t>https://podminky.urs.cz/item/CS_URS_2024_01/997002611</t>
  </si>
  <si>
    <t xml:space="preserve">Poznámka k souboru cen:_x000d_
Poznámka k souboru cen: 1. Cena platí i pro překládání při lomené dopravě. 2. Cenu nelze použít při dopravě po železnici, po vodě nebo ručně. </t>
  </si>
  <si>
    <t>10</t>
  </si>
  <si>
    <t>997013501</t>
  </si>
  <si>
    <t>Odvoz suti a vybouraných hmot na skládku nebo meziskládku se složením, na vzdálenost do 1 km</t>
  </si>
  <si>
    <t>112</t>
  </si>
  <si>
    <t>https://podminky.urs.cz/item/CS_URS_2024_01/997013501</t>
  </si>
  <si>
    <t xml:space="preserve">Poznámka k souboru cen:_x000d_
Poznámka k souboru cen: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</si>
  <si>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11</t>
  </si>
  <si>
    <t>997013509</t>
  </si>
  <si>
    <t>Odvoz suti a vybouraných hmot na skládku nebo meziskládku se složením, na vzdálenost Příplatek k ceně za každý další i započatý 1 km přes 1 km</t>
  </si>
  <si>
    <t>114</t>
  </si>
  <si>
    <t>https://podminky.urs.cz/item/CS_URS_2024_01/997013509</t>
  </si>
  <si>
    <t>1,336*10</t>
  </si>
  <si>
    <t>997013631</t>
  </si>
  <si>
    <t>Poplatek za uložení stavebního odpadu na skládce (skládkovné) směsného stavebního a demoličního zatříděného do Katalogu odpadů pod kódem 17 09 04</t>
  </si>
  <si>
    <t>118</t>
  </si>
  <si>
    <t>https://podminky.urs.cz/item/CS_URS_2024_01/997013631</t>
  </si>
  <si>
    <t xml:space="preserve">Poznámka k souboru cen:_x000d_
Poznámka k souboru cen: 1. Ceny uvedené v souboru cen je doporučeno upravit podle aktuálních cen místně příslušné skládky odpadů. 2. Uložení odpadů neuvedených v souboru cen se oceňuje individuálně. 3. V cenách je započítán poplatek za ukládaní odpadu dle zákona 185/2001 Sb. 4. Případné drcení stavebního odpadu lze ocenit souborem cen 997 00-60 Drcení stavebního odpadu z katalogu 800-6 Demolice objektů. </t>
  </si>
  <si>
    <t>13</t>
  </si>
  <si>
    <t>997-x1</t>
  </si>
  <si>
    <t>Odvoz demontovaných plastových výplní na místo dle určení MÚ Nové Sedlo vč. složení</t>
  </si>
  <si>
    <t>1776363652</t>
  </si>
  <si>
    <t>998</t>
  </si>
  <si>
    <t>Přesun hmot</t>
  </si>
  <si>
    <t>998018003</t>
  </si>
  <si>
    <t>Přesun hmot pro budovy občanské výstavby, bydlení, výrobu a služby ruční - bez užití mechanizace vodorovná dopravní vzdálenost do 100 m pro budovy s jakoukoliv nosnou konstrukcí výšky přes 12 do 24 m</t>
  </si>
  <si>
    <t>120</t>
  </si>
  <si>
    <t>https://podminky.urs.cz/item/CS_URS_2024_01/998018003</t>
  </si>
  <si>
    <t xml:space="preserve">Poznámka k souboru cen:_x000d_
Poznámka k souboru cen: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</si>
  <si>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</si>
  <si>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</si>
  <si>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766</t>
  </si>
  <si>
    <t>Konstrukce truhlářské</t>
  </si>
  <si>
    <t>15</t>
  </si>
  <si>
    <t>766441811</t>
  </si>
  <si>
    <t>Demontáž parapetních desek dřevěných nebo plastových šířky do 300 mm délky do 1 m</t>
  </si>
  <si>
    <t>kus</t>
  </si>
  <si>
    <t>CS ÚRS 2022 01</t>
  </si>
  <si>
    <t>16</t>
  </si>
  <si>
    <t>176</t>
  </si>
  <si>
    <t>https://podminky.urs.cz/item/CS_URS_2022_01/766441811</t>
  </si>
  <si>
    <t>Opatrná demontáž - bude zpětně použito</t>
  </si>
  <si>
    <t>48</t>
  </si>
  <si>
    <t>766441821</t>
  </si>
  <si>
    <t>Demontáž parapetních desek dřevěných nebo plastových šířky do 300 mm délky přes 1 m</t>
  </si>
  <si>
    <t>178</t>
  </si>
  <si>
    <t>https://podminky.urs.cz/item/CS_URS_2022_01/766441821</t>
  </si>
  <si>
    <t>17</t>
  </si>
  <si>
    <t>766622216</t>
  </si>
  <si>
    <t>Montáž oken plastových plochy do 1 m2 včetně montáže rámu otevíravých do zdiva</t>
  </si>
  <si>
    <t>180</t>
  </si>
  <si>
    <t>https://podminky.urs.cz/item/CS_URS_2024_01/766622216</t>
  </si>
  <si>
    <t>18</t>
  </si>
  <si>
    <t>766622131</t>
  </si>
  <si>
    <t>Montáž oken plastových včetně montáže rámu plochy přes 1 m2 otevíravých do zdiva, výšky do 1,5 m</t>
  </si>
  <si>
    <t>182</t>
  </si>
  <si>
    <t>https://podminky.urs.cz/item/CS_URS_2024_01/766622131</t>
  </si>
  <si>
    <t xml:space="preserve">Poznámka k souboru cen:_x000d_
Poznámka k souboru cen: 1. V cenách montáže oken jsou započteny i náklady na zaměření, vyklínování, horizontální i vertikální vyrovnání okenního rámu, ukotvení a vyplnění spáry mezi rámem a ostěním polyuretanovou pěnou, včetně zednického začištění. 2. Cenami montáže oken otevíravých lze ocenit i montáže oken kyvných a otočných. 3. Tepelnou izolaci mezi ostěním a rámem okna je možné ocenit položkami 766 62 - 9 . . Příplatek k cenám za tepelnou izolaci mezi ostěním a rámem okna jsou započteny náklady na izolaci vnější i vnitřní. 4. Délka izolace se určuje v metrech délky rámu okna. </t>
  </si>
  <si>
    <t>19</t>
  </si>
  <si>
    <t>766622132</t>
  </si>
  <si>
    <t>Montáž oken plastových včetně montáže rámu plochy přes 1 m2 otevíravých do zdiva, výšky přes 1,5 do 2,5 m</t>
  </si>
  <si>
    <t>184</t>
  </si>
  <si>
    <t>https://podminky.urs.cz/item/CS_URS_2024_01/766622132</t>
  </si>
  <si>
    <t>20</t>
  </si>
  <si>
    <t>M</t>
  </si>
  <si>
    <t>766-x2</t>
  </si>
  <si>
    <t>okno plastové neotvíratelné, matné sklo vel. 1250x900mm</t>
  </si>
  <si>
    <t>32</t>
  </si>
  <si>
    <t>186</t>
  </si>
  <si>
    <t>766-x3</t>
  </si>
  <si>
    <t>okno plastové neotvíratelné, matné sklo vel. 900x1950mm</t>
  </si>
  <si>
    <t>188</t>
  </si>
  <si>
    <t>22</t>
  </si>
  <si>
    <t>766-x4</t>
  </si>
  <si>
    <t>okno plastové neotvíratelné, matné sklo vel. 900x1700mm</t>
  </si>
  <si>
    <t>190</t>
  </si>
  <si>
    <t>23</t>
  </si>
  <si>
    <t>766-x5</t>
  </si>
  <si>
    <t>okno plastové vel. 1000x1950mm - kompletní specifikace viz. výpis výplní - ozn. 5</t>
  </si>
  <si>
    <t>192</t>
  </si>
  <si>
    <t>24</t>
  </si>
  <si>
    <t>766-x6</t>
  </si>
  <si>
    <t>okno plastové vel. 1000x1500mm - kompletní specifikace viz. výpis výplní - ozn. 6</t>
  </si>
  <si>
    <t>194</t>
  </si>
  <si>
    <t>25</t>
  </si>
  <si>
    <t>766-x7</t>
  </si>
  <si>
    <t>okno plastové vel. 1500x1500mm - kompletní specifikace viz. výpis výplní - ozn. 7</t>
  </si>
  <si>
    <t>196</t>
  </si>
  <si>
    <t>26</t>
  </si>
  <si>
    <t>766-x8</t>
  </si>
  <si>
    <t>okno plastové vel. 500x1500mm - kompletní specifikace viz. výpis výplní - ozn. 8</t>
  </si>
  <si>
    <t>198</t>
  </si>
  <si>
    <t>27</t>
  </si>
  <si>
    <t>766-x9</t>
  </si>
  <si>
    <t>okno plastové vel. 700x1500mm - kompletní specifikace viz. výpis výplní - ozn. 9</t>
  </si>
  <si>
    <t>200</t>
  </si>
  <si>
    <t>28</t>
  </si>
  <si>
    <t>766629214</t>
  </si>
  <si>
    <t>Montáž oken dřevěných Příplatek k cenám za tepelnou izolaci mezi ostěním a rámem okna při rovném ostění, připojovací spára tl. do 15 mm, páska</t>
  </si>
  <si>
    <t>202</t>
  </si>
  <si>
    <t>https://podminky.urs.cz/item/CS_URS_2024_01/766629214</t>
  </si>
  <si>
    <t xml:space="preserve">Poznámka k souboru cen:_x000d_
Poznámka k souboru cen: 1. V cenách montáže oken jsou započteny i náklady na zaměření, vyklínování, horizontální i vertikální vyrovnání okenního rámu, ukotvení a vyplnění spáry mezi rámem a ostěním polyuretanovou pěnou, včetně zednického začištění. 2. Cenami montáže oken otevíravých lze ocenit i montáže oken kyvných a otočných. 3. V cenách 766 62 - 9 . . Příplatek k cenám za tepelnou izolaci mezi ostěním a rámem okna jsou započteny náklady na izolaci vnější i vnitřní. 4. Délka izolace se určuje v metrech délky rámu okna. </t>
  </si>
  <si>
    <t>z vnitřní i vnější strany</t>
  </si>
  <si>
    <t>(1,25+1,25+0,9+0,9)*2</t>
  </si>
  <si>
    <t>(0,9+0,9+1,95+1,95)*4</t>
  </si>
  <si>
    <t>(0,9+0,9+1,7+1,7)*4</t>
  </si>
  <si>
    <t>(1+1+1,95+1,95)*56</t>
  </si>
  <si>
    <t>(1+1+1,5+1,5)*16</t>
  </si>
  <si>
    <t>(1,5+1,5+1,5+1,5)*6</t>
  </si>
  <si>
    <t>(0,5+0,5+1,5+1,5)*8</t>
  </si>
  <si>
    <t>(0,7+0,7+1,5+1,5)*4</t>
  </si>
  <si>
    <t>29</t>
  </si>
  <si>
    <t>766694111</t>
  </si>
  <si>
    <t>Montáž ostatních truhlářských konstrukcí parapetních desek dřevěných nebo plastových šířky do 300 mm, délky do 1000 mm</t>
  </si>
  <si>
    <t>204</t>
  </si>
  <si>
    <t>https://podminky.urs.cz/item/CS_URS_2022_01/766694111</t>
  </si>
  <si>
    <t xml:space="preserve">Poznámka k souboru cen:_x000d_
Poznámka k souboru cen: 1. Vcenách 766 69 - 3421 a 3422 jsou započteny i náklady na zaměření zřizovaných otvorů. 2. V cenách 766 69 - 4111 až 4124 jsou započteny i náklady na zaměření, vyklínování, horizontální i vertikální vyrovnání, ukotvení a vyplnění spáry mezi parapetem a ostěním polyuretanovou pěnou, včetně zednického začištění. 3. Cenami -97 . . nelze oceňovat venkovní krycí lišty balkónových dveří; tato montáž se oceňuje cenou -1610. </t>
  </si>
  <si>
    <t>Zpětné použití stávajících parapetů</t>
  </si>
  <si>
    <t>30</t>
  </si>
  <si>
    <t>766694121</t>
  </si>
  <si>
    <t>Montáž ostatních truhlářských konstrukcí parapetních desek dřevěných nebo plastových šířky přes 300 mm, délky do 1000 mm</t>
  </si>
  <si>
    <t>206</t>
  </si>
  <si>
    <t>https://podminky.urs.cz/item/CS_URS_2022_01/766694121</t>
  </si>
  <si>
    <t>46</t>
  </si>
  <si>
    <t>31</t>
  </si>
  <si>
    <t>61140076</t>
  </si>
  <si>
    <t>koncovka k parapetu oboustranná š 600mm, barva bílá</t>
  </si>
  <si>
    <t>1410654291</t>
  </si>
  <si>
    <t>998766203</t>
  </si>
  <si>
    <t>Přesun hmot pro konstrukce truhlářské stanovený procentní sazbou (%) z ceny vodorovná dopravní vzdálenost do 50 m v objektech výšky přes 12 do 24 m</t>
  </si>
  <si>
    <t>%</t>
  </si>
  <si>
    <t>212</t>
  </si>
  <si>
    <t>https://podminky.urs.cz/item/CS_URS_2024_01/998766203</t>
  </si>
  <si>
    <t xml:space="preserve">Poznámka k souboru cen:_x000d_
Poznámka k souboru cen: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</si>
  <si>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767</t>
  </si>
  <si>
    <t>Konstrukce zámečnické</t>
  </si>
  <si>
    <t>33</t>
  </si>
  <si>
    <t>767-x1</t>
  </si>
  <si>
    <t>Výroba, dodávka a montáž dveře vchodové hliníkové jednokřídlé vel. 1250x2100mm dřevodekor vč. parotěsného utěsnění dle ČSN, kování, madel, bezpečnostního zámku, klíčů a kontrastním označení - kompletní specifikace viz. výpis výplní - ozn. 1</t>
  </si>
  <si>
    <t>214</t>
  </si>
  <si>
    <t>34</t>
  </si>
  <si>
    <t>998767203</t>
  </si>
  <si>
    <t>Přesun hmot pro zámečnické konstrukce stanovený procentní sazbou (%) z ceny vodorovná dopravní vzdálenost do 50 m v objektech výšky přes 12 do 24 m</t>
  </si>
  <si>
    <t>216</t>
  </si>
  <si>
    <t>https://podminky.urs.cz/item/CS_URS_2024_01/998767203</t>
  </si>
  <si>
    <t>784</t>
  </si>
  <si>
    <t>Dokončovací práce - malby a tapety</t>
  </si>
  <si>
    <t>35</t>
  </si>
  <si>
    <t>784181121</t>
  </si>
  <si>
    <t>Penetrace podkladu jednonásobná hloubková v místnostech výšky do 3,80 m</t>
  </si>
  <si>
    <t>222</t>
  </si>
  <si>
    <t>https://podminky.urs.cz/item/CS_URS_2024_01/784181121</t>
  </si>
  <si>
    <t>((1,25+2,1+2,1)*2)*0,25</t>
  </si>
  <si>
    <t>((1,25+1,25+0,9+0,9)*2)*0,25</t>
  </si>
  <si>
    <t>((0,9+0,9+1,95+1,95)*4)*0,25</t>
  </si>
  <si>
    <t>((0,9+0,9+1,7+1,7)*4)*0,25</t>
  </si>
  <si>
    <t>((1+1+1,95+1,95)*56)*0,25</t>
  </si>
  <si>
    <t>((1+1+1,5+1,5)*16)*0,25</t>
  </si>
  <si>
    <t>((1,5+1,5+1,5+1,5)*6)*0,25</t>
  </si>
  <si>
    <t>((0,5+0,5+1,5+1,5)*8)*0,25</t>
  </si>
  <si>
    <t>((0,7+0,7+1,5+1,5)*4)*0,25</t>
  </si>
  <si>
    <t>36</t>
  </si>
  <si>
    <t>784211101</t>
  </si>
  <si>
    <t>Malby z malířských směsí otěruvzdorných za mokra dvojnásobné, bílé za mokra otěruvzdorné výborně v místnostech výšky do 3,80 m</t>
  </si>
  <si>
    <t>224</t>
  </si>
  <si>
    <t>https://podminky.urs.cz/item/CS_URS_2024_01/784211101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</si>
  <si>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</si>
  <si>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</si>
  <si>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</si>
  <si>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</si>
  <si>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rFont val="Arial CE"/>
        <charset val="238"/>
        <i val="1"/>
        <color auto="1"/>
        <sz val="8"/>
        <scheme val="none"/>
      </rPr>
      <t xml:space="preserve">Rekapitulace stavby </t>
    </r>
    <r>
      <rPr>
        <rFont val="Arial CE"/>
        <charset val="238"/>
        <color auto="1"/>
        <sz val="8"/>
        <scheme val="none"/>
      </rPr>
      <t>obsahuje sestavu Rekapitulace stavby a Rekapitulace objektů stavby a soupisů prací.</t>
    </r>
  </si>
  <si>
    <r>
      <t xml:space="preserve">V sestavě </t>
    </r>
    <r>
      <rPr>
        <rFont val="Arial CE"/>
        <charset val="238"/>
        <b val="1"/>
        <color auto="1"/>
        <sz val="8"/>
        <scheme val="none"/>
      </rPr>
      <t>Rekapitulace stavby</t>
    </r>
    <r>
      <rPr>
        <rFont val="Arial CE"/>
        <charset val="238"/>
        <color auto="1"/>
        <sz val="8"/>
        <scheme val="none"/>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</si>
  <si>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</si>
  <si>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</si>
  <si>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rFont val="Arial CE"/>
        <charset val="238"/>
        <b val="1"/>
        <color auto="1"/>
        <sz val="8"/>
        <scheme val="none"/>
      </rPr>
      <t>Rekapitulace objektů stavby a soupisů prací</t>
    </r>
    <r>
      <rPr>
        <rFont val="Arial CE"/>
        <charset val="238"/>
        <color auto="1"/>
        <sz val="8"/>
        <scheme val="none"/>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</si>
  <si>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</si>
  <si>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</si>
  <si>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</si>
  <si>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</si>
  <si>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</si>
  <si>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</si>
  <si>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</si>
  <si>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</si>
  <si>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</si>
  <si>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</si>
  <si>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</si>
  <si>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t>
  </si>
  <si>
    <t>Soupis prací pro daný typ objektu</t>
  </si>
  <si>
    <r>
      <rPr>
        <rFont val="Arial CE"/>
        <charset val="238"/>
        <i val="1"/>
        <color auto="1"/>
        <sz val="8"/>
        <scheme val="none"/>
      </rPr>
      <t xml:space="preserve">Soupis prací </t>
    </r>
    <r>
      <rPr>
        <rFont val="Arial CE"/>
        <charset val="238"/>
        <color auto="1"/>
        <sz val="8"/>
        <scheme val="none"/>
      </rPr>
      <t>pro jednotlivé objekty obsahuje sestavy Krycí list soupisu prací, Rekapitulace členění soupisu prací, Soupis prací. Za soupis prací může být považován</t>
    </r>
  </si>
  <si>
    <t>i objekt stavby v případě, že neobsahuje podřízenou zakázku.</t>
  </si>
  <si>
    <r>
      <rPr>
        <rFont val="Arial CE"/>
        <charset val="238"/>
        <b val="1"/>
        <color auto="1"/>
        <sz val="8"/>
        <scheme val="none"/>
      </rPr>
      <t>Krycí list soupisu</t>
    </r>
    <r>
      <rPr>
        <rFont val="Arial CE"/>
        <charset val="238"/>
        <color auto="1"/>
        <sz val="8"/>
        <scheme val="none"/>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</si>
  <si>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</si>
  <si>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rFont val="Arial CE"/>
        <charset val="238"/>
        <b val="1"/>
        <color auto="1"/>
        <sz val="8"/>
        <scheme val="none"/>
      </rPr>
      <t>Rekapitulace členění soupisu prací</t>
    </r>
    <r>
      <rPr>
        <rFont val="Arial CE"/>
        <charset val="238"/>
        <color auto="1"/>
        <sz val="8"/>
        <scheme val="none"/>
      </rPr>
      <t xml:space="preserve"> obsahuje rekapitulaci soupisu prací ve všech úrovních členění soupisu tak, jak byla tato členění použita (např. </t>
    </r>
  </si>
  <si>
    <t>stavební díly, funkční díly, případně jiné členění) s rekapitulací nabídkové ceny.</t>
  </si>
  <si>
    <r>
      <rPr>
        <rFont val="Arial CE"/>
        <charset val="238"/>
        <b val="1"/>
        <color auto="1"/>
        <sz val="8"/>
        <scheme val="none"/>
      </rPr>
      <t xml:space="preserve">Soupis prací </t>
    </r>
    <r>
      <rPr>
        <rFont val="Arial CE"/>
        <charset val="238"/>
        <color auto="1"/>
        <sz val="8"/>
        <scheme val="none"/>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</si>
  <si>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</si>
  <si>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</si>
  <si>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</si>
  <si>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</si>
  <si>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 xml:space="preserve">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</si>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</sst>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3">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name val="Trebuchet MS"/>
      <family val="0"/>
      <charset val="238"/>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family val="0"/>
      <charset val="238"/>
    </font>
    <font>
      <sz val="8"/>
      <name val="Arial CE"/>
      <family val="0"/>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border>
      <left>
        <color indexed="0"/>
      </left>
      <right>
        <color indexed="0"/>
      </right>
      <top>
        <color indexed="0"/>
      </top>
      <bottom>
        <color indexed="0"/>
      </bottom>
      <diagonal>
        <color indexed="0"/>
      </diagonal>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
      <left style="thin">
        <color indexed="64"/>
      </left>
      <right>
        <color indexed="0"/>
      </right>
      <top style="thin">
        <color indexed="64"/>
      </top>
      <bottom>
        <color indexed="0"/>
      </bottom>
      <diagonal>
        <color indexed="0"/>
      </diagonal>
    </border>
    <border>
      <left>
        <color indexed="0"/>
      </left>
      <right>
        <color indexed="0"/>
      </right>
      <top style="thin">
        <color indexed="64"/>
      </top>
      <bottom>
        <color indexed="0"/>
      </bottom>
      <diagonal>
        <color indexed="0"/>
      </diagonal>
    </border>
    <border>
      <left>
        <color indexed="0"/>
      </left>
      <right style="thin">
        <color indexed="64"/>
      </right>
      <top style="thin">
        <color indexed="64"/>
      </top>
      <bottom>
        <color indexed="0"/>
      </bottom>
      <diagonal>
        <color indexed="0"/>
      </diagonal>
    </border>
    <border>
      <left style="thin">
        <color indexed="64"/>
      </left>
      <right>
        <color indexed="0"/>
      </right>
      <top>
        <color indexed="0"/>
      </top>
      <bottom>
        <color indexed="0"/>
      </bottom>
      <diagonal>
        <color indexed="0"/>
      </diagonal>
    </border>
    <border>
      <left>
        <color indexed="0"/>
      </left>
      <right style="thin">
        <color indexed="64"/>
      </right>
      <top>
        <color indexed="0"/>
      </top>
      <bottom>
        <color indexed="0"/>
      </bottom>
      <diagonal>
        <color indexed="0"/>
      </diagonal>
    </border>
    <border>
      <left>
        <color indexed="0"/>
      </left>
      <right>
        <color indexed="0"/>
      </right>
      <top>
        <color indexed="0"/>
      </top>
      <bottom style="thin">
        <color indexed="64"/>
      </bottom>
      <diagonal>
        <color indexed="0"/>
      </diagonal>
    </border>
    <border>
      <left style="thin">
        <color indexed="64"/>
      </left>
      <right>
        <color indexed="0"/>
      </right>
      <top>
        <color indexed="0"/>
      </top>
      <bottom style="thin">
        <color indexed="64"/>
      </bottom>
      <diagonal>
        <color indexed="0"/>
      </diagonal>
    </border>
    <border>
      <left>
        <color indexed="0"/>
      </left>
      <right style="thin">
        <color indexed="64"/>
      </right>
      <top>
        <color indexed="0"/>
      </top>
      <bottom style="thin">
        <color indexed="64"/>
      </bottom>
      <diagonal>
        <color indexed="0"/>
      </diagonal>
    </border>
  </borders>
  <cellStyleXfs count="2">
    <xf numFmtId="0" fontId="0" fillId="0" borderId="0"/>
    <xf numFmtId="0" fontId="51" fillId="0" borderId="0" applyNumberFormat="0" applyFill="0" applyBorder="0" applyAlignment="0" applyProtection="0"/>
  </cellStyleXfs>
  <cellXfs count="368">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pplyProtection="1"/>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17" fillId="0" borderId="0" xfId="0" applyFont="1" applyAlignment="1">
      <alignment horizontal="left" vertical="top" wrapText="1"/>
    </xf>
    <xf numFmtId="0" fontId="3" fillId="0" borderId="0" xfId="0" applyFont="1" applyAlignment="1" applyProtection="1">
      <alignment horizontal="left" vertical="top"/>
    </xf>
    <xf numFmtId="0" fontId="3" fillId="0" borderId="0" xfId="0" applyFont="1" applyAlignment="1" applyProtection="1">
      <alignment horizontal="left" vertical="top" wrapText="1"/>
    </xf>
    <xf numFmtId="0" fontId="17" fillId="0" borderId="0" xfId="0" applyFont="1" applyAlignment="1">
      <alignment horizontal="left" vertical="center"/>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4" fontId="18" fillId="0" borderId="6" xfId="0" applyNumberFormat="1" applyFont="1" applyBorder="1" applyAlignment="1" applyProtection="1">
      <alignment vertical="center"/>
    </xf>
    <xf numFmtId="0" fontId="0" fillId="0" borderId="4" xfId="0" applyFont="1" applyBorder="1" applyAlignment="1">
      <alignment vertical="center"/>
    </xf>
    <xf numFmtId="0" fontId="1" fillId="0" borderId="0" xfId="0" applyFont="1" applyAlignment="1" applyProtection="1">
      <alignment horizontal="right" vertical="center"/>
    </xf>
    <xf numFmtId="0" fontId="1" fillId="0" borderId="4" xfId="0" applyFont="1" applyBorder="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19" fillId="0" borderId="0" xfId="0" applyNumberFormat="1" applyFont="1" applyAlignment="1" applyProtection="1">
      <alignment vertical="center"/>
    </xf>
    <xf numFmtId="0" fontId="1" fillId="0" borderId="4" xfId="0" applyFont="1" applyBorder="1" applyAlignment="1">
      <alignment vertical="center"/>
    </xf>
    <xf numFmtId="0" fontId="19" fillId="0" borderId="0" xfId="0" applyFont="1" applyAlignment="1">
      <alignment horizontal="lef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4" fillId="3" borderId="8" xfId="0" applyFont="1" applyFill="1" applyBorder="1" applyAlignment="1" applyProtection="1">
      <alignment horizontal="lef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0" xfId="0" applyFont="1" applyAlignment="1" applyProtection="1">
      <alignment horizontal="left" vertical="center" wrapText="1"/>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0" fillId="0" borderId="0" xfId="0" applyFont="1" applyBorder="1" applyAlignment="1">
      <alignment vertical="center"/>
    </xf>
    <xf numFmtId="0" fontId="0" fillId="0" borderId="16" xfId="0" applyFont="1" applyBorder="1" applyAlignment="1">
      <alignmen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0" fillId="4" borderId="8" xfId="0" applyFont="1" applyFill="1" applyBorder="1" applyAlignment="1" applyProtection="1">
      <alignmen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7" fillId="0" borderId="0" xfId="0" applyFont="1" applyAlignment="1" applyProtection="1">
      <alignment horizontal="left" vertical="center" wrapText="1"/>
    </xf>
    <xf numFmtId="0" fontId="28" fillId="0" borderId="0" xfId="0" applyFont="1" applyAlignment="1" applyProtection="1">
      <alignment vertical="center"/>
    </xf>
    <xf numFmtId="4" fontId="28" fillId="0" borderId="0" xfId="0" applyNumberFormat="1"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2" xfId="0" applyBorder="1"/>
    <xf numFmtId="0" fontId="0" fillId="0" borderId="3" xfId="0" applyBorder="1"/>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0" fillId="0" borderId="4" xfId="0" applyBorder="1" applyAlignment="1">
      <alignment vertical="center"/>
    </xf>
    <xf numFmtId="0" fontId="3" fillId="0" borderId="0" xfId="0" applyFont="1" applyAlignment="1">
      <alignment horizontal="left" vertical="center" wrapText="1"/>
    </xf>
    <xf numFmtId="0" fontId="2" fillId="0" borderId="0" xfId="0" applyFont="1" applyAlignment="1">
      <alignment horizontal="lef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2" fillId="0" borderId="0" xfId="0" applyFont="1" applyAlignment="1">
      <alignment horizontal="left" vertical="center" wrapText="1"/>
    </xf>
    <xf numFmtId="0" fontId="0" fillId="0" borderId="4" xfId="0" applyBorder="1" applyAlignment="1">
      <alignment vertical="center" wrapText="1"/>
    </xf>
    <xf numFmtId="0" fontId="0" fillId="0" borderId="13" xfId="0" applyFont="1" applyBorder="1" applyAlignment="1">
      <alignment vertical="center"/>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 fillId="0" borderId="0" xfId="0" applyFont="1" applyAlignment="1" applyProtection="1">
      <alignment horizontal="left" vertical="center" wrapText="1"/>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23" fillId="2" borderId="20" xfId="0" applyFont="1" applyFill="1" applyBorder="1" applyAlignment="1" applyProtection="1">
      <alignment horizontal="left" vertical="center"/>
      <protection locked="0"/>
    </xf>
    <xf numFmtId="0" fontId="23" fillId="0" borderId="21" xfId="0" applyFont="1" applyBorder="1" applyAlignment="1" applyProtection="1">
      <alignment horizontal="center" vertical="center"/>
    </xf>
    <xf numFmtId="0" fontId="0" fillId="0" borderId="21" xfId="0" applyFont="1" applyBorder="1" applyAlignment="1" applyProtection="1">
      <alignment vertical="center"/>
    </xf>
    <xf numFmtId="166" fontId="23" fillId="0" borderId="21" xfId="0" applyNumberFormat="1" applyFont="1" applyBorder="1" applyAlignment="1" applyProtection="1">
      <alignment vertical="center"/>
    </xf>
    <xf numFmtId="166" fontId="23" fillId="0" borderId="22" xfId="0" applyNumberFormat="1" applyFont="1" applyBorder="1" applyAlignment="1" applyProtection="1">
      <alignment vertical="center"/>
    </xf>
    <xf numFmtId="0" fontId="34" fillId="0" borderId="0" xfId="0" applyFont="1" applyAlignment="1" applyProtection="1">
      <alignment horizontal="left" vertical="center"/>
    </xf>
    <xf numFmtId="0" fontId="35"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6" fillId="0" borderId="0" xfId="0" applyFont="1" applyAlignment="1" applyProtection="1">
      <alignment horizontal="left" vertical="center"/>
    </xf>
    <xf numFmtId="0" fontId="37" fillId="0" borderId="0" xfId="0" applyFont="1" applyAlignment="1" applyProtection="1">
      <alignment vertical="center" wrapText="1"/>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8" fillId="0" borderId="23" xfId="0" applyFont="1" applyBorder="1" applyAlignment="1" applyProtection="1">
      <alignment horizontal="center" vertical="center"/>
    </xf>
    <xf numFmtId="49" fontId="38" fillId="0" borderId="23" xfId="0" applyNumberFormat="1" applyFont="1" applyBorder="1" applyAlignment="1" applyProtection="1">
      <alignment horizontal="left" vertical="center" wrapText="1"/>
    </xf>
    <xf numFmtId="0" fontId="38" fillId="0" borderId="23" xfId="0" applyFont="1" applyBorder="1" applyAlignment="1" applyProtection="1">
      <alignment horizontal="left" vertical="center" wrapText="1"/>
    </xf>
    <xf numFmtId="0" fontId="38" fillId="0" borderId="23" xfId="0" applyFont="1" applyBorder="1" applyAlignment="1" applyProtection="1">
      <alignment horizontal="center" vertical="center" wrapText="1"/>
    </xf>
    <xf numFmtId="167" fontId="38" fillId="0" borderId="23" xfId="0" applyNumberFormat="1" applyFont="1" applyBorder="1" applyAlignment="1" applyProtection="1">
      <alignment vertical="center"/>
    </xf>
    <xf numFmtId="4" fontId="38" fillId="2" borderId="23" xfId="0" applyNumberFormat="1" applyFont="1" applyFill="1" applyBorder="1" applyAlignment="1" applyProtection="1">
      <alignment vertical="center"/>
      <protection locked="0"/>
    </xf>
    <xf numFmtId="4" fontId="38" fillId="0" borderId="23" xfId="0" applyNumberFormat="1" applyFont="1" applyBorder="1" applyAlignment="1" applyProtection="1">
      <alignment vertical="center"/>
    </xf>
    <xf numFmtId="0" fontId="39" fillId="0" borderId="4" xfId="0" applyFont="1" applyBorder="1" applyAlignment="1">
      <alignment vertical="center"/>
    </xf>
    <xf numFmtId="0" fontId="38" fillId="2" borderId="15" xfId="0" applyFont="1" applyFill="1" applyBorder="1" applyAlignment="1" applyProtection="1">
      <alignment horizontal="left" vertical="center"/>
      <protection locked="0"/>
    </xf>
    <xf numFmtId="0" fontId="38" fillId="0" borderId="0" xfId="0" applyFont="1" applyBorder="1" applyAlignment="1" applyProtection="1">
      <alignment horizontal="center" vertical="center"/>
    </xf>
    <xf numFmtId="167" fontId="22" fillId="2" borderId="23" xfId="0" applyNumberFormat="1" applyFont="1" applyFill="1" applyBorder="1" applyAlignment="1" applyProtection="1">
      <alignment vertical="center"/>
      <protection locked="0"/>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40" fillId="0" borderId="24" xfId="0" applyFont="1" applyBorder="1" applyAlignment="1">
      <alignment vertical="center" wrapText="1"/>
    </xf>
    <xf numFmtId="0" fontId="40" fillId="0" borderId="25" xfId="0" applyFont="1" applyBorder="1" applyAlignment="1">
      <alignment vertical="center" wrapText="1"/>
    </xf>
    <xf numFmtId="0" fontId="40" fillId="0" borderId="26" xfId="0" applyFont="1" applyBorder="1" applyAlignment="1">
      <alignment vertical="center" wrapText="1"/>
    </xf>
    <xf numFmtId="0" fontId="40" fillId="0" borderId="27" xfId="0" applyFont="1" applyBorder="1" applyAlignment="1">
      <alignment horizontal="center" vertical="center" wrapText="1"/>
    </xf>
    <xf numFmtId="0" fontId="41" fillId="0" borderId="1" xfId="0" applyFont="1" applyBorder="1" applyAlignment="1">
      <alignment horizontal="center" vertical="center" wrapText="1"/>
    </xf>
    <xf numFmtId="0" fontId="40" fillId="0" borderId="28" xfId="0" applyFont="1" applyBorder="1" applyAlignment="1">
      <alignment horizontal="center" vertical="center" wrapText="1"/>
    </xf>
    <xf numFmtId="0" fontId="40" fillId="0" borderId="27" xfId="0" applyFont="1" applyBorder="1" applyAlignment="1">
      <alignment vertical="center" wrapText="1"/>
    </xf>
    <xf numFmtId="0" fontId="42" fillId="0" borderId="29" xfId="0" applyFont="1" applyBorder="1" applyAlignment="1">
      <alignment horizontal="left" wrapText="1"/>
    </xf>
    <xf numFmtId="0" fontId="40" fillId="0" borderId="28" xfId="0" applyFont="1" applyBorder="1" applyAlignment="1">
      <alignment vertical="center" wrapText="1"/>
    </xf>
    <xf numFmtId="0" fontId="42" fillId="0" borderId="1" xfId="0" applyFont="1" applyBorder="1" applyAlignment="1">
      <alignment horizontal="left" vertical="center" wrapText="1"/>
    </xf>
    <xf numFmtId="0" fontId="43" fillId="0" borderId="1" xfId="0" applyFont="1" applyBorder="1" applyAlignment="1">
      <alignment horizontal="left" vertical="center" wrapText="1"/>
    </xf>
    <xf numFmtId="0" fontId="44" fillId="0" borderId="27" xfId="0" applyFont="1" applyBorder="1" applyAlignment="1">
      <alignment vertical="center" wrapText="1"/>
    </xf>
    <xf numFmtId="0" fontId="43" fillId="0" borderId="1" xfId="0" applyFont="1" applyBorder="1" applyAlignment="1">
      <alignment vertical="center" wrapText="1"/>
    </xf>
    <xf numFmtId="0" fontId="43" fillId="0" borderId="1" xfId="0" applyFont="1" applyBorder="1" applyAlignment="1">
      <alignment horizontal="left" vertical="center"/>
    </xf>
    <xf numFmtId="0" fontId="43" fillId="0" borderId="1" xfId="0" applyFont="1" applyBorder="1" applyAlignment="1">
      <alignment vertical="center"/>
    </xf>
    <xf numFmtId="49" fontId="43" fillId="0" borderId="1" xfId="0" applyNumberFormat="1" applyFont="1" applyBorder="1" applyAlignment="1">
      <alignment horizontal="left" vertical="center" wrapText="1"/>
    </xf>
    <xf numFmtId="49" fontId="43" fillId="0" borderId="1" xfId="0" applyNumberFormat="1" applyFont="1" applyBorder="1" applyAlignment="1">
      <alignment vertical="center" wrapText="1"/>
    </xf>
    <xf numFmtId="0" fontId="40" fillId="0" borderId="30" xfId="0" applyFont="1" applyBorder="1" applyAlignment="1">
      <alignment vertical="center" wrapText="1"/>
    </xf>
    <xf numFmtId="0" fontId="45" fillId="0" borderId="29" xfId="0" applyFont="1" applyBorder="1" applyAlignment="1">
      <alignment vertical="center" wrapText="1"/>
    </xf>
    <xf numFmtId="0" fontId="40" fillId="0" borderId="31" xfId="0" applyFont="1" applyBorder="1" applyAlignment="1">
      <alignment vertical="center" wrapText="1"/>
    </xf>
    <xf numFmtId="0" fontId="40" fillId="0" borderId="1" xfId="0" applyFont="1" applyBorder="1" applyAlignment="1">
      <alignment vertical="top"/>
    </xf>
    <xf numFmtId="0" fontId="40" fillId="0" borderId="0" xfId="0" applyFont="1" applyAlignment="1">
      <alignment vertical="top"/>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40" fillId="0" borderId="26" xfId="0" applyFont="1" applyBorder="1" applyAlignment="1">
      <alignment horizontal="left" vertical="center"/>
    </xf>
    <xf numFmtId="0" fontId="40" fillId="0" borderId="27" xfId="0" applyFont="1" applyBorder="1" applyAlignment="1">
      <alignment horizontal="left" vertical="center"/>
    </xf>
    <xf numFmtId="0" fontId="41" fillId="0" borderId="1" xfId="0" applyFont="1" applyBorder="1" applyAlignment="1">
      <alignment horizontal="center" vertical="center"/>
    </xf>
    <xf numFmtId="0" fontId="40" fillId="0" borderId="28" xfId="0" applyFont="1" applyBorder="1" applyAlignment="1">
      <alignment horizontal="left" vertical="center"/>
    </xf>
    <xf numFmtId="0" fontId="42" fillId="0" borderId="1" xfId="0" applyFont="1" applyBorder="1" applyAlignment="1">
      <alignment horizontal="left" vertical="center"/>
    </xf>
    <xf numFmtId="0" fontId="46" fillId="0" borderId="0" xfId="0" applyFont="1" applyAlignment="1">
      <alignment horizontal="left" vertical="center"/>
    </xf>
    <xf numFmtId="0" fontId="42" fillId="0" borderId="29" xfId="0" applyFont="1" applyBorder="1" applyAlignment="1">
      <alignment horizontal="left" vertical="center"/>
    </xf>
    <xf numFmtId="0" fontId="42" fillId="0" borderId="29" xfId="0" applyFont="1" applyBorder="1" applyAlignment="1">
      <alignment horizontal="center" vertical="center"/>
    </xf>
    <xf numFmtId="0" fontId="46" fillId="0" borderId="29" xfId="0" applyFont="1" applyBorder="1" applyAlignment="1">
      <alignment horizontal="left" vertical="center"/>
    </xf>
    <xf numFmtId="0" fontId="47" fillId="0" borderId="1" xfId="0" applyFont="1" applyBorder="1" applyAlignment="1">
      <alignment horizontal="left" vertical="center"/>
    </xf>
    <xf numFmtId="0" fontId="44" fillId="0" borderId="0" xfId="0" applyFont="1" applyAlignment="1">
      <alignment horizontal="left" vertical="center"/>
    </xf>
    <xf numFmtId="0" fontId="48" fillId="0" borderId="1" xfId="0" applyFont="1" applyBorder="1" applyAlignment="1">
      <alignment horizontal="left" vertical="center"/>
    </xf>
    <xf numFmtId="0" fontId="43" fillId="0" borderId="1" xfId="0" applyFont="1" applyBorder="1" applyAlignment="1">
      <alignment horizontal="center" vertical="center"/>
    </xf>
    <xf numFmtId="0" fontId="43" fillId="0" borderId="0" xfId="0" applyFont="1" applyAlignment="1">
      <alignment horizontal="left" vertical="center"/>
    </xf>
    <xf numFmtId="0" fontId="44" fillId="0" borderId="27" xfId="0" applyFont="1" applyBorder="1" applyAlignment="1">
      <alignment horizontal="left" vertical="center"/>
    </xf>
    <xf numFmtId="0" fontId="43" fillId="0" borderId="1" xfId="0" applyFont="1" applyFill="1" applyBorder="1" applyAlignment="1">
      <alignment horizontal="left" vertical="center"/>
    </xf>
    <xf numFmtId="0" fontId="43" fillId="0" borderId="1" xfId="0" applyFont="1" applyFill="1" applyBorder="1" applyAlignment="1">
      <alignment horizontal="center" vertical="center"/>
    </xf>
    <xf numFmtId="0" fontId="40" fillId="0" borderId="30" xfId="0" applyFont="1" applyBorder="1" applyAlignment="1">
      <alignment horizontal="left" vertical="center"/>
    </xf>
    <xf numFmtId="0" fontId="45" fillId="0" borderId="29" xfId="0" applyFont="1" applyBorder="1" applyAlignment="1">
      <alignment horizontal="left" vertical="center"/>
    </xf>
    <xf numFmtId="0" fontId="40" fillId="0" borderId="31" xfId="0" applyFont="1" applyBorder="1" applyAlignment="1">
      <alignment horizontal="left" vertical="center"/>
    </xf>
    <xf numFmtId="0" fontId="40" fillId="0" borderId="1" xfId="0" applyFont="1" applyBorder="1" applyAlignment="1">
      <alignment horizontal="left" vertical="center"/>
    </xf>
    <xf numFmtId="0" fontId="45" fillId="0" borderId="1" xfId="0" applyFont="1" applyBorder="1" applyAlignment="1">
      <alignment horizontal="left" vertical="center"/>
    </xf>
    <xf numFmtId="0" fontId="46" fillId="0" borderId="1" xfId="0" applyFont="1" applyBorder="1" applyAlignment="1">
      <alignment horizontal="left" vertical="center"/>
    </xf>
    <xf numFmtId="0" fontId="44" fillId="0" borderId="29" xfId="0" applyFont="1" applyBorder="1" applyAlignment="1">
      <alignment horizontal="left" vertical="center"/>
    </xf>
    <xf numFmtId="0" fontId="40" fillId="0" borderId="1" xfId="0" applyFont="1" applyBorder="1" applyAlignment="1">
      <alignment horizontal="left" vertical="center" wrapText="1"/>
    </xf>
    <xf numFmtId="0" fontId="44" fillId="0" borderId="1" xfId="0" applyFont="1" applyBorder="1" applyAlignment="1">
      <alignment horizontal="left" vertical="center" wrapText="1"/>
    </xf>
    <xf numFmtId="0" fontId="44" fillId="0" borderId="1" xfId="0" applyFont="1" applyBorder="1" applyAlignment="1">
      <alignment horizontal="center" vertical="center" wrapText="1"/>
    </xf>
    <xf numFmtId="0" fontId="40" fillId="0" borderId="24" xfId="0" applyFont="1" applyBorder="1" applyAlignment="1">
      <alignment horizontal="left" vertical="center" wrapText="1"/>
    </xf>
    <xf numFmtId="0" fontId="40" fillId="0" borderId="25" xfId="0" applyFont="1" applyBorder="1" applyAlignment="1">
      <alignment horizontal="left" vertical="center" wrapText="1"/>
    </xf>
    <xf numFmtId="0" fontId="40" fillId="0" borderId="26" xfId="0" applyFont="1" applyBorder="1" applyAlignment="1">
      <alignment horizontal="left" vertical="center" wrapText="1"/>
    </xf>
    <xf numFmtId="0" fontId="40" fillId="0" borderId="27" xfId="0" applyFont="1" applyBorder="1" applyAlignment="1">
      <alignment horizontal="left" vertical="center" wrapText="1"/>
    </xf>
    <xf numFmtId="0" fontId="40" fillId="0" borderId="28" xfId="0" applyFont="1" applyBorder="1" applyAlignment="1">
      <alignment horizontal="left" vertical="center" wrapText="1"/>
    </xf>
    <xf numFmtId="0" fontId="46" fillId="0" borderId="27" xfId="0" applyFont="1" applyBorder="1" applyAlignment="1">
      <alignment horizontal="left" vertical="center" wrapText="1"/>
    </xf>
    <xf numFmtId="0" fontId="46" fillId="0" borderId="28" xfId="0" applyFont="1" applyBorder="1" applyAlignment="1">
      <alignment horizontal="left" vertical="center" wrapText="1"/>
    </xf>
    <xf numFmtId="0" fontId="44" fillId="0" borderId="27" xfId="0" applyFont="1" applyBorder="1" applyAlignment="1">
      <alignment horizontal="left" vertical="center" wrapText="1"/>
    </xf>
    <xf numFmtId="0" fontId="44" fillId="0" borderId="1" xfId="0" applyFont="1" applyBorder="1" applyAlignment="1">
      <alignment horizontal="left" vertical="center"/>
    </xf>
    <xf numFmtId="0" fontId="44" fillId="0" borderId="28" xfId="0" applyFont="1" applyBorder="1" applyAlignment="1">
      <alignment horizontal="left" vertical="center" wrapText="1"/>
    </xf>
    <xf numFmtId="0" fontId="44" fillId="0" borderId="28" xfId="0" applyFont="1" applyBorder="1" applyAlignment="1">
      <alignment horizontal="left" vertical="center"/>
    </xf>
    <xf numFmtId="0" fontId="44" fillId="0" borderId="30" xfId="0" applyFont="1" applyBorder="1" applyAlignment="1">
      <alignment horizontal="left" vertical="center" wrapText="1"/>
    </xf>
    <xf numFmtId="0" fontId="44" fillId="0" borderId="29" xfId="0" applyFont="1" applyBorder="1" applyAlignment="1">
      <alignment horizontal="left" vertical="center" wrapText="1"/>
    </xf>
    <xf numFmtId="0" fontId="44" fillId="0" borderId="31" xfId="0" applyFont="1" applyBorder="1" applyAlignment="1">
      <alignment horizontal="left" vertical="center" wrapText="1"/>
    </xf>
    <xf numFmtId="0" fontId="43" fillId="0" borderId="1" xfId="0" applyFont="1" applyBorder="1" applyAlignment="1">
      <alignment horizontal="left" vertical="top"/>
    </xf>
    <xf numFmtId="0" fontId="43" fillId="0" borderId="1" xfId="0" applyFont="1" applyBorder="1" applyAlignment="1">
      <alignment horizontal="center" vertical="top"/>
    </xf>
    <xf numFmtId="0" fontId="44" fillId="0" borderId="30" xfId="0" applyFont="1" applyBorder="1" applyAlignment="1">
      <alignment horizontal="left" vertical="center"/>
    </xf>
    <xf numFmtId="0" fontId="44" fillId="0" borderId="31" xfId="0" applyFont="1" applyBorder="1" applyAlignment="1">
      <alignment horizontal="left" vertical="center"/>
    </xf>
    <xf numFmtId="0" fontId="44" fillId="0" borderId="1" xfId="0" applyFont="1" applyBorder="1" applyAlignment="1">
      <alignment horizontal="center" vertical="center"/>
    </xf>
    <xf numFmtId="0" fontId="46" fillId="0" borderId="0" xfId="0" applyFont="1" applyAlignment="1">
      <alignment vertical="center"/>
    </xf>
    <xf numFmtId="0" fontId="42" fillId="0" borderId="1" xfId="0" applyFont="1" applyBorder="1" applyAlignment="1">
      <alignment vertical="center"/>
    </xf>
    <xf numFmtId="0" fontId="46" fillId="0" borderId="29" xfId="0" applyFont="1" applyBorder="1" applyAlignment="1">
      <alignment vertical="center"/>
    </xf>
    <xf numFmtId="0" fontId="42" fillId="0" borderId="29" xfId="0" applyFont="1" applyBorder="1" applyAlignment="1">
      <alignment vertical="center"/>
    </xf>
    <xf numFmtId="0" fontId="43" fillId="0" borderId="1" xfId="0" applyFont="1" applyBorder="1" applyAlignment="1">
      <alignment vertical="top"/>
    </xf>
    <xf numFmtId="49" fontId="43" fillId="0" borderId="1" xfId="0" applyNumberFormat="1" applyFont="1" applyBorder="1" applyAlignment="1">
      <alignment horizontal="left" vertical="center"/>
    </xf>
    <xf numFmtId="0" fontId="49" fillId="0" borderId="27" xfId="0" applyFont="1" applyBorder="1" applyAlignment="1" applyProtection="1">
      <alignment horizontal="left" vertical="center"/>
    </xf>
    <xf numFmtId="0" fontId="50" fillId="0" borderId="1" xfId="0" applyFont="1" applyBorder="1" applyAlignment="1" applyProtection="1">
      <alignment vertical="top"/>
    </xf>
    <xf numFmtId="0" fontId="50" fillId="0" borderId="1" xfId="0" applyFont="1" applyBorder="1" applyAlignment="1" applyProtection="1">
      <alignment horizontal="left" vertical="center"/>
    </xf>
    <xf numFmtId="0" fontId="50" fillId="0" borderId="1" xfId="0" applyFont="1" applyBorder="1" applyAlignment="1" applyProtection="1">
      <alignment horizontal="center" vertical="center"/>
    </xf>
    <xf numFmtId="49" fontId="50" fillId="0" borderId="1" xfId="0" applyNumberFormat="1" applyFont="1" applyBorder="1" applyAlignment="1" applyProtection="1">
      <alignment horizontal="left" vertical="center"/>
    </xf>
    <xf numFmtId="0" fontId="49" fillId="0" borderId="28" xfId="0" applyFont="1" applyBorder="1" applyAlignment="1" applyProtection="1">
      <alignment horizontal="left" vertical="center"/>
    </xf>
    <xf numFmtId="0" fontId="0" fillId="0" borderId="29" xfId="0" applyBorder="1" applyAlignment="1">
      <alignment vertical="top"/>
    </xf>
    <xf numFmtId="0" fontId="42" fillId="0" borderId="29" xfId="0" applyFont="1" applyBorder="1" applyAlignment="1">
      <alignment horizontal="left"/>
    </xf>
    <xf numFmtId="0" fontId="46" fillId="0" borderId="29" xfId="0" applyFont="1" applyBorder="1" applyAlignment="1"/>
    <xf numFmtId="0" fontId="40" fillId="0" borderId="27" xfId="0" applyFont="1" applyBorder="1" applyAlignment="1">
      <alignment vertical="top"/>
    </xf>
    <xf numFmtId="0" fontId="40" fillId="0" borderId="28" xfId="0" applyFont="1" applyBorder="1" applyAlignment="1">
      <alignment vertical="top"/>
    </xf>
    <xf numFmtId="0" fontId="40" fillId="0" borderId="30" xfId="0" applyFont="1" applyBorder="1" applyAlignment="1">
      <alignment vertical="top"/>
    </xf>
    <xf numFmtId="0" fontId="40" fillId="0" borderId="29" xfId="0" applyFont="1" applyBorder="1" applyAlignment="1">
      <alignment vertical="top"/>
    </xf>
    <xf numFmtId="0" fontId="40" fillId="0" borderId="31" xfId="0" applyFont="1" applyBorder="1" applyAlignment="1">
      <alignment vertical="top"/>
    </xf>
  </cellXfs>
  <cellStyles count="2">
    <cellStyle name="Normal" xfId="0" builtinId="0" customBuiltin="1"/>
    <cellStyle name="Hyperlink" xfId="1" builtinId="8"/>
  </cellStyles>
  <dxfs count="0"/>
  <tableStyles count="0"/>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styles" Target="styles.xml" /><Relationship Id="rId6" Type="http://schemas.openxmlformats.org/officeDocument/2006/relationships/theme" Target="theme/theme1.xml" /><Relationship Id="rId7" Type="http://schemas.openxmlformats.org/officeDocument/2006/relationships/calcChain" Target="calcChain.xml" /><Relationship Id="rId8" Type="http://schemas.openxmlformats.org/officeDocument/2006/relationships/sharedStrings" Target="sharedStrings.xml" /></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hyperlink" Target="https://podminky.urs.cz/item/CS_URS_2024_01/619991001" TargetMode="External" /><Relationship Id="rId2" Type="http://schemas.openxmlformats.org/officeDocument/2006/relationships/hyperlink" Target="https://podminky.urs.cz/item/CS_URS_2024_01/619995001" TargetMode="External" /><Relationship Id="rId3" Type="http://schemas.openxmlformats.org/officeDocument/2006/relationships/hyperlink" Target="https://podminky.urs.cz/item/CS_URS_2024_01/962081141" TargetMode="External" /><Relationship Id="rId4" Type="http://schemas.openxmlformats.org/officeDocument/2006/relationships/hyperlink" Target="https://podminky.urs.cz/item/CS_URS_2024_01/968082015" TargetMode="External" /><Relationship Id="rId5" Type="http://schemas.openxmlformats.org/officeDocument/2006/relationships/hyperlink" Target="https://podminky.urs.cz/item/CS_URS_2024_01/968082016" TargetMode="External" /><Relationship Id="rId6" Type="http://schemas.openxmlformats.org/officeDocument/2006/relationships/hyperlink" Target="https://podminky.urs.cz/item/CS_URS_2024_01/949101111" TargetMode="External" /><Relationship Id="rId7" Type="http://schemas.openxmlformats.org/officeDocument/2006/relationships/hyperlink" Target="https://podminky.urs.cz/item/CS_URS_2024_01/952901111" TargetMode="External" /><Relationship Id="rId8" Type="http://schemas.openxmlformats.org/officeDocument/2006/relationships/hyperlink" Target="https://podminky.urs.cz/item/CS_URS_2024_01/997013214" TargetMode="External" /><Relationship Id="rId9" Type="http://schemas.openxmlformats.org/officeDocument/2006/relationships/hyperlink" Target="https://podminky.urs.cz/item/CS_URS_2024_01/997002611" TargetMode="External" /><Relationship Id="rId10" Type="http://schemas.openxmlformats.org/officeDocument/2006/relationships/hyperlink" Target="https://podminky.urs.cz/item/CS_URS_2024_01/997013501" TargetMode="External" /><Relationship Id="rId11" Type="http://schemas.openxmlformats.org/officeDocument/2006/relationships/hyperlink" Target="https://podminky.urs.cz/item/CS_URS_2024_01/997013509" TargetMode="External" /><Relationship Id="rId12" Type="http://schemas.openxmlformats.org/officeDocument/2006/relationships/hyperlink" Target="https://podminky.urs.cz/item/CS_URS_2024_01/997013631" TargetMode="External" /><Relationship Id="rId13" Type="http://schemas.openxmlformats.org/officeDocument/2006/relationships/hyperlink" Target="https://podminky.urs.cz/item/CS_URS_2024_01/998018003" TargetMode="External" /><Relationship Id="rId14" Type="http://schemas.openxmlformats.org/officeDocument/2006/relationships/hyperlink" Target="https://podminky.urs.cz/item/CS_URS_2022_01/766441811" TargetMode="External" /><Relationship Id="rId15" Type="http://schemas.openxmlformats.org/officeDocument/2006/relationships/hyperlink" Target="https://podminky.urs.cz/item/CS_URS_2022_01/766441821" TargetMode="External" /><Relationship Id="rId16" Type="http://schemas.openxmlformats.org/officeDocument/2006/relationships/hyperlink" Target="https://podminky.urs.cz/item/CS_URS_2024_01/766622216" TargetMode="External" /><Relationship Id="rId17" Type="http://schemas.openxmlformats.org/officeDocument/2006/relationships/hyperlink" Target="https://podminky.urs.cz/item/CS_URS_2024_01/766622131" TargetMode="External" /><Relationship Id="rId18" Type="http://schemas.openxmlformats.org/officeDocument/2006/relationships/hyperlink" Target="https://podminky.urs.cz/item/CS_URS_2024_01/766622132" TargetMode="External" /><Relationship Id="rId19" Type="http://schemas.openxmlformats.org/officeDocument/2006/relationships/hyperlink" Target="https://podminky.urs.cz/item/CS_URS_2024_01/766629214" TargetMode="External" /><Relationship Id="rId20" Type="http://schemas.openxmlformats.org/officeDocument/2006/relationships/hyperlink" Target="https://podminky.urs.cz/item/CS_URS_2022_01/766694111" TargetMode="External" /><Relationship Id="rId21" Type="http://schemas.openxmlformats.org/officeDocument/2006/relationships/hyperlink" Target="https://podminky.urs.cz/item/CS_URS_2022_01/766694121" TargetMode="External" /><Relationship Id="rId22" Type="http://schemas.openxmlformats.org/officeDocument/2006/relationships/hyperlink" Target="https://podminky.urs.cz/item/CS_URS_2024_01/998766203" TargetMode="External" /><Relationship Id="rId23" Type="http://schemas.openxmlformats.org/officeDocument/2006/relationships/hyperlink" Target="https://podminky.urs.cz/item/CS_URS_2024_01/998767203" TargetMode="External" /><Relationship Id="rId24" Type="http://schemas.openxmlformats.org/officeDocument/2006/relationships/hyperlink" Target="https://podminky.urs.cz/item/CS_URS_2024_01/784181121" TargetMode="External" /><Relationship Id="rId25" Type="http://schemas.openxmlformats.org/officeDocument/2006/relationships/hyperlink" Target="https://podminky.urs.cz/item/CS_URS_2024_01/784211101" TargetMode="External" /><Relationship Id="rId26"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8" t="s">
        <v>0</v>
      </c>
      <c r="AZ1" s="18" t="s">
        <v>1</v>
      </c>
      <c r="BA1" s="18" t="s">
        <v>2</v>
      </c>
      <c r="BB1" s="18" t="s">
        <v>3</v>
      </c>
      <c r="BT1" s="18" t="s">
        <v>4</v>
      </c>
      <c r="BU1" s="18" t="s">
        <v>4</v>
      </c>
      <c r="BV1" s="18" t="s">
        <v>5</v>
      </c>
    </row>
    <row r="2" s="1" customFormat="1" ht="36.96" customHeight="1">
      <c r="AR2" s="1"/>
      <c r="AS2" s="1"/>
      <c r="AT2" s="1"/>
      <c r="AU2" s="1"/>
      <c r="AV2" s="1"/>
      <c r="AW2" s="1"/>
      <c r="AX2" s="1"/>
      <c r="AY2" s="1"/>
      <c r="AZ2" s="1"/>
      <c r="BA2" s="1"/>
      <c r="BB2" s="1"/>
      <c r="BC2" s="1"/>
      <c r="BD2" s="1"/>
      <c r="BE2" s="1"/>
      <c r="BS2" s="19" t="s">
        <v>6</v>
      </c>
      <c r="BT2" s="19" t="s">
        <v>7</v>
      </c>
    </row>
    <row r="3" s="1" customFormat="1" ht="6.96"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1" customFormat="1" ht="24.96"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1" customFormat="1" ht="12" customHeight="1">
      <c r="B5" s="23"/>
      <c r="C5" s="24"/>
      <c r="D5" s="28" t="s">
        <v>13</v>
      </c>
      <c r="E5" s="24"/>
      <c r="F5" s="24"/>
      <c r="G5" s="24"/>
      <c r="H5" s="24"/>
      <c r="I5" s="24"/>
      <c r="J5" s="24"/>
      <c r="K5" s="29" t="s">
        <v>14</v>
      </c>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2"/>
      <c r="BE5" s="30" t="s">
        <v>15</v>
      </c>
      <c r="BS5" s="19" t="s">
        <v>6</v>
      </c>
    </row>
    <row r="6" s="1" customFormat="1" ht="36.96" customHeight="1">
      <c r="B6" s="23"/>
      <c r="C6" s="24"/>
      <c r="D6" s="31" t="s">
        <v>16</v>
      </c>
      <c r="E6" s="24"/>
      <c r="F6" s="24"/>
      <c r="G6" s="24"/>
      <c r="H6" s="24"/>
      <c r="I6" s="24"/>
      <c r="J6" s="24"/>
      <c r="K6" s="32" t="s">
        <v>17</v>
      </c>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2"/>
      <c r="BE6" s="33"/>
      <c r="BS6" s="19" t="s">
        <v>6</v>
      </c>
    </row>
    <row r="7" s="1" customFormat="1" ht="12" customHeight="1">
      <c r="B7" s="23"/>
      <c r="C7" s="24"/>
      <c r="D7" s="34"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4" t="s">
        <v>20</v>
      </c>
      <c r="AL7" s="24"/>
      <c r="AM7" s="24"/>
      <c r="AN7" s="29" t="s">
        <v>19</v>
      </c>
      <c r="AO7" s="24"/>
      <c r="AP7" s="24"/>
      <c r="AQ7" s="24"/>
      <c r="AR7" s="22"/>
      <c r="BE7" s="33"/>
      <c r="BS7" s="19" t="s">
        <v>6</v>
      </c>
    </row>
    <row r="8" s="1" customFormat="1" ht="12" customHeight="1">
      <c r="B8" s="23"/>
      <c r="C8" s="24"/>
      <c r="D8" s="34"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4" t="s">
        <v>23</v>
      </c>
      <c r="AL8" s="24"/>
      <c r="AM8" s="24"/>
      <c r="AN8" s="35" t="s">
        <v>24</v>
      </c>
      <c r="AO8" s="24"/>
      <c r="AP8" s="24"/>
      <c r="AQ8" s="24"/>
      <c r="AR8" s="22"/>
      <c r="BE8" s="33"/>
      <c r="BS8" s="19" t="s">
        <v>6</v>
      </c>
    </row>
    <row r="9" s="1" customFormat="1" ht="14.4"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3"/>
      <c r="BS9" s="19" t="s">
        <v>6</v>
      </c>
    </row>
    <row r="10" s="1" customFormat="1" ht="12" customHeight="1">
      <c r="B10" s="23"/>
      <c r="C10" s="24"/>
      <c r="D10" s="34"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4" t="s">
        <v>26</v>
      </c>
      <c r="AL10" s="24"/>
      <c r="AM10" s="24"/>
      <c r="AN10" s="29" t="s">
        <v>19</v>
      </c>
      <c r="AO10" s="24"/>
      <c r="AP10" s="24"/>
      <c r="AQ10" s="24"/>
      <c r="AR10" s="22"/>
      <c r="BE10" s="33"/>
      <c r="BS10" s="19" t="s">
        <v>6</v>
      </c>
    </row>
    <row r="11" s="1" customFormat="1" ht="18.48" customHeight="1">
      <c r="B11" s="23"/>
      <c r="C11" s="24"/>
      <c r="D11" s="24"/>
      <c r="E11" s="29" t="s">
        <v>27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4" t="s">
        <v>28</v>
      </c>
      <c r="AL11" s="24"/>
      <c r="AM11" s="24"/>
      <c r="AN11" s="29" t="s">
        <v>19</v>
      </c>
      <c r="AO11" s="24"/>
      <c r="AP11" s="24"/>
      <c r="AQ11" s="24"/>
      <c r="AR11" s="22"/>
      <c r="BE11" s="33"/>
      <c r="BS11" s="19" t="s">
        <v>6</v>
      </c>
    </row>
    <row r="12" s="1" customFormat="1" ht="6.96"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3"/>
      <c r="BS12" s="19" t="s">
        <v>6</v>
      </c>
    </row>
    <row r="13" s="1" customFormat="1" ht="12" customHeight="1">
      <c r="B13" s="23"/>
      <c r="C13" s="24"/>
      <c r="D13" s="34" t="s">
        <v>29</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4" t="s">
        <v>26</v>
      </c>
      <c r="AL13" s="24"/>
      <c r="AM13" s="24"/>
      <c r="AN13" s="36" t="s">
        <v>30</v>
      </c>
      <c r="AO13" s="24"/>
      <c r="AP13" s="24"/>
      <c r="AQ13" s="24"/>
      <c r="AR13" s="22"/>
      <c r="BE13" s="33"/>
      <c r="BS13" s="19" t="s">
        <v>6</v>
      </c>
    </row>
    <row r="14">
      <c r="B14" s="23"/>
      <c r="C14" s="24"/>
      <c r="D14" s="24"/>
      <c r="E14" s="36" t="s">
        <v>30</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4" t="s">
        <v>28</v>
      </c>
      <c r="AL14" s="24"/>
      <c r="AM14" s="24"/>
      <c r="AN14" s="36" t="s">
        <v>30</v>
      </c>
      <c r="AO14" s="24"/>
      <c r="AP14" s="24"/>
      <c r="AQ14" s="24"/>
      <c r="AR14" s="22"/>
      <c r="BE14" s="33"/>
      <c r="BS14" s="19" t="s">
        <v>6</v>
      </c>
    </row>
    <row r="15" s="1" customFormat="1" ht="6.96"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3"/>
      <c r="BS15" s="19" t="s">
        <v>4</v>
      </c>
    </row>
    <row r="16" s="1" customFormat="1" ht="12" customHeight="1">
      <c r="B16" s="23"/>
      <c r="C16" s="24"/>
      <c r="D16" s="34" t="s">
        <v>31</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4" t="s">
        <v>26</v>
      </c>
      <c r="AL16" s="24"/>
      <c r="AM16" s="24"/>
      <c r="AN16" s="29" t="s">
        <v>19</v>
      </c>
      <c r="AO16" s="24"/>
      <c r="AP16" s="24"/>
      <c r="AQ16" s="24"/>
      <c r="AR16" s="22"/>
      <c r="BE16" s="33"/>
      <c r="BS16" s="19" t="s">
        <v>4</v>
      </c>
    </row>
    <row r="17" s="1" customFormat="1" ht="18.48" customHeight="1">
      <c r="B17" s="23"/>
      <c r="C17" s="24"/>
      <c r="D17" s="24"/>
      <c r="E17" s="29" t="s">
        <v>22</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4" t="s">
        <v>28</v>
      </c>
      <c r="AL17" s="24"/>
      <c r="AM17" s="24"/>
      <c r="AN17" s="29" t="s">
        <v>19</v>
      </c>
      <c r="AO17" s="24"/>
      <c r="AP17" s="24"/>
      <c r="AQ17" s="24"/>
      <c r="AR17" s="22"/>
      <c r="BE17" s="33"/>
      <c r="BS17" s="19" t="s">
        <v>32</v>
      </c>
    </row>
    <row r="18" s="1" customFormat="1" ht="6.96"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3"/>
      <c r="BS18" s="19" t="s">
        <v>6</v>
      </c>
    </row>
    <row r="19" s="1" customFormat="1" ht="12" customHeight="1">
      <c r="B19" s="23"/>
      <c r="C19" s="24"/>
      <c r="D19" s="34" t="s">
        <v>33</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4" t="s">
        <v>26</v>
      </c>
      <c r="AL19" s="24"/>
      <c r="AM19" s="24"/>
      <c r="AN19" s="29" t="s">
        <v>19</v>
      </c>
      <c r="AO19" s="24"/>
      <c r="AP19" s="24"/>
      <c r="AQ19" s="24"/>
      <c r="AR19" s="22"/>
      <c r="BE19" s="33"/>
      <c r="BS19" s="19" t="s">
        <v>6</v>
      </c>
    </row>
    <row r="20" s="1" customFormat="1" ht="18.48" customHeight="1">
      <c r="B20" s="23"/>
      <c r="C20" s="24"/>
      <c r="D20" s="24"/>
      <c r="E20" s="29" t="s">
        <v>22</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4" t="s">
        <v>28</v>
      </c>
      <c r="AL20" s="24"/>
      <c r="AM20" s="24"/>
      <c r="AN20" s="29" t="s">
        <v>19</v>
      </c>
      <c r="AO20" s="24"/>
      <c r="AP20" s="24"/>
      <c r="AQ20" s="24"/>
      <c r="AR20" s="22"/>
      <c r="BE20" s="33"/>
      <c r="BS20" s="19" t="s">
        <v>4</v>
      </c>
    </row>
    <row r="21" s="1" customFormat="1" ht="6.96"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3"/>
    </row>
    <row r="22" s="1" customFormat="1" ht="12" customHeight="1">
      <c r="B22" s="23"/>
      <c r="C22" s="24"/>
      <c r="D22" s="34" t="s">
        <v>34</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3"/>
    </row>
    <row r="23" s="1" customFormat="1" ht="47.25" customHeight="1">
      <c r="B23" s="23"/>
      <c r="C23" s="24"/>
      <c r="D23" s="24"/>
      <c r="E23" s="38" t="s">
        <v>35</v>
      </c>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24"/>
      <c r="AP23" s="24"/>
      <c r="AQ23" s="24"/>
      <c r="AR23" s="22"/>
      <c r="BE23" s="33"/>
    </row>
    <row r="24" s="1" customFormat="1" ht="6.96"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3"/>
    </row>
    <row r="25" s="1" customFormat="1" ht="6.96" customHeight="1">
      <c r="B25" s="23"/>
      <c r="C25" s="24"/>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24"/>
      <c r="AQ25" s="24"/>
      <c r="AR25" s="22"/>
      <c r="BE25" s="33"/>
    </row>
    <row r="26" s="2" customFormat="1" ht="25.92" customHeight="1">
      <c r="A26" s="40"/>
      <c r="B26" s="41"/>
      <c r="C26" s="42"/>
      <c r="D26" s="43" t="s">
        <v>36</v>
      </c>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f>ROUND(AG54,2)</f>
        <v>0</v>
      </c>
      <c r="AL26" s="44"/>
      <c r="AM26" s="44"/>
      <c r="AN26" s="44"/>
      <c r="AO26" s="44"/>
      <c r="AP26" s="42"/>
      <c r="AQ26" s="42"/>
      <c r="AR26" s="46"/>
      <c r="BE26" s="33"/>
    </row>
    <row r="27" s="2" customFormat="1" ht="6.96" customHeight="1">
      <c r="A27" s="40"/>
      <c r="B27" s="41"/>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6"/>
      <c r="BE27" s="33"/>
    </row>
    <row r="28" s="2" customFormat="1">
      <c r="A28" s="40"/>
      <c r="B28" s="41"/>
      <c r="C28" s="42"/>
      <c r="D28" s="42"/>
      <c r="E28" s="42"/>
      <c r="F28" s="42"/>
      <c r="G28" s="42"/>
      <c r="H28" s="42"/>
      <c r="I28" s="42"/>
      <c r="J28" s="42"/>
      <c r="K28" s="42"/>
      <c r="L28" s="47" t="s">
        <v>37</v>
      </c>
      <c r="M28" s="47"/>
      <c r="N28" s="47"/>
      <c r="O28" s="47"/>
      <c r="P28" s="47"/>
      <c r="Q28" s="42"/>
      <c r="R28" s="42"/>
      <c r="S28" s="42"/>
      <c r="T28" s="42"/>
      <c r="U28" s="42"/>
      <c r="V28" s="42"/>
      <c r="W28" s="47" t="s">
        <v>38</v>
      </c>
      <c r="X28" s="47"/>
      <c r="Y28" s="47"/>
      <c r="Z28" s="47"/>
      <c r="AA28" s="47"/>
      <c r="AB28" s="47"/>
      <c r="AC28" s="47"/>
      <c r="AD28" s="47"/>
      <c r="AE28" s="47"/>
      <c r="AF28" s="42"/>
      <c r="AG28" s="42"/>
      <c r="AH28" s="42"/>
      <c r="AI28" s="42"/>
      <c r="AJ28" s="42"/>
      <c r="AK28" s="47" t="s">
        <v>39</v>
      </c>
      <c r="AL28" s="47"/>
      <c r="AM28" s="47"/>
      <c r="AN28" s="47"/>
      <c r="AO28" s="47"/>
      <c r="AP28" s="42"/>
      <c r="AQ28" s="42"/>
      <c r="AR28" s="46"/>
      <c r="BE28" s="33"/>
    </row>
    <row r="29" s="3" customFormat="1" ht="14.4" customHeight="1">
      <c r="A29" s="3"/>
      <c r="B29" s="48"/>
      <c r="C29" s="49"/>
      <c r="D29" s="34" t="s">
        <v>40</v>
      </c>
      <c r="E29" s="49"/>
      <c r="F29" s="34" t="s">
        <v>41</v>
      </c>
      <c r="G29" s="49"/>
      <c r="H29" s="49"/>
      <c r="I29" s="49"/>
      <c r="J29" s="49"/>
      <c r="K29" s="49"/>
      <c r="L29" s="50">
        <v>0.20999999999999999</v>
      </c>
      <c r="M29" s="49"/>
      <c r="N29" s="49"/>
      <c r="O29" s="49"/>
      <c r="P29" s="49"/>
      <c r="Q29" s="49"/>
      <c r="R29" s="49"/>
      <c r="S29" s="49"/>
      <c r="T29" s="49"/>
      <c r="U29" s="49"/>
      <c r="V29" s="49"/>
      <c r="W29" s="51">
        <f>ROUND(AZ54, 2)</f>
        <v>0</v>
      </c>
      <c r="X29" s="49"/>
      <c r="Y29" s="49"/>
      <c r="Z29" s="49"/>
      <c r="AA29" s="49"/>
      <c r="AB29" s="49"/>
      <c r="AC29" s="49"/>
      <c r="AD29" s="49"/>
      <c r="AE29" s="49"/>
      <c r="AF29" s="49"/>
      <c r="AG29" s="49"/>
      <c r="AH29" s="49"/>
      <c r="AI29" s="49"/>
      <c r="AJ29" s="49"/>
      <c r="AK29" s="51">
        <f>ROUND(AV54, 2)</f>
        <v>0</v>
      </c>
      <c r="AL29" s="49"/>
      <c r="AM29" s="49"/>
      <c r="AN29" s="49"/>
      <c r="AO29" s="49"/>
      <c r="AP29" s="49"/>
      <c r="AQ29" s="49"/>
      <c r="AR29" s="52"/>
      <c r="BE29" s="53"/>
    </row>
    <row r="30" s="3" customFormat="1" ht="14.4" customHeight="1">
      <c r="A30" s="3"/>
      <c r="B30" s="48"/>
      <c r="C30" s="49"/>
      <c r="D30" s="49"/>
      <c r="E30" s="49"/>
      <c r="F30" s="34" t="s">
        <v>42</v>
      </c>
      <c r="G30" s="49"/>
      <c r="H30" s="49"/>
      <c r="I30" s="49"/>
      <c r="J30" s="49"/>
      <c r="K30" s="49"/>
      <c r="L30" s="50">
        <v>0.12</v>
      </c>
      <c r="M30" s="49"/>
      <c r="N30" s="49"/>
      <c r="O30" s="49"/>
      <c r="P30" s="49"/>
      <c r="Q30" s="49"/>
      <c r="R30" s="49"/>
      <c r="S30" s="49"/>
      <c r="T30" s="49"/>
      <c r="U30" s="49"/>
      <c r="V30" s="49"/>
      <c r="W30" s="51">
        <f>ROUND(BA54, 2)</f>
        <v>0</v>
      </c>
      <c r="X30" s="49"/>
      <c r="Y30" s="49"/>
      <c r="Z30" s="49"/>
      <c r="AA30" s="49"/>
      <c r="AB30" s="49"/>
      <c r="AC30" s="49"/>
      <c r="AD30" s="49"/>
      <c r="AE30" s="49"/>
      <c r="AF30" s="49"/>
      <c r="AG30" s="49"/>
      <c r="AH30" s="49"/>
      <c r="AI30" s="49"/>
      <c r="AJ30" s="49"/>
      <c r="AK30" s="51">
        <f>ROUND(AW54, 2)</f>
        <v>0</v>
      </c>
      <c r="AL30" s="49"/>
      <c r="AM30" s="49"/>
      <c r="AN30" s="49"/>
      <c r="AO30" s="49"/>
      <c r="AP30" s="49"/>
      <c r="AQ30" s="49"/>
      <c r="AR30" s="52"/>
      <c r="BE30" s="53"/>
    </row>
    <row r="31" hidden="1" s="3" customFormat="1" ht="14.4" customHeight="1">
      <c r="A31" s="3"/>
      <c r="B31" s="48"/>
      <c r="C31" s="49"/>
      <c r="D31" s="49"/>
      <c r="E31" s="49"/>
      <c r="F31" s="34" t="s">
        <v>43</v>
      </c>
      <c r="G31" s="49"/>
      <c r="H31" s="49"/>
      <c r="I31" s="49"/>
      <c r="J31" s="49"/>
      <c r="K31" s="49"/>
      <c r="L31" s="50">
        <v>0.20999999999999999</v>
      </c>
      <c r="M31" s="49"/>
      <c r="N31" s="49"/>
      <c r="O31" s="49"/>
      <c r="P31" s="49"/>
      <c r="Q31" s="49"/>
      <c r="R31" s="49"/>
      <c r="S31" s="49"/>
      <c r="T31" s="49"/>
      <c r="U31" s="49"/>
      <c r="V31" s="49"/>
      <c r="W31" s="51">
        <f>ROUND(BB54, 2)</f>
        <v>0</v>
      </c>
      <c r="X31" s="49"/>
      <c r="Y31" s="49"/>
      <c r="Z31" s="49"/>
      <c r="AA31" s="49"/>
      <c r="AB31" s="49"/>
      <c r="AC31" s="49"/>
      <c r="AD31" s="49"/>
      <c r="AE31" s="49"/>
      <c r="AF31" s="49"/>
      <c r="AG31" s="49"/>
      <c r="AH31" s="49"/>
      <c r="AI31" s="49"/>
      <c r="AJ31" s="49"/>
      <c r="AK31" s="51">
        <v>0</v>
      </c>
      <c r="AL31" s="49"/>
      <c r="AM31" s="49"/>
      <c r="AN31" s="49"/>
      <c r="AO31" s="49"/>
      <c r="AP31" s="49"/>
      <c r="AQ31" s="49"/>
      <c r="AR31" s="52"/>
      <c r="BE31" s="53"/>
    </row>
    <row r="32" hidden="1" s="3" customFormat="1" ht="14.4" customHeight="1">
      <c r="A32" s="3"/>
      <c r="B32" s="48"/>
      <c r="C32" s="49"/>
      <c r="D32" s="49"/>
      <c r="E32" s="49"/>
      <c r="F32" s="34" t="s">
        <v>44</v>
      </c>
      <c r="G32" s="49"/>
      <c r="H32" s="49"/>
      <c r="I32" s="49"/>
      <c r="J32" s="49"/>
      <c r="K32" s="49"/>
      <c r="L32" s="50">
        <v>0.12</v>
      </c>
      <c r="M32" s="49"/>
      <c r="N32" s="49"/>
      <c r="O32" s="49"/>
      <c r="P32" s="49"/>
      <c r="Q32" s="49"/>
      <c r="R32" s="49"/>
      <c r="S32" s="49"/>
      <c r="T32" s="49"/>
      <c r="U32" s="49"/>
      <c r="V32" s="49"/>
      <c r="W32" s="51">
        <f>ROUND(BC54, 2)</f>
        <v>0</v>
      </c>
      <c r="X32" s="49"/>
      <c r="Y32" s="49"/>
      <c r="Z32" s="49"/>
      <c r="AA32" s="49"/>
      <c r="AB32" s="49"/>
      <c r="AC32" s="49"/>
      <c r="AD32" s="49"/>
      <c r="AE32" s="49"/>
      <c r="AF32" s="49"/>
      <c r="AG32" s="49"/>
      <c r="AH32" s="49"/>
      <c r="AI32" s="49"/>
      <c r="AJ32" s="49"/>
      <c r="AK32" s="51">
        <v>0</v>
      </c>
      <c r="AL32" s="49"/>
      <c r="AM32" s="49"/>
      <c r="AN32" s="49"/>
      <c r="AO32" s="49"/>
      <c r="AP32" s="49"/>
      <c r="AQ32" s="49"/>
      <c r="AR32" s="52"/>
      <c r="BE32" s="53"/>
    </row>
    <row r="33" hidden="1" s="3" customFormat="1" ht="14.4" customHeight="1">
      <c r="A33" s="3"/>
      <c r="B33" s="48"/>
      <c r="C33" s="49"/>
      <c r="D33" s="49"/>
      <c r="E33" s="49"/>
      <c r="F33" s="34" t="s">
        <v>45</v>
      </c>
      <c r="G33" s="49"/>
      <c r="H33" s="49"/>
      <c r="I33" s="49"/>
      <c r="J33" s="49"/>
      <c r="K33" s="49"/>
      <c r="L33" s="50">
        <v>0</v>
      </c>
      <c r="M33" s="49"/>
      <c r="N33" s="49"/>
      <c r="O33" s="49"/>
      <c r="P33" s="49"/>
      <c r="Q33" s="49"/>
      <c r="R33" s="49"/>
      <c r="S33" s="49"/>
      <c r="T33" s="49"/>
      <c r="U33" s="49"/>
      <c r="V33" s="49"/>
      <c r="W33" s="51">
        <f>ROUND(BD54, 2)</f>
        <v>0</v>
      </c>
      <c r="X33" s="49"/>
      <c r="Y33" s="49"/>
      <c r="Z33" s="49"/>
      <c r="AA33" s="49"/>
      <c r="AB33" s="49"/>
      <c r="AC33" s="49"/>
      <c r="AD33" s="49"/>
      <c r="AE33" s="49"/>
      <c r="AF33" s="49"/>
      <c r="AG33" s="49"/>
      <c r="AH33" s="49"/>
      <c r="AI33" s="49"/>
      <c r="AJ33" s="49"/>
      <c r="AK33" s="51">
        <v>0</v>
      </c>
      <c r="AL33" s="49"/>
      <c r="AM33" s="49"/>
      <c r="AN33" s="49"/>
      <c r="AO33" s="49"/>
      <c r="AP33" s="49"/>
      <c r="AQ33" s="49"/>
      <c r="AR33" s="52"/>
      <c r="BE33" s="3"/>
    </row>
    <row r="34" s="2" customFormat="1" ht="6.96" customHeight="1">
      <c r="A34" s="40"/>
      <c r="B34" s="41"/>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6"/>
      <c r="BE34" s="40"/>
    </row>
    <row r="35" s="2" customFormat="1" ht="25.92" customHeight="1">
      <c r="A35" s="40"/>
      <c r="B35" s="41"/>
      <c r="C35" s="54"/>
      <c r="D35" s="55" t="s">
        <v>46</v>
      </c>
      <c r="E35" s="56"/>
      <c r="F35" s="56"/>
      <c r="G35" s="56"/>
      <c r="H35" s="56"/>
      <c r="I35" s="56"/>
      <c r="J35" s="56"/>
      <c r="K35" s="56"/>
      <c r="L35" s="56"/>
      <c r="M35" s="56"/>
      <c r="N35" s="56"/>
      <c r="O35" s="56"/>
      <c r="P35" s="56"/>
      <c r="Q35" s="56"/>
      <c r="R35" s="56"/>
      <c r="S35" s="56"/>
      <c r="T35" s="57" t="s">
        <v>47</v>
      </c>
      <c r="U35" s="56"/>
      <c r="V35" s="56"/>
      <c r="W35" s="56"/>
      <c r="X35" s="58" t="s">
        <v>48</v>
      </c>
      <c r="Y35" s="56"/>
      <c r="Z35" s="56"/>
      <c r="AA35" s="56"/>
      <c r="AB35" s="56"/>
      <c r="AC35" s="56"/>
      <c r="AD35" s="56"/>
      <c r="AE35" s="56"/>
      <c r="AF35" s="56"/>
      <c r="AG35" s="56"/>
      <c r="AH35" s="56"/>
      <c r="AI35" s="56"/>
      <c r="AJ35" s="56"/>
      <c r="AK35" s="59">
        <f>SUM(AK26:AK33)</f>
        <v>0</v>
      </c>
      <c r="AL35" s="56"/>
      <c r="AM35" s="56"/>
      <c r="AN35" s="56"/>
      <c r="AO35" s="60"/>
      <c r="AP35" s="54"/>
      <c r="AQ35" s="54"/>
      <c r="AR35" s="46"/>
      <c r="BE35" s="40"/>
    </row>
    <row r="36" s="2" customFormat="1" ht="6.96" customHeight="1">
      <c r="A36" s="40"/>
      <c r="B36" s="4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6"/>
      <c r="BE36" s="40"/>
    </row>
    <row r="37" s="2" customFormat="1" ht="6.96" customHeight="1">
      <c r="A37" s="40"/>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46"/>
      <c r="BE37" s="40"/>
    </row>
    <row r="41" s="2" customFormat="1" ht="6.96" customHeight="1">
      <c r="A41" s="40"/>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AN41" s="64"/>
      <c r="AO41" s="64"/>
      <c r="AP41" s="64"/>
      <c r="AQ41" s="64"/>
      <c r="AR41" s="46"/>
      <c r="BE41" s="40"/>
    </row>
    <row r="42" s="2" customFormat="1" ht="24.96" customHeight="1">
      <c r="A42" s="40"/>
      <c r="B42" s="41"/>
      <c r="C42" s="25" t="s">
        <v>49</v>
      </c>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6"/>
      <c r="BE42" s="40"/>
    </row>
    <row r="43" s="2" customFormat="1" ht="6.96" customHeight="1">
      <c r="A43" s="40"/>
      <c r="B43" s="4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6"/>
      <c r="BE43" s="40"/>
    </row>
    <row r="44" s="4" customFormat="1" ht="12" customHeight="1">
      <c r="A44" s="4"/>
      <c r="B44" s="65"/>
      <c r="C44" s="34" t="s">
        <v>13</v>
      </c>
      <c r="D44" s="66"/>
      <c r="E44" s="66"/>
      <c r="F44" s="66"/>
      <c r="G44" s="66"/>
      <c r="H44" s="66"/>
      <c r="I44" s="66"/>
      <c r="J44" s="66"/>
      <c r="K44" s="66"/>
      <c r="L44" s="66" t="str">
        <f>K5</f>
        <v>00</v>
      </c>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7"/>
      <c r="BE44" s="4"/>
    </row>
    <row r="45" s="5" customFormat="1" ht="36.96" customHeight="1">
      <c r="A45" s="5"/>
      <c r="B45" s="68"/>
      <c r="C45" s="69" t="s">
        <v>16</v>
      </c>
      <c r="D45" s="70"/>
      <c r="E45" s="70"/>
      <c r="F45" s="70"/>
      <c r="G45" s="70"/>
      <c r="H45" s="70"/>
      <c r="I45" s="70"/>
      <c r="J45" s="70"/>
      <c r="K45" s="70"/>
      <c r="L45" s="71" t="str">
        <f>K6</f>
        <v>Regenerace bytového domu č.p. 133 Nové Sedlo - Výměna výplní otvorů</v>
      </c>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2"/>
      <c r="BE45" s="5"/>
    </row>
    <row r="46" s="2" customFormat="1" ht="6.96" customHeight="1">
      <c r="A46" s="40"/>
      <c r="B46" s="4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6"/>
      <c r="BE46" s="40"/>
    </row>
    <row r="47" s="2" customFormat="1" ht="12" customHeight="1">
      <c r="A47" s="40"/>
      <c r="B47" s="41"/>
      <c r="C47" s="34" t="s">
        <v>21</v>
      </c>
      <c r="D47" s="42"/>
      <c r="E47" s="42"/>
      <c r="F47" s="42"/>
      <c r="G47" s="42"/>
      <c r="H47" s="42"/>
      <c r="I47" s="42"/>
      <c r="J47" s="42"/>
      <c r="K47" s="42"/>
      <c r="L47" s="73" t="str">
        <f>IF(K8="","",K8)</f>
        <v xml:space="preserve"> </v>
      </c>
      <c r="M47" s="42"/>
      <c r="N47" s="42"/>
      <c r="O47" s="42"/>
      <c r="P47" s="42"/>
      <c r="Q47" s="42"/>
      <c r="R47" s="42"/>
      <c r="S47" s="42"/>
      <c r="T47" s="42"/>
      <c r="U47" s="42"/>
      <c r="V47" s="42"/>
      <c r="W47" s="42"/>
      <c r="X47" s="42"/>
      <c r="Y47" s="42"/>
      <c r="Z47" s="42"/>
      <c r="AA47" s="42"/>
      <c r="AB47" s="42"/>
      <c r="AC47" s="42"/>
      <c r="AD47" s="42"/>
      <c r="AE47" s="42"/>
      <c r="AF47" s="42"/>
      <c r="AG47" s="42"/>
      <c r="AH47" s="42"/>
      <c r="AI47" s="34" t="s">
        <v>23</v>
      </c>
      <c r="AJ47" s="42"/>
      <c r="AK47" s="42"/>
      <c r="AL47" s="42"/>
      <c r="AM47" s="74" t="str">
        <f>IF(AN8= "","",AN8)</f>
        <v>9. 9. 2025</v>
      </c>
      <c r="AN47" s="74"/>
      <c r="AO47" s="42"/>
      <c r="AP47" s="42"/>
      <c r="AQ47" s="42"/>
      <c r="AR47" s="46"/>
      <c r="BE47" s="40"/>
    </row>
    <row r="48" s="2" customFormat="1" ht="6.96" customHeight="1">
      <c r="A48" s="40"/>
      <c r="B48" s="4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6"/>
      <c r="BE48" s="40"/>
    </row>
    <row r="49" s="2" customFormat="1" ht="15.15" customHeight="1">
      <c r="A49" s="40"/>
      <c r="B49" s="41"/>
      <c r="C49" s="34" t="s">
        <v>25</v>
      </c>
      <c r="D49" s="42"/>
      <c r="E49" s="42"/>
      <c r="F49" s="42"/>
      <c r="G49" s="42"/>
      <c r="H49" s="42"/>
      <c r="I49" s="42"/>
      <c r="J49" s="42"/>
      <c r="K49" s="42"/>
      <c r="L49" s="66" t="str">
        <f>IF(E11= "","",E11)</f>
        <v>Město Nové Sedlo</v>
      </c>
      <c r="M49" s="42"/>
      <c r="N49" s="42"/>
      <c r="O49" s="42"/>
      <c r="P49" s="42"/>
      <c r="Q49" s="42"/>
      <c r="R49" s="42"/>
      <c r="S49" s="42"/>
      <c r="T49" s="42"/>
      <c r="U49" s="42"/>
      <c r="V49" s="42"/>
      <c r="W49" s="42"/>
      <c r="X49" s="42"/>
      <c r="Y49" s="42"/>
      <c r="Z49" s="42"/>
      <c r="AA49" s="42"/>
      <c r="AB49" s="42"/>
      <c r="AC49" s="42"/>
      <c r="AD49" s="42"/>
      <c r="AE49" s="42"/>
      <c r="AF49" s="42"/>
      <c r="AG49" s="42"/>
      <c r="AH49" s="42"/>
      <c r="AI49" s="34" t="s">
        <v>31</v>
      </c>
      <c r="AJ49" s="42"/>
      <c r="AK49" s="42"/>
      <c r="AL49" s="42"/>
      <c r="AM49" s="75" t="str">
        <f>IF(E17="","",E17)</f>
        <v xml:space="preserve"> </v>
      </c>
      <c r="AN49" s="66"/>
      <c r="AO49" s="66"/>
      <c r="AP49" s="66"/>
      <c r="AQ49" s="42"/>
      <c r="AR49" s="46"/>
      <c r="AS49" s="76" t="s">
        <v>50</v>
      </c>
      <c r="AT49" s="77"/>
      <c r="AU49" s="78"/>
      <c r="AV49" s="78"/>
      <c r="AW49" s="78"/>
      <c r="AX49" s="78"/>
      <c r="AY49" s="78"/>
      <c r="AZ49" s="78"/>
      <c r="BA49" s="78"/>
      <c r="BB49" s="78"/>
      <c r="BC49" s="78"/>
      <c r="BD49" s="79"/>
      <c r="BE49" s="40"/>
    </row>
    <row r="50" s="2" customFormat="1" ht="15.15" customHeight="1">
      <c r="A50" s="40"/>
      <c r="B50" s="41"/>
      <c r="C50" s="34" t="s">
        <v>29</v>
      </c>
      <c r="D50" s="42"/>
      <c r="E50" s="42"/>
      <c r="F50" s="42"/>
      <c r="G50" s="42"/>
      <c r="H50" s="42"/>
      <c r="I50" s="42"/>
      <c r="J50" s="42"/>
      <c r="K50" s="42"/>
      <c r="L50" s="66" t="str">
        <f>IF(E14= "Vyplň údaj","",E14)</f>
        <v/>
      </c>
      <c r="M50" s="42"/>
      <c r="N50" s="42"/>
      <c r="O50" s="42"/>
      <c r="P50" s="42"/>
      <c r="Q50" s="42"/>
      <c r="R50" s="42"/>
      <c r="S50" s="42"/>
      <c r="T50" s="42"/>
      <c r="U50" s="42"/>
      <c r="V50" s="42"/>
      <c r="W50" s="42"/>
      <c r="X50" s="42"/>
      <c r="Y50" s="42"/>
      <c r="Z50" s="42"/>
      <c r="AA50" s="42"/>
      <c r="AB50" s="42"/>
      <c r="AC50" s="42"/>
      <c r="AD50" s="42"/>
      <c r="AE50" s="42"/>
      <c r="AF50" s="42"/>
      <c r="AG50" s="42"/>
      <c r="AH50" s="42"/>
      <c r="AI50" s="34" t="s">
        <v>33</v>
      </c>
      <c r="AJ50" s="42"/>
      <c r="AK50" s="42"/>
      <c r="AL50" s="42"/>
      <c r="AM50" s="75" t="str">
        <f>IF(E20="","",E20)</f>
        <v xml:space="preserve"> </v>
      </c>
      <c r="AN50" s="66"/>
      <c r="AO50" s="66"/>
      <c r="AP50" s="66"/>
      <c r="AQ50" s="42"/>
      <c r="AR50" s="46"/>
      <c r="AS50" s="80"/>
      <c r="AT50" s="81"/>
      <c r="AU50" s="82"/>
      <c r="AV50" s="82"/>
      <c r="AW50" s="82"/>
      <c r="AX50" s="82"/>
      <c r="AY50" s="82"/>
      <c r="AZ50" s="82"/>
      <c r="BA50" s="82"/>
      <c r="BB50" s="82"/>
      <c r="BC50" s="82"/>
      <c r="BD50" s="83"/>
      <c r="BE50" s="40"/>
    </row>
    <row r="51" s="2" customFormat="1" ht="10.8" customHeight="1">
      <c r="A51" s="40"/>
      <c r="B51" s="41"/>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6"/>
      <c r="AS51" s="84"/>
      <c r="AT51" s="85"/>
      <c r="AU51" s="86"/>
      <c r="AV51" s="86"/>
      <c r="AW51" s="86"/>
      <c r="AX51" s="86"/>
      <c r="AY51" s="86"/>
      <c r="AZ51" s="86"/>
      <c r="BA51" s="86"/>
      <c r="BB51" s="86"/>
      <c r="BC51" s="86"/>
      <c r="BD51" s="87"/>
      <c r="BE51" s="40"/>
    </row>
    <row r="52" s="2" customFormat="1" ht="29.28" customHeight="1">
      <c r="A52" s="40"/>
      <c r="B52" s="41"/>
      <c r="C52" s="88" t="s">
        <v>51</v>
      </c>
      <c r="D52" s="89"/>
      <c r="E52" s="89"/>
      <c r="F52" s="89"/>
      <c r="G52" s="89"/>
      <c r="H52" s="90"/>
      <c r="I52" s="91" t="s">
        <v>52</v>
      </c>
      <c r="J52" s="89"/>
      <c r="K52" s="89"/>
      <c r="L52" s="89"/>
      <c r="M52" s="89"/>
      <c r="N52" s="89"/>
      <c r="O52" s="89"/>
      <c r="P52" s="89"/>
      <c r="Q52" s="89"/>
      <c r="R52" s="89"/>
      <c r="S52" s="89"/>
      <c r="T52" s="89"/>
      <c r="U52" s="89"/>
      <c r="V52" s="89"/>
      <c r="W52" s="89"/>
      <c r="X52" s="89"/>
      <c r="Y52" s="89"/>
      <c r="Z52" s="89"/>
      <c r="AA52" s="89"/>
      <c r="AB52" s="89"/>
      <c r="AC52" s="89"/>
      <c r="AD52" s="89"/>
      <c r="AE52" s="89"/>
      <c r="AF52" s="89"/>
      <c r="AG52" s="92" t="s">
        <v>53</v>
      </c>
      <c r="AH52" s="89"/>
      <c r="AI52" s="89"/>
      <c r="AJ52" s="89"/>
      <c r="AK52" s="89"/>
      <c r="AL52" s="89"/>
      <c r="AM52" s="89"/>
      <c r="AN52" s="91" t="s">
        <v>54</v>
      </c>
      <c r="AO52" s="89"/>
      <c r="AP52" s="89"/>
      <c r="AQ52" s="93" t="s">
        <v>55</v>
      </c>
      <c r="AR52" s="46"/>
      <c r="AS52" s="94" t="s">
        <v>56</v>
      </c>
      <c r="AT52" s="95" t="s">
        <v>57</v>
      </c>
      <c r="AU52" s="95" t="s">
        <v>58</v>
      </c>
      <c r="AV52" s="95" t="s">
        <v>59</v>
      </c>
      <c r="AW52" s="95" t="s">
        <v>60</v>
      </c>
      <c r="AX52" s="95" t="s">
        <v>61</v>
      </c>
      <c r="AY52" s="95" t="s">
        <v>62</v>
      </c>
      <c r="AZ52" s="95" t="s">
        <v>63</v>
      </c>
      <c r="BA52" s="95" t="s">
        <v>64</v>
      </c>
      <c r="BB52" s="95" t="s">
        <v>65</v>
      </c>
      <c r="BC52" s="95" t="s">
        <v>66</v>
      </c>
      <c r="BD52" s="96" t="s">
        <v>67</v>
      </c>
      <c r="BE52" s="40"/>
    </row>
    <row r="53" s="2" customFormat="1" ht="10.8" customHeight="1">
      <c r="A53" s="40"/>
      <c r="B53" s="41"/>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6"/>
      <c r="AS53" s="97"/>
      <c r="AT53" s="98"/>
      <c r="AU53" s="98"/>
      <c r="AV53" s="98"/>
      <c r="AW53" s="98"/>
      <c r="AX53" s="98"/>
      <c r="AY53" s="98"/>
      <c r="AZ53" s="98"/>
      <c r="BA53" s="98"/>
      <c r="BB53" s="98"/>
      <c r="BC53" s="98"/>
      <c r="BD53" s="99"/>
      <c r="BE53" s="40"/>
    </row>
    <row r="54" s="6" customFormat="1" ht="32.4" customHeight="1">
      <c r="A54" s="6"/>
      <c r="B54" s="100"/>
      <c r="C54" s="101" t="s">
        <v>68</v>
      </c>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3">
        <f>ROUND(SUM(AG55:AG56),2)</f>
        <v>0</v>
      </c>
      <c r="AH54" s="103"/>
      <c r="AI54" s="103"/>
      <c r="AJ54" s="103"/>
      <c r="AK54" s="103"/>
      <c r="AL54" s="103"/>
      <c r="AM54" s="103"/>
      <c r="AN54" s="104">
        <f>SUM(AG54,AT54)</f>
        <v>0</v>
      </c>
      <c r="AO54" s="104"/>
      <c r="AP54" s="104"/>
      <c r="AQ54" s="105" t="s">
        <v>19</v>
      </c>
      <c r="AR54" s="106"/>
      <c r="AS54" s="107">
        <f>ROUND(SUM(AS55:AS56),2)</f>
        <v>0</v>
      </c>
      <c r="AT54" s="108">
        <f>ROUND(SUM(AV54:AW54),2)</f>
        <v>0</v>
      </c>
      <c r="AU54" s="109">
        <f>ROUND(SUM(AU55:AU56),5)</f>
        <v>0</v>
      </c>
      <c r="AV54" s="108">
        <f>ROUND(AZ54*L29,2)</f>
        <v>0</v>
      </c>
      <c r="AW54" s="108">
        <f>ROUND(BA54*L30,2)</f>
        <v>0</v>
      </c>
      <c r="AX54" s="108">
        <f>ROUND(BB54*L29,2)</f>
        <v>0</v>
      </c>
      <c r="AY54" s="108">
        <f>ROUND(BC54*L30,2)</f>
        <v>0</v>
      </c>
      <c r="AZ54" s="108">
        <f>ROUND(SUM(AZ55:AZ56),2)</f>
        <v>0</v>
      </c>
      <c r="BA54" s="108">
        <f>ROUND(SUM(BA55:BA56),2)</f>
        <v>0</v>
      </c>
      <c r="BB54" s="108">
        <f>ROUND(SUM(BB55:BB56),2)</f>
        <v>0</v>
      </c>
      <c r="BC54" s="108">
        <f>ROUND(SUM(BC55:BC56),2)</f>
        <v>0</v>
      </c>
      <c r="BD54" s="110">
        <f>ROUND(SUM(BD55:BD56),2)</f>
        <v>0</v>
      </c>
      <c r="BE54" s="6"/>
      <c r="BS54" s="111" t="s">
        <v>69</v>
      </c>
      <c r="BT54" s="111" t="s">
        <v>70</v>
      </c>
      <c r="BU54" s="112" t="s">
        <v>71</v>
      </c>
      <c r="BV54" s="111" t="s">
        <v>72</v>
      </c>
      <c r="BW54" s="111" t="s">
        <v>5</v>
      </c>
      <c r="BX54" s="111" t="s">
        <v>73</v>
      </c>
      <c r="CL54" s="111" t="s">
        <v>19</v>
      </c>
    </row>
    <row r="55" s="7" customFormat="1" ht="16.5" customHeight="1">
      <c r="A55" s="113" t="s">
        <v>74</v>
      </c>
      <c r="B55" s="114"/>
      <c r="C55" s="115"/>
      <c r="D55" s="116" t="s">
        <v>14</v>
      </c>
      <c r="E55" s="116"/>
      <c r="F55" s="116"/>
      <c r="G55" s="116"/>
      <c r="H55" s="116"/>
      <c r="I55" s="117"/>
      <c r="J55" s="116" t="s">
        <v>75</v>
      </c>
      <c r="K55" s="116"/>
      <c r="L55" s="116"/>
      <c r="M55" s="116"/>
      <c r="N55" s="116"/>
      <c r="O55" s="116"/>
      <c r="P55" s="116"/>
      <c r="Q55" s="116"/>
      <c r="R55" s="116"/>
      <c r="S55" s="116"/>
      <c r="T55" s="116"/>
      <c r="U55" s="116"/>
      <c r="V55" s="116"/>
      <c r="W55" s="116"/>
      <c r="X55" s="116"/>
      <c r="Y55" s="116"/>
      <c r="Z55" s="116"/>
      <c r="AA55" s="116"/>
      <c r="AB55" s="116"/>
      <c r="AC55" s="116"/>
      <c r="AD55" s="116"/>
      <c r="AE55" s="116"/>
      <c r="AF55" s="116"/>
      <c r="AG55" s="118">
        <f>'00 - VRN'!J30</f>
        <v>0</v>
      </c>
      <c r="AH55" s="117"/>
      <c r="AI55" s="117"/>
      <c r="AJ55" s="117"/>
      <c r="AK55" s="117"/>
      <c r="AL55" s="117"/>
      <c r="AM55" s="117"/>
      <c r="AN55" s="118">
        <f>SUM(AG55,AT55)</f>
        <v>0</v>
      </c>
      <c r="AO55" s="117"/>
      <c r="AP55" s="117"/>
      <c r="AQ55" s="119" t="s">
        <v>76</v>
      </c>
      <c r="AR55" s="120"/>
      <c r="AS55" s="121">
        <v>0</v>
      </c>
      <c r="AT55" s="122">
        <f>ROUND(SUM(AV55:AW55),2)</f>
        <v>0</v>
      </c>
      <c r="AU55" s="123">
        <f>'00 - VRN'!P82</f>
        <v>0</v>
      </c>
      <c r="AV55" s="122">
        <f>'00 - VRN'!J33</f>
        <v>0</v>
      </c>
      <c r="AW55" s="122">
        <f>'00 - VRN'!J34</f>
        <v>0</v>
      </c>
      <c r="AX55" s="122">
        <f>'00 - VRN'!J35</f>
        <v>0</v>
      </c>
      <c r="AY55" s="122">
        <f>'00 - VRN'!J36</f>
        <v>0</v>
      </c>
      <c r="AZ55" s="122">
        <f>'00 - VRN'!F33</f>
        <v>0</v>
      </c>
      <c r="BA55" s="122">
        <f>'00 - VRN'!F34</f>
        <v>0</v>
      </c>
      <c r="BB55" s="122">
        <f>'00 - VRN'!F35</f>
        <v>0</v>
      </c>
      <c r="BC55" s="122">
        <f>'00 - VRN'!F36</f>
        <v>0</v>
      </c>
      <c r="BD55" s="124">
        <f>'00 - VRN'!F37</f>
        <v>0</v>
      </c>
      <c r="BE55" s="7"/>
      <c r="BT55" s="125" t="s">
        <v>77</v>
      </c>
      <c r="BV55" s="125" t="s">
        <v>72</v>
      </c>
      <c r="BW55" s="125" t="s">
        <v>78</v>
      </c>
      <c r="BX55" s="125" t="s">
        <v>5</v>
      </c>
      <c r="CL55" s="125" t="s">
        <v>19</v>
      </c>
      <c r="CM55" s="125" t="s">
        <v>79</v>
      </c>
    </row>
    <row r="56" s="7" customFormat="1" ht="16.5" customHeight="1">
      <c r="A56" s="113" t="s">
        <v>74</v>
      </c>
      <c r="B56" s="114"/>
      <c r="C56" s="115"/>
      <c r="D56" s="116" t="s">
        <v>80</v>
      </c>
      <c r="E56" s="116"/>
      <c r="F56" s="116"/>
      <c r="G56" s="116"/>
      <c r="H56" s="116"/>
      <c r="I56" s="117"/>
      <c r="J56" s="116" t="s">
        <v>81</v>
      </c>
      <c r="K56" s="116"/>
      <c r="L56" s="116"/>
      <c r="M56" s="116"/>
      <c r="N56" s="116"/>
      <c r="O56" s="116"/>
      <c r="P56" s="116"/>
      <c r="Q56" s="116"/>
      <c r="R56" s="116"/>
      <c r="S56" s="116"/>
      <c r="T56" s="116"/>
      <c r="U56" s="116"/>
      <c r="V56" s="116"/>
      <c r="W56" s="116"/>
      <c r="X56" s="116"/>
      <c r="Y56" s="116"/>
      <c r="Z56" s="116"/>
      <c r="AA56" s="116"/>
      <c r="AB56" s="116"/>
      <c r="AC56" s="116"/>
      <c r="AD56" s="116"/>
      <c r="AE56" s="116"/>
      <c r="AF56" s="116"/>
      <c r="AG56" s="118">
        <f>'01 - KZS'!J30</f>
        <v>0</v>
      </c>
      <c r="AH56" s="117"/>
      <c r="AI56" s="117"/>
      <c r="AJ56" s="117"/>
      <c r="AK56" s="117"/>
      <c r="AL56" s="117"/>
      <c r="AM56" s="117"/>
      <c r="AN56" s="118">
        <f>SUM(AG56,AT56)</f>
        <v>0</v>
      </c>
      <c r="AO56" s="117"/>
      <c r="AP56" s="117"/>
      <c r="AQ56" s="119" t="s">
        <v>76</v>
      </c>
      <c r="AR56" s="120"/>
      <c r="AS56" s="126">
        <v>0</v>
      </c>
      <c r="AT56" s="127">
        <f>ROUND(SUM(AV56:AW56),2)</f>
        <v>0</v>
      </c>
      <c r="AU56" s="128">
        <f>'01 - KZS'!P88</f>
        <v>0</v>
      </c>
      <c r="AV56" s="127">
        <f>'01 - KZS'!J33</f>
        <v>0</v>
      </c>
      <c r="AW56" s="127">
        <f>'01 - KZS'!J34</f>
        <v>0</v>
      </c>
      <c r="AX56" s="127">
        <f>'01 - KZS'!J35</f>
        <v>0</v>
      </c>
      <c r="AY56" s="127">
        <f>'01 - KZS'!J36</f>
        <v>0</v>
      </c>
      <c r="AZ56" s="127">
        <f>'01 - KZS'!F33</f>
        <v>0</v>
      </c>
      <c r="BA56" s="127">
        <f>'01 - KZS'!F34</f>
        <v>0</v>
      </c>
      <c r="BB56" s="127">
        <f>'01 - KZS'!F35</f>
        <v>0</v>
      </c>
      <c r="BC56" s="127">
        <f>'01 - KZS'!F36</f>
        <v>0</v>
      </c>
      <c r="BD56" s="129">
        <f>'01 - KZS'!F37</f>
        <v>0</v>
      </c>
      <c r="BE56" s="7"/>
      <c r="BT56" s="125" t="s">
        <v>77</v>
      </c>
      <c r="BV56" s="125" t="s">
        <v>72</v>
      </c>
      <c r="BW56" s="125" t="s">
        <v>82</v>
      </c>
      <c r="BX56" s="125" t="s">
        <v>5</v>
      </c>
      <c r="CL56" s="125" t="s">
        <v>19</v>
      </c>
      <c r="CM56" s="125" t="s">
        <v>79</v>
      </c>
    </row>
    <row r="57" s="2" customFormat="1" ht="30" customHeight="1">
      <c r="A57" s="40"/>
      <c r="B57" s="41"/>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6"/>
      <c r="AS57" s="40"/>
      <c r="AT57" s="40"/>
      <c r="AU57" s="40"/>
      <c r="AV57" s="40"/>
      <c r="AW57" s="40"/>
      <c r="AX57" s="40"/>
      <c r="AY57" s="40"/>
      <c r="AZ57" s="40"/>
      <c r="BA57" s="40"/>
      <c r="BB57" s="40"/>
      <c r="BC57" s="40"/>
      <c r="BD57" s="40"/>
      <c r="BE57" s="40"/>
    </row>
    <row r="58" s="2" customFormat="1" ht="6.96" customHeight="1">
      <c r="A58" s="40"/>
      <c r="B58" s="61"/>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46"/>
      <c r="AS58" s="40"/>
      <c r="AT58" s="40"/>
      <c r="AU58" s="40"/>
      <c r="AV58" s="40"/>
      <c r="AW58" s="40"/>
      <c r="AX58" s="40"/>
      <c r="AY58" s="40"/>
      <c r="AZ58" s="40"/>
      <c r="BA58" s="40"/>
      <c r="BB58" s="40"/>
      <c r="BC58" s="40"/>
      <c r="BD58" s="40"/>
      <c r="BE58" s="40"/>
    </row>
  </sheetData>
  <sheetProtection sheet="1" formatColumns="0" formatRows="0" objects="1" scenarios="1" spinCount="100000" saltValue="oiFklUptmbIdipM2sAYo/f/kPrTNYqRrnzojDnjCg8h9lE9w7DG8UozJhZbNRyNIhdtnv29SXEdNCHOQeY/V4g==" hashValue="PD07F4xjVMxXOmMjJso4iaOrG3fCpUvsyt0scYDQ2y1LVRhbgr090eIJZQft8g1qMOmO5uvPN4HrOszp7UD5wA==" algorithmName="SHA-512" password="80EB"/>
  <mergeCells count="46">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 ref="AK31:AO31"/>
    <mergeCell ref="L31:P31"/>
    <mergeCell ref="W32:AE32"/>
    <mergeCell ref="AK32:AO32"/>
    <mergeCell ref="L32:P32"/>
    <mergeCell ref="W33:AE33"/>
    <mergeCell ref="AK33:AO33"/>
    <mergeCell ref="L33:P33"/>
    <mergeCell ref="X35:AB35"/>
    <mergeCell ref="AK35:AO35"/>
    <mergeCell ref="L45:AO45"/>
    <mergeCell ref="AM47:AN47"/>
    <mergeCell ref="AM49:AP49"/>
    <mergeCell ref="AS49:AT51"/>
    <mergeCell ref="AM50:AP50"/>
    <mergeCell ref="C52:G52"/>
    <mergeCell ref="I52:AF52"/>
    <mergeCell ref="AG52:AM52"/>
    <mergeCell ref="AN52:AP52"/>
    <mergeCell ref="AN55:AP55"/>
    <mergeCell ref="AG55:AM55"/>
    <mergeCell ref="D55:H55"/>
    <mergeCell ref="J55:AF55"/>
    <mergeCell ref="AN56:AP56"/>
    <mergeCell ref="AG56:AM56"/>
    <mergeCell ref="D56:H56"/>
    <mergeCell ref="J56:AF56"/>
    <mergeCell ref="AG54:AM54"/>
    <mergeCell ref="AN54:AP54"/>
    <mergeCell ref="AR2:BE2"/>
  </mergeCells>
  <hyperlinks>
    <hyperlink ref="A55" location="'00 - VRN'!C2" display="/"/>
    <hyperlink ref="A56" location="'01 - KZS'!C2" display="/"/>
  </hyperlinks>
  <pageMargins left="0.39375" right="0.39375" top="0.39375" bottom="0.39375" header="0" footer="0"/>
  <pageSetup paperSize="9" orientation="landscape"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78</v>
      </c>
    </row>
    <row r="3" s="1" customFormat="1" ht="6.96" customHeight="1">
      <c r="B3" s="130"/>
      <c r="C3" s="131"/>
      <c r="D3" s="131"/>
      <c r="E3" s="131"/>
      <c r="F3" s="131"/>
      <c r="G3" s="131"/>
      <c r="H3" s="131"/>
      <c r="I3" s="131"/>
      <c r="J3" s="131"/>
      <c r="K3" s="131"/>
      <c r="L3" s="22"/>
      <c r="AT3" s="19" t="s">
        <v>79</v>
      </c>
    </row>
    <row r="4" s="1" customFormat="1" ht="24.96" customHeight="1">
      <c r="B4" s="22"/>
      <c r="D4" s="132" t="s">
        <v>83</v>
      </c>
      <c r="L4" s="22"/>
      <c r="M4" s="133" t="s">
        <v>10</v>
      </c>
      <c r="AT4" s="19" t="s">
        <v>4</v>
      </c>
    </row>
    <row r="5" s="1" customFormat="1" ht="6.96" customHeight="1">
      <c r="B5" s="22"/>
      <c r="L5" s="22"/>
    </row>
    <row r="6" s="1" customFormat="1" ht="12" customHeight="1">
      <c r="B6" s="22"/>
      <c r="D6" s="134" t="s">
        <v>16</v>
      </c>
      <c r="L6" s="22"/>
    </row>
    <row r="7" s="1" customFormat="1" ht="16.5" customHeight="1">
      <c r="B7" s="22"/>
      <c r="E7" s="135" t="str">
        <f>'Rekapitulace stavby'!K6</f>
        <v>Regenerace bytového domu č.p. 133 Nové Sedlo - Výměna výplní otvorů</v>
      </c>
      <c r="F7" s="134"/>
      <c r="G7" s="134"/>
      <c r="H7" s="134"/>
      <c r="L7" s="22"/>
    </row>
    <row r="8" s="2" customFormat="1" ht="12" customHeight="1">
      <c r="A8" s="40"/>
      <c r="B8" s="46"/>
      <c r="C8" s="40"/>
      <c r="D8" s="134" t="s">
        <v>84</v>
      </c>
      <c r="E8" s="40"/>
      <c r="F8" s="40"/>
      <c r="G8" s="40"/>
      <c r="H8" s="40"/>
      <c r="I8" s="40"/>
      <c r="J8" s="40"/>
      <c r="K8" s="40"/>
      <c r="L8" s="136"/>
      <c r="S8" s="40"/>
      <c r="T8" s="40"/>
      <c r="U8" s="40"/>
      <c r="V8" s="40"/>
      <c r="W8" s="40"/>
      <c r="X8" s="40"/>
      <c r="Y8" s="40"/>
      <c r="Z8" s="40"/>
      <c r="AA8" s="40"/>
      <c r="AB8" s="40"/>
      <c r="AC8" s="40"/>
      <c r="AD8" s="40"/>
      <c r="AE8" s="40"/>
    </row>
    <row r="9" s="2" customFormat="1" ht="16.5" customHeight="1">
      <c r="A9" s="40"/>
      <c r="B9" s="46"/>
      <c r="C9" s="40"/>
      <c r="D9" s="40"/>
      <c r="E9" s="137" t="s">
        <v>85</v>
      </c>
      <c r="F9" s="40"/>
      <c r="G9" s="40"/>
      <c r="H9" s="40"/>
      <c r="I9" s="40"/>
      <c r="J9" s="40"/>
      <c r="K9" s="40"/>
      <c r="L9" s="136"/>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36"/>
      <c r="S10" s="40"/>
      <c r="T10" s="40"/>
      <c r="U10" s="40"/>
      <c r="V10" s="40"/>
      <c r="W10" s="40"/>
      <c r="X10" s="40"/>
      <c r="Y10" s="40"/>
      <c r="Z10" s="40"/>
      <c r="AA10" s="40"/>
      <c r="AB10" s="40"/>
      <c r="AC10" s="40"/>
      <c r="AD10" s="40"/>
      <c r="AE10" s="40"/>
    </row>
    <row r="11" s="2" customFormat="1" ht="12" customHeight="1">
      <c r="A11" s="40"/>
      <c r="B11" s="46"/>
      <c r="C11" s="40"/>
      <c r="D11" s="134" t="s">
        <v>18</v>
      </c>
      <c r="E11" s="40"/>
      <c r="F11" s="138" t="s">
        <v>19</v>
      </c>
      <c r="G11" s="40"/>
      <c r="H11" s="40"/>
      <c r="I11" s="134" t="s">
        <v>20</v>
      </c>
      <c r="J11" s="138" t="s">
        <v>19</v>
      </c>
      <c r="K11" s="40"/>
      <c r="L11" s="136"/>
      <c r="S11" s="40"/>
      <c r="T11" s="40"/>
      <c r="U11" s="40"/>
      <c r="V11" s="40"/>
      <c r="W11" s="40"/>
      <c r="X11" s="40"/>
      <c r="Y11" s="40"/>
      <c r="Z11" s="40"/>
      <c r="AA11" s="40"/>
      <c r="AB11" s="40"/>
      <c r="AC11" s="40"/>
      <c r="AD11" s="40"/>
      <c r="AE11" s="40"/>
    </row>
    <row r="12" s="2" customFormat="1" ht="12" customHeight="1">
      <c r="A12" s="40"/>
      <c r="B12" s="46"/>
      <c r="C12" s="40"/>
      <c r="D12" s="134" t="s">
        <v>21</v>
      </c>
      <c r="E12" s="40"/>
      <c r="F12" s="138" t="s">
        <v>22</v>
      </c>
      <c r="G12" s="40"/>
      <c r="H12" s="40"/>
      <c r="I12" s="134" t="s">
        <v>23</v>
      </c>
      <c r="J12" s="139" t="str">
        <f>'Rekapitulace stavby'!AN8</f>
        <v>9. 9. 2025</v>
      </c>
      <c r="K12" s="40"/>
      <c r="L12" s="136"/>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36"/>
      <c r="S13" s="40"/>
      <c r="T13" s="40"/>
      <c r="U13" s="40"/>
      <c r="V13" s="40"/>
      <c r="W13" s="40"/>
      <c r="X13" s="40"/>
      <c r="Y13" s="40"/>
      <c r="Z13" s="40"/>
      <c r="AA13" s="40"/>
      <c r="AB13" s="40"/>
      <c r="AC13" s="40"/>
      <c r="AD13" s="40"/>
      <c r="AE13" s="40"/>
    </row>
    <row r="14" s="2" customFormat="1" ht="12" customHeight="1">
      <c r="A14" s="40"/>
      <c r="B14" s="46"/>
      <c r="C14" s="40"/>
      <c r="D14" s="134" t="s">
        <v>25</v>
      </c>
      <c r="E14" s="40"/>
      <c r="F14" s="40"/>
      <c r="G14" s="40"/>
      <c r="H14" s="40"/>
      <c r="I14" s="134" t="s">
        <v>26</v>
      </c>
      <c r="J14" s="138" t="str">
        <f>IF('Rekapitulace stavby'!AN10="","",'Rekapitulace stavby'!AN10)</f>
        <v/>
      </c>
      <c r="K14" s="40"/>
      <c r="L14" s="136"/>
      <c r="S14" s="40"/>
      <c r="T14" s="40"/>
      <c r="U14" s="40"/>
      <c r="V14" s="40"/>
      <c r="W14" s="40"/>
      <c r="X14" s="40"/>
      <c r="Y14" s="40"/>
      <c r="Z14" s="40"/>
      <c r="AA14" s="40"/>
      <c r="AB14" s="40"/>
      <c r="AC14" s="40"/>
      <c r="AD14" s="40"/>
      <c r="AE14" s="40"/>
    </row>
    <row r="15" s="2" customFormat="1" ht="18" customHeight="1">
      <c r="A15" s="40"/>
      <c r="B15" s="46"/>
      <c r="C15" s="40"/>
      <c r="D15" s="40"/>
      <c r="E15" s="138" t="str">
        <f>IF('Rekapitulace stavby'!E11="","",'Rekapitulace stavby'!E11)</f>
        <v>Město Nové Sedlo</v>
      </c>
      <c r="F15" s="40"/>
      <c r="G15" s="40"/>
      <c r="H15" s="40"/>
      <c r="I15" s="134" t="s">
        <v>28</v>
      </c>
      <c r="J15" s="138" t="str">
        <f>IF('Rekapitulace stavby'!AN11="","",'Rekapitulace stavby'!AN11)</f>
        <v/>
      </c>
      <c r="K15" s="40"/>
      <c r="L15" s="136"/>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36"/>
      <c r="S16" s="40"/>
      <c r="T16" s="40"/>
      <c r="U16" s="40"/>
      <c r="V16" s="40"/>
      <c r="W16" s="40"/>
      <c r="X16" s="40"/>
      <c r="Y16" s="40"/>
      <c r="Z16" s="40"/>
      <c r="AA16" s="40"/>
      <c r="AB16" s="40"/>
      <c r="AC16" s="40"/>
      <c r="AD16" s="40"/>
      <c r="AE16" s="40"/>
    </row>
    <row r="17" s="2" customFormat="1" ht="12" customHeight="1">
      <c r="A17" s="40"/>
      <c r="B17" s="46"/>
      <c r="C17" s="40"/>
      <c r="D17" s="134" t="s">
        <v>29</v>
      </c>
      <c r="E17" s="40"/>
      <c r="F17" s="40"/>
      <c r="G17" s="40"/>
      <c r="H17" s="40"/>
      <c r="I17" s="134" t="s">
        <v>26</v>
      </c>
      <c r="J17" s="35" t="str">
        <f>'Rekapitulace stavby'!AN13</f>
        <v>Vyplň údaj</v>
      </c>
      <c r="K17" s="40"/>
      <c r="L17" s="136"/>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8"/>
      <c r="G18" s="138"/>
      <c r="H18" s="138"/>
      <c r="I18" s="134" t="s">
        <v>28</v>
      </c>
      <c r="J18" s="35" t="str">
        <f>'Rekapitulace stavby'!AN14</f>
        <v>Vyplň údaj</v>
      </c>
      <c r="K18" s="40"/>
      <c r="L18" s="136"/>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36"/>
      <c r="S19" s="40"/>
      <c r="T19" s="40"/>
      <c r="U19" s="40"/>
      <c r="V19" s="40"/>
      <c r="W19" s="40"/>
      <c r="X19" s="40"/>
      <c r="Y19" s="40"/>
      <c r="Z19" s="40"/>
      <c r="AA19" s="40"/>
      <c r="AB19" s="40"/>
      <c r="AC19" s="40"/>
      <c r="AD19" s="40"/>
      <c r="AE19" s="40"/>
    </row>
    <row r="20" s="2" customFormat="1" ht="12" customHeight="1">
      <c r="A20" s="40"/>
      <c r="B20" s="46"/>
      <c r="C20" s="40"/>
      <c r="D20" s="134" t="s">
        <v>31</v>
      </c>
      <c r="E20" s="40"/>
      <c r="F20" s="40"/>
      <c r="G20" s="40"/>
      <c r="H20" s="40"/>
      <c r="I20" s="134" t="s">
        <v>26</v>
      </c>
      <c r="J20" s="138" t="str">
        <f>IF('Rekapitulace stavby'!AN16="","",'Rekapitulace stavby'!AN16)</f>
        <v/>
      </c>
      <c r="K20" s="40"/>
      <c r="L20" s="136"/>
      <c r="S20" s="40"/>
      <c r="T20" s="40"/>
      <c r="U20" s="40"/>
      <c r="V20" s="40"/>
      <c r="W20" s="40"/>
      <c r="X20" s="40"/>
      <c r="Y20" s="40"/>
      <c r="Z20" s="40"/>
      <c r="AA20" s="40"/>
      <c r="AB20" s="40"/>
      <c r="AC20" s="40"/>
      <c r="AD20" s="40"/>
      <c r="AE20" s="40"/>
    </row>
    <row r="21" s="2" customFormat="1" ht="18" customHeight="1">
      <c r="A21" s="40"/>
      <c r="B21" s="46"/>
      <c r="C21" s="40"/>
      <c r="D21" s="40"/>
      <c r="E21" s="138" t="str">
        <f>IF('Rekapitulace stavby'!E17="","",'Rekapitulace stavby'!E17)</f>
        <v xml:space="preserve"> </v>
      </c>
      <c r="F21" s="40"/>
      <c r="G21" s="40"/>
      <c r="H21" s="40"/>
      <c r="I21" s="134" t="s">
        <v>28</v>
      </c>
      <c r="J21" s="138" t="str">
        <f>IF('Rekapitulace stavby'!AN17="","",'Rekapitulace stavby'!AN17)</f>
        <v/>
      </c>
      <c r="K21" s="40"/>
      <c r="L21" s="136"/>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36"/>
      <c r="S22" s="40"/>
      <c r="T22" s="40"/>
      <c r="U22" s="40"/>
      <c r="V22" s="40"/>
      <c r="W22" s="40"/>
      <c r="X22" s="40"/>
      <c r="Y22" s="40"/>
      <c r="Z22" s="40"/>
      <c r="AA22" s="40"/>
      <c r="AB22" s="40"/>
      <c r="AC22" s="40"/>
      <c r="AD22" s="40"/>
      <c r="AE22" s="40"/>
    </row>
    <row r="23" s="2" customFormat="1" ht="12" customHeight="1">
      <c r="A23" s="40"/>
      <c r="B23" s="46"/>
      <c r="C23" s="40"/>
      <c r="D23" s="134" t="s">
        <v>33</v>
      </c>
      <c r="E23" s="40"/>
      <c r="F23" s="40"/>
      <c r="G23" s="40"/>
      <c r="H23" s="40"/>
      <c r="I23" s="134" t="s">
        <v>26</v>
      </c>
      <c r="J23" s="138" t="str">
        <f>IF('Rekapitulace stavby'!AN19="","",'Rekapitulace stavby'!AN19)</f>
        <v/>
      </c>
      <c r="K23" s="40"/>
      <c r="L23" s="136"/>
      <c r="S23" s="40"/>
      <c r="T23" s="40"/>
      <c r="U23" s="40"/>
      <c r="V23" s="40"/>
      <c r="W23" s="40"/>
      <c r="X23" s="40"/>
      <c r="Y23" s="40"/>
      <c r="Z23" s="40"/>
      <c r="AA23" s="40"/>
      <c r="AB23" s="40"/>
      <c r="AC23" s="40"/>
      <c r="AD23" s="40"/>
      <c r="AE23" s="40"/>
    </row>
    <row r="24" s="2" customFormat="1" ht="18" customHeight="1">
      <c r="A24" s="40"/>
      <c r="B24" s="46"/>
      <c r="C24" s="40"/>
      <c r="D24" s="40"/>
      <c r="E24" s="138" t="str">
        <f>IF('Rekapitulace stavby'!E20="","",'Rekapitulace stavby'!E20)</f>
        <v xml:space="preserve"> </v>
      </c>
      <c r="F24" s="40"/>
      <c r="G24" s="40"/>
      <c r="H24" s="40"/>
      <c r="I24" s="134" t="s">
        <v>28</v>
      </c>
      <c r="J24" s="138" t="str">
        <f>IF('Rekapitulace stavby'!AN20="","",'Rekapitulace stavby'!AN20)</f>
        <v/>
      </c>
      <c r="K24" s="40"/>
      <c r="L24" s="136"/>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36"/>
      <c r="S25" s="40"/>
      <c r="T25" s="40"/>
      <c r="U25" s="40"/>
      <c r="V25" s="40"/>
      <c r="W25" s="40"/>
      <c r="X25" s="40"/>
      <c r="Y25" s="40"/>
      <c r="Z25" s="40"/>
      <c r="AA25" s="40"/>
      <c r="AB25" s="40"/>
      <c r="AC25" s="40"/>
      <c r="AD25" s="40"/>
      <c r="AE25" s="40"/>
    </row>
    <row r="26" s="2" customFormat="1" ht="12" customHeight="1">
      <c r="A26" s="40"/>
      <c r="B26" s="46"/>
      <c r="C26" s="40"/>
      <c r="D26" s="134" t="s">
        <v>34</v>
      </c>
      <c r="E26" s="40"/>
      <c r="F26" s="40"/>
      <c r="G26" s="40"/>
      <c r="H26" s="40"/>
      <c r="I26" s="40"/>
      <c r="J26" s="40"/>
      <c r="K26" s="40"/>
      <c r="L26" s="136"/>
      <c r="S26" s="40"/>
      <c r="T26" s="40"/>
      <c r="U26" s="40"/>
      <c r="V26" s="40"/>
      <c r="W26" s="40"/>
      <c r="X26" s="40"/>
      <c r="Y26" s="40"/>
      <c r="Z26" s="40"/>
      <c r="AA26" s="40"/>
      <c r="AB26" s="40"/>
      <c r="AC26" s="40"/>
      <c r="AD26" s="40"/>
      <c r="AE26" s="40"/>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40"/>
      <c r="B28" s="46"/>
      <c r="C28" s="40"/>
      <c r="D28" s="40"/>
      <c r="E28" s="40"/>
      <c r="F28" s="40"/>
      <c r="G28" s="40"/>
      <c r="H28" s="40"/>
      <c r="I28" s="40"/>
      <c r="J28" s="40"/>
      <c r="K28" s="40"/>
      <c r="L28" s="136"/>
      <c r="S28" s="40"/>
      <c r="T28" s="40"/>
      <c r="U28" s="40"/>
      <c r="V28" s="40"/>
      <c r="W28" s="40"/>
      <c r="X28" s="40"/>
      <c r="Y28" s="40"/>
      <c r="Z28" s="40"/>
      <c r="AA28" s="40"/>
      <c r="AB28" s="40"/>
      <c r="AC28" s="40"/>
      <c r="AD28" s="40"/>
      <c r="AE28" s="40"/>
    </row>
    <row r="29" s="2" customFormat="1" ht="6.96" customHeight="1">
      <c r="A29" s="40"/>
      <c r="B29" s="46"/>
      <c r="C29" s="40"/>
      <c r="D29" s="144"/>
      <c r="E29" s="144"/>
      <c r="F29" s="144"/>
      <c r="G29" s="144"/>
      <c r="H29" s="144"/>
      <c r="I29" s="144"/>
      <c r="J29" s="144"/>
      <c r="K29" s="144"/>
      <c r="L29" s="136"/>
      <c r="S29" s="40"/>
      <c r="T29" s="40"/>
      <c r="U29" s="40"/>
      <c r="V29" s="40"/>
      <c r="W29" s="40"/>
      <c r="X29" s="40"/>
      <c r="Y29" s="40"/>
      <c r="Z29" s="40"/>
      <c r="AA29" s="40"/>
      <c r="AB29" s="40"/>
      <c r="AC29" s="40"/>
      <c r="AD29" s="40"/>
      <c r="AE29" s="40"/>
    </row>
    <row r="30" s="2" customFormat="1" ht="25.44" customHeight="1">
      <c r="A30" s="40"/>
      <c r="B30" s="46"/>
      <c r="C30" s="40"/>
      <c r="D30" s="145" t="s">
        <v>36</v>
      </c>
      <c r="E30" s="40"/>
      <c r="F30" s="40"/>
      <c r="G30" s="40"/>
      <c r="H30" s="40"/>
      <c r="I30" s="40"/>
      <c r="J30" s="146">
        <f>ROUND(J82, 2)</f>
        <v>0</v>
      </c>
      <c r="K30" s="40"/>
      <c r="L30" s="136"/>
      <c r="S30" s="40"/>
      <c r="T30" s="40"/>
      <c r="U30" s="40"/>
      <c r="V30" s="40"/>
      <c r="W30" s="40"/>
      <c r="X30" s="40"/>
      <c r="Y30" s="40"/>
      <c r="Z30" s="40"/>
      <c r="AA30" s="40"/>
      <c r="AB30" s="40"/>
      <c r="AC30" s="40"/>
      <c r="AD30" s="40"/>
      <c r="AE30" s="40"/>
    </row>
    <row r="31" s="2" customFormat="1" ht="6.96" customHeight="1">
      <c r="A31" s="40"/>
      <c r="B31" s="46"/>
      <c r="C31" s="40"/>
      <c r="D31" s="144"/>
      <c r="E31" s="144"/>
      <c r="F31" s="144"/>
      <c r="G31" s="144"/>
      <c r="H31" s="144"/>
      <c r="I31" s="144"/>
      <c r="J31" s="144"/>
      <c r="K31" s="144"/>
      <c r="L31" s="136"/>
      <c r="S31" s="40"/>
      <c r="T31" s="40"/>
      <c r="U31" s="40"/>
      <c r="V31" s="40"/>
      <c r="W31" s="40"/>
      <c r="X31" s="40"/>
      <c r="Y31" s="40"/>
      <c r="Z31" s="40"/>
      <c r="AA31" s="40"/>
      <c r="AB31" s="40"/>
      <c r="AC31" s="40"/>
      <c r="AD31" s="40"/>
      <c r="AE31" s="40"/>
    </row>
    <row r="32" s="2" customFormat="1" ht="14.4" customHeight="1">
      <c r="A32" s="40"/>
      <c r="B32" s="46"/>
      <c r="C32" s="40"/>
      <c r="D32" s="40"/>
      <c r="E32" s="40"/>
      <c r="F32" s="147" t="s">
        <v>38</v>
      </c>
      <c r="G32" s="40"/>
      <c r="H32" s="40"/>
      <c r="I32" s="147" t="s">
        <v>37</v>
      </c>
      <c r="J32" s="147" t="s">
        <v>39</v>
      </c>
      <c r="K32" s="40"/>
      <c r="L32" s="136"/>
      <c r="S32" s="40"/>
      <c r="T32" s="40"/>
      <c r="U32" s="40"/>
      <c r="V32" s="40"/>
      <c r="W32" s="40"/>
      <c r="X32" s="40"/>
      <c r="Y32" s="40"/>
      <c r="Z32" s="40"/>
      <c r="AA32" s="40"/>
      <c r="AB32" s="40"/>
      <c r="AC32" s="40"/>
      <c r="AD32" s="40"/>
      <c r="AE32" s="40"/>
    </row>
    <row r="33" s="2" customFormat="1" ht="14.4" customHeight="1">
      <c r="A33" s="40"/>
      <c r="B33" s="46"/>
      <c r="C33" s="40"/>
      <c r="D33" s="148" t="s">
        <v>40</v>
      </c>
      <c r="E33" s="134" t="s">
        <v>41</v>
      </c>
      <c r="F33" s="149">
        <f>ROUND((SUM(BE82:BE87)),  2)</f>
        <v>0</v>
      </c>
      <c r="G33" s="40"/>
      <c r="H33" s="40"/>
      <c r="I33" s="150">
        <v>0.20999999999999999</v>
      </c>
      <c r="J33" s="149">
        <f>ROUND(((SUM(BE82:BE87))*I33),  2)</f>
        <v>0</v>
      </c>
      <c r="K33" s="40"/>
      <c r="L33" s="136"/>
      <c r="S33" s="40"/>
      <c r="T33" s="40"/>
      <c r="U33" s="40"/>
      <c r="V33" s="40"/>
      <c r="W33" s="40"/>
      <c r="X33" s="40"/>
      <c r="Y33" s="40"/>
      <c r="Z33" s="40"/>
      <c r="AA33" s="40"/>
      <c r="AB33" s="40"/>
      <c r="AC33" s="40"/>
      <c r="AD33" s="40"/>
      <c r="AE33" s="40"/>
    </row>
    <row r="34" s="2" customFormat="1" ht="14.4" customHeight="1">
      <c r="A34" s="40"/>
      <c r="B34" s="46"/>
      <c r="C34" s="40"/>
      <c r="D34" s="40"/>
      <c r="E34" s="134" t="s">
        <v>42</v>
      </c>
      <c r="F34" s="149">
        <f>ROUND((SUM(BF82:BF87)),  2)</f>
        <v>0</v>
      </c>
      <c r="G34" s="40"/>
      <c r="H34" s="40"/>
      <c r="I34" s="150">
        <v>0.12</v>
      </c>
      <c r="J34" s="149">
        <f>ROUND(((SUM(BF82:BF87))*I34),  2)</f>
        <v>0</v>
      </c>
      <c r="K34" s="40"/>
      <c r="L34" s="136"/>
      <c r="S34" s="40"/>
      <c r="T34" s="40"/>
      <c r="U34" s="40"/>
      <c r="V34" s="40"/>
      <c r="W34" s="40"/>
      <c r="X34" s="40"/>
      <c r="Y34" s="40"/>
      <c r="Z34" s="40"/>
      <c r="AA34" s="40"/>
      <c r="AB34" s="40"/>
      <c r="AC34" s="40"/>
      <c r="AD34" s="40"/>
      <c r="AE34" s="40"/>
    </row>
    <row r="35" hidden="1" s="2" customFormat="1" ht="14.4" customHeight="1">
      <c r="A35" s="40"/>
      <c r="B35" s="46"/>
      <c r="C35" s="40"/>
      <c r="D35" s="40"/>
      <c r="E35" s="134" t="s">
        <v>43</v>
      </c>
      <c r="F35" s="149">
        <f>ROUND((SUM(BG82:BG87)),  2)</f>
        <v>0</v>
      </c>
      <c r="G35" s="40"/>
      <c r="H35" s="40"/>
      <c r="I35" s="150">
        <v>0.20999999999999999</v>
      </c>
      <c r="J35" s="149">
        <f>0</f>
        <v>0</v>
      </c>
      <c r="K35" s="40"/>
      <c r="L35" s="136"/>
      <c r="S35" s="40"/>
      <c r="T35" s="40"/>
      <c r="U35" s="40"/>
      <c r="V35" s="40"/>
      <c r="W35" s="40"/>
      <c r="X35" s="40"/>
      <c r="Y35" s="40"/>
      <c r="Z35" s="40"/>
      <c r="AA35" s="40"/>
      <c r="AB35" s="40"/>
      <c r="AC35" s="40"/>
      <c r="AD35" s="40"/>
      <c r="AE35" s="40"/>
    </row>
    <row r="36" hidden="1" s="2" customFormat="1" ht="14.4" customHeight="1">
      <c r="A36" s="40"/>
      <c r="B36" s="46"/>
      <c r="C36" s="40"/>
      <c r="D36" s="40"/>
      <c r="E36" s="134" t="s">
        <v>44</v>
      </c>
      <c r="F36" s="149">
        <f>ROUND((SUM(BH82:BH87)),  2)</f>
        <v>0</v>
      </c>
      <c r="G36" s="40"/>
      <c r="H36" s="40"/>
      <c r="I36" s="150">
        <v>0.12</v>
      </c>
      <c r="J36" s="149">
        <f>0</f>
        <v>0</v>
      </c>
      <c r="K36" s="40"/>
      <c r="L36" s="136"/>
      <c r="S36" s="40"/>
      <c r="T36" s="40"/>
      <c r="U36" s="40"/>
      <c r="V36" s="40"/>
      <c r="W36" s="40"/>
      <c r="X36" s="40"/>
      <c r="Y36" s="40"/>
      <c r="Z36" s="40"/>
      <c r="AA36" s="40"/>
      <c r="AB36" s="40"/>
      <c r="AC36" s="40"/>
      <c r="AD36" s="40"/>
      <c r="AE36" s="40"/>
    </row>
    <row r="37" hidden="1" s="2" customFormat="1" ht="14.4" customHeight="1">
      <c r="A37" s="40"/>
      <c r="B37" s="46"/>
      <c r="C37" s="40"/>
      <c r="D37" s="40"/>
      <c r="E37" s="134" t="s">
        <v>45</v>
      </c>
      <c r="F37" s="149">
        <f>ROUND((SUM(BI82:BI87)),  2)</f>
        <v>0</v>
      </c>
      <c r="G37" s="40"/>
      <c r="H37" s="40"/>
      <c r="I37" s="150">
        <v>0</v>
      </c>
      <c r="J37" s="149">
        <f>0</f>
        <v>0</v>
      </c>
      <c r="K37" s="40"/>
      <c r="L37" s="136"/>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36"/>
      <c r="S38" s="40"/>
      <c r="T38" s="40"/>
      <c r="U38" s="40"/>
      <c r="V38" s="40"/>
      <c r="W38" s="40"/>
      <c r="X38" s="40"/>
      <c r="Y38" s="40"/>
      <c r="Z38" s="40"/>
      <c r="AA38" s="40"/>
      <c r="AB38" s="40"/>
      <c r="AC38" s="40"/>
      <c r="AD38" s="40"/>
      <c r="AE38" s="40"/>
    </row>
    <row r="39" s="2" customFormat="1" ht="25.44" customHeight="1">
      <c r="A39" s="40"/>
      <c r="B39" s="46"/>
      <c r="C39" s="151"/>
      <c r="D39" s="152" t="s">
        <v>46</v>
      </c>
      <c r="E39" s="153"/>
      <c r="F39" s="153"/>
      <c r="G39" s="154" t="s">
        <v>47</v>
      </c>
      <c r="H39" s="155" t="s">
        <v>48</v>
      </c>
      <c r="I39" s="153"/>
      <c r="J39" s="156">
        <f>SUM(J30:J37)</f>
        <v>0</v>
      </c>
      <c r="K39" s="157"/>
      <c r="L39" s="136"/>
      <c r="S39" s="40"/>
      <c r="T39" s="40"/>
      <c r="U39" s="40"/>
      <c r="V39" s="40"/>
      <c r="W39" s="40"/>
      <c r="X39" s="40"/>
      <c r="Y39" s="40"/>
      <c r="Z39" s="40"/>
      <c r="AA39" s="40"/>
      <c r="AB39" s="40"/>
      <c r="AC39" s="40"/>
      <c r="AD39" s="40"/>
      <c r="AE39" s="40"/>
    </row>
    <row r="40" s="2" customFormat="1" ht="14.4" customHeight="1">
      <c r="A40" s="40"/>
      <c r="B40" s="158"/>
      <c r="C40" s="159"/>
      <c r="D40" s="159"/>
      <c r="E40" s="159"/>
      <c r="F40" s="159"/>
      <c r="G40" s="159"/>
      <c r="H40" s="159"/>
      <c r="I40" s="159"/>
      <c r="J40" s="159"/>
      <c r="K40" s="159"/>
      <c r="L40" s="136"/>
      <c r="S40" s="40"/>
      <c r="T40" s="40"/>
      <c r="U40" s="40"/>
      <c r="V40" s="40"/>
      <c r="W40" s="40"/>
      <c r="X40" s="40"/>
      <c r="Y40" s="40"/>
      <c r="Z40" s="40"/>
      <c r="AA40" s="40"/>
      <c r="AB40" s="40"/>
      <c r="AC40" s="40"/>
      <c r="AD40" s="40"/>
      <c r="AE40" s="40"/>
    </row>
    <row r="44" s="2" customFormat="1" ht="6.96" customHeight="1">
      <c r="A44" s="40"/>
      <c r="B44" s="160"/>
      <c r="C44" s="161"/>
      <c r="D44" s="161"/>
      <c r="E44" s="161"/>
      <c r="F44" s="161"/>
      <c r="G44" s="161"/>
      <c r="H44" s="161"/>
      <c r="I44" s="161"/>
      <c r="J44" s="161"/>
      <c r="K44" s="161"/>
      <c r="L44" s="136"/>
      <c r="S44" s="40"/>
      <c r="T44" s="40"/>
      <c r="U44" s="40"/>
      <c r="V44" s="40"/>
      <c r="W44" s="40"/>
      <c r="X44" s="40"/>
      <c r="Y44" s="40"/>
      <c r="Z44" s="40"/>
      <c r="AA44" s="40"/>
      <c r="AB44" s="40"/>
      <c r="AC44" s="40"/>
      <c r="AD44" s="40"/>
      <c r="AE44" s="40"/>
    </row>
    <row r="45" s="2" customFormat="1" ht="24.96" customHeight="1">
      <c r="A45" s="40"/>
      <c r="B45" s="41"/>
      <c r="C45" s="25" t="s">
        <v>86</v>
      </c>
      <c r="D45" s="42"/>
      <c r="E45" s="42"/>
      <c r="F45" s="42"/>
      <c r="G45" s="42"/>
      <c r="H45" s="42"/>
      <c r="I45" s="42"/>
      <c r="J45" s="42"/>
      <c r="K45" s="42"/>
      <c r="L45" s="136"/>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36"/>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36"/>
      <c r="S47" s="40"/>
      <c r="T47" s="40"/>
      <c r="U47" s="40"/>
      <c r="V47" s="40"/>
      <c r="W47" s="40"/>
      <c r="X47" s="40"/>
      <c r="Y47" s="40"/>
      <c r="Z47" s="40"/>
      <c r="AA47" s="40"/>
      <c r="AB47" s="40"/>
      <c r="AC47" s="40"/>
      <c r="AD47" s="40"/>
      <c r="AE47" s="40"/>
    </row>
    <row r="48" s="2" customFormat="1" ht="16.5" customHeight="1">
      <c r="A48" s="40"/>
      <c r="B48" s="41"/>
      <c r="C48" s="42"/>
      <c r="D48" s="42"/>
      <c r="E48" s="162" t="str">
        <f>E7</f>
        <v>Regenerace bytového domu č.p. 133 Nové Sedlo - Výměna výplní otvorů</v>
      </c>
      <c r="F48" s="34"/>
      <c r="G48" s="34"/>
      <c r="H48" s="34"/>
      <c r="I48" s="42"/>
      <c r="J48" s="42"/>
      <c r="K48" s="42"/>
      <c r="L48" s="136"/>
      <c r="S48" s="40"/>
      <c r="T48" s="40"/>
      <c r="U48" s="40"/>
      <c r="V48" s="40"/>
      <c r="W48" s="40"/>
      <c r="X48" s="40"/>
      <c r="Y48" s="40"/>
      <c r="Z48" s="40"/>
      <c r="AA48" s="40"/>
      <c r="AB48" s="40"/>
      <c r="AC48" s="40"/>
      <c r="AD48" s="40"/>
      <c r="AE48" s="40"/>
    </row>
    <row r="49" s="2" customFormat="1" ht="12" customHeight="1">
      <c r="A49" s="40"/>
      <c r="B49" s="41"/>
      <c r="C49" s="34" t="s">
        <v>84</v>
      </c>
      <c r="D49" s="42"/>
      <c r="E49" s="42"/>
      <c r="F49" s="42"/>
      <c r="G49" s="42"/>
      <c r="H49" s="42"/>
      <c r="I49" s="42"/>
      <c r="J49" s="42"/>
      <c r="K49" s="42"/>
      <c r="L49" s="136"/>
      <c r="S49" s="40"/>
      <c r="T49" s="40"/>
      <c r="U49" s="40"/>
      <c r="V49" s="40"/>
      <c r="W49" s="40"/>
      <c r="X49" s="40"/>
      <c r="Y49" s="40"/>
      <c r="Z49" s="40"/>
      <c r="AA49" s="40"/>
      <c r="AB49" s="40"/>
      <c r="AC49" s="40"/>
      <c r="AD49" s="40"/>
      <c r="AE49" s="40"/>
    </row>
    <row r="50" s="2" customFormat="1" ht="16.5" customHeight="1">
      <c r="A50" s="40"/>
      <c r="B50" s="41"/>
      <c r="C50" s="42"/>
      <c r="D50" s="42"/>
      <c r="E50" s="71" t="str">
        <f>E9</f>
        <v>00 - VRN</v>
      </c>
      <c r="F50" s="42"/>
      <c r="G50" s="42"/>
      <c r="H50" s="42"/>
      <c r="I50" s="42"/>
      <c r="J50" s="42"/>
      <c r="K50" s="42"/>
      <c r="L50" s="136"/>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36"/>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 xml:space="preserve"> </v>
      </c>
      <c r="G52" s="42"/>
      <c r="H52" s="42"/>
      <c r="I52" s="34" t="s">
        <v>23</v>
      </c>
      <c r="J52" s="74" t="str">
        <f>IF(J12="","",J12)</f>
        <v>9. 9. 2025</v>
      </c>
      <c r="K52" s="42"/>
      <c r="L52" s="136"/>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36"/>
      <c r="S53" s="40"/>
      <c r="T53" s="40"/>
      <c r="U53" s="40"/>
      <c r="V53" s="40"/>
      <c r="W53" s="40"/>
      <c r="X53" s="40"/>
      <c r="Y53" s="40"/>
      <c r="Z53" s="40"/>
      <c r="AA53" s="40"/>
      <c r="AB53" s="40"/>
      <c r="AC53" s="40"/>
      <c r="AD53" s="40"/>
      <c r="AE53" s="40"/>
    </row>
    <row r="54" s="2" customFormat="1" ht="15.15" customHeight="1">
      <c r="A54" s="40"/>
      <c r="B54" s="41"/>
      <c r="C54" s="34" t="s">
        <v>25</v>
      </c>
      <c r="D54" s="42"/>
      <c r="E54" s="42"/>
      <c r="F54" s="29" t="str">
        <f>E15</f>
        <v>Město Nové Sedlo</v>
      </c>
      <c r="G54" s="42"/>
      <c r="H54" s="42"/>
      <c r="I54" s="34" t="s">
        <v>31</v>
      </c>
      <c r="J54" s="38" t="str">
        <f>E21</f>
        <v xml:space="preserve"> </v>
      </c>
      <c r="K54" s="42"/>
      <c r="L54" s="136"/>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34" t="s">
        <v>33</v>
      </c>
      <c r="J55" s="38" t="str">
        <f>E24</f>
        <v xml:space="preserve"> </v>
      </c>
      <c r="K55" s="42"/>
      <c r="L55" s="136"/>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36"/>
      <c r="S56" s="40"/>
      <c r="T56" s="40"/>
      <c r="U56" s="40"/>
      <c r="V56" s="40"/>
      <c r="W56" s="40"/>
      <c r="X56" s="40"/>
      <c r="Y56" s="40"/>
      <c r="Z56" s="40"/>
      <c r="AA56" s="40"/>
      <c r="AB56" s="40"/>
      <c r="AC56" s="40"/>
      <c r="AD56" s="40"/>
      <c r="AE56" s="40"/>
    </row>
    <row r="57" s="2" customFormat="1" ht="29.28" customHeight="1">
      <c r="A57" s="40"/>
      <c r="B57" s="41"/>
      <c r="C57" s="163" t="s">
        <v>87</v>
      </c>
      <c r="D57" s="164"/>
      <c r="E57" s="164"/>
      <c r="F57" s="164"/>
      <c r="G57" s="164"/>
      <c r="H57" s="164"/>
      <c r="I57" s="164"/>
      <c r="J57" s="165" t="s">
        <v>88</v>
      </c>
      <c r="K57" s="164"/>
      <c r="L57" s="136"/>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36"/>
      <c r="S58" s="40"/>
      <c r="T58" s="40"/>
      <c r="U58" s="40"/>
      <c r="V58" s="40"/>
      <c r="W58" s="40"/>
      <c r="X58" s="40"/>
      <c r="Y58" s="40"/>
      <c r="Z58" s="40"/>
      <c r="AA58" s="40"/>
      <c r="AB58" s="40"/>
      <c r="AC58" s="40"/>
      <c r="AD58" s="40"/>
      <c r="AE58" s="40"/>
    </row>
    <row r="59" s="2" customFormat="1" ht="22.8" customHeight="1">
      <c r="A59" s="40"/>
      <c r="B59" s="41"/>
      <c r="C59" s="166" t="s">
        <v>68</v>
      </c>
      <c r="D59" s="42"/>
      <c r="E59" s="42"/>
      <c r="F59" s="42"/>
      <c r="G59" s="42"/>
      <c r="H59" s="42"/>
      <c r="I59" s="42"/>
      <c r="J59" s="104">
        <f>J82</f>
        <v>0</v>
      </c>
      <c r="K59" s="42"/>
      <c r="L59" s="136"/>
      <c r="S59" s="40"/>
      <c r="T59" s="40"/>
      <c r="U59" s="40"/>
      <c r="V59" s="40"/>
      <c r="W59" s="40"/>
      <c r="X59" s="40"/>
      <c r="Y59" s="40"/>
      <c r="Z59" s="40"/>
      <c r="AA59" s="40"/>
      <c r="AB59" s="40"/>
      <c r="AC59" s="40"/>
      <c r="AD59" s="40"/>
      <c r="AE59" s="40"/>
      <c r="AU59" s="19" t="s">
        <v>89</v>
      </c>
    </row>
    <row r="60" s="9" customFormat="1" ht="24.96" customHeight="1">
      <c r="A60" s="9"/>
      <c r="B60" s="167"/>
      <c r="C60" s="168"/>
      <c r="D60" s="169" t="s">
        <v>90</v>
      </c>
      <c r="E60" s="170"/>
      <c r="F60" s="170"/>
      <c r="G60" s="170"/>
      <c r="H60" s="170"/>
      <c r="I60" s="170"/>
      <c r="J60" s="171">
        <f>J83</f>
        <v>0</v>
      </c>
      <c r="K60" s="168"/>
      <c r="L60" s="172"/>
      <c r="S60" s="9"/>
      <c r="T60" s="9"/>
      <c r="U60" s="9"/>
      <c r="V60" s="9"/>
      <c r="W60" s="9"/>
      <c r="X60" s="9"/>
      <c r="Y60" s="9"/>
      <c r="Z60" s="9"/>
      <c r="AA60" s="9"/>
      <c r="AB60" s="9"/>
      <c r="AC60" s="9"/>
      <c r="AD60" s="9"/>
      <c r="AE60" s="9"/>
    </row>
    <row r="61" s="10" customFormat="1" ht="19.92" customHeight="1">
      <c r="A61" s="10"/>
      <c r="B61" s="173"/>
      <c r="C61" s="174"/>
      <c r="D61" s="175" t="s">
        <v>91</v>
      </c>
      <c r="E61" s="176"/>
      <c r="F61" s="176"/>
      <c r="G61" s="176"/>
      <c r="H61" s="176"/>
      <c r="I61" s="176"/>
      <c r="J61" s="177">
        <f>J84</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92</v>
      </c>
      <c r="E62" s="176"/>
      <c r="F62" s="176"/>
      <c r="G62" s="176"/>
      <c r="H62" s="176"/>
      <c r="I62" s="176"/>
      <c r="J62" s="177">
        <f>J86</f>
        <v>0</v>
      </c>
      <c r="K62" s="174"/>
      <c r="L62" s="178"/>
      <c r="S62" s="10"/>
      <c r="T62" s="10"/>
      <c r="U62" s="10"/>
      <c r="V62" s="10"/>
      <c r="W62" s="10"/>
      <c r="X62" s="10"/>
      <c r="Y62" s="10"/>
      <c r="Z62" s="10"/>
      <c r="AA62" s="10"/>
      <c r="AB62" s="10"/>
      <c r="AC62" s="10"/>
      <c r="AD62" s="10"/>
      <c r="AE62" s="10"/>
    </row>
    <row r="63" s="2" customFormat="1" ht="21.84" customHeight="1">
      <c r="A63" s="40"/>
      <c r="B63" s="41"/>
      <c r="C63" s="42"/>
      <c r="D63" s="42"/>
      <c r="E63" s="42"/>
      <c r="F63" s="42"/>
      <c r="G63" s="42"/>
      <c r="H63" s="42"/>
      <c r="I63" s="42"/>
      <c r="J63" s="42"/>
      <c r="K63" s="42"/>
      <c r="L63" s="136"/>
      <c r="S63" s="40"/>
      <c r="T63" s="40"/>
      <c r="U63" s="40"/>
      <c r="V63" s="40"/>
      <c r="W63" s="40"/>
      <c r="X63" s="40"/>
      <c r="Y63" s="40"/>
      <c r="Z63" s="40"/>
      <c r="AA63" s="40"/>
      <c r="AB63" s="40"/>
      <c r="AC63" s="40"/>
      <c r="AD63" s="40"/>
      <c r="AE63" s="40"/>
    </row>
    <row r="64" s="2" customFormat="1" ht="6.96" customHeight="1">
      <c r="A64" s="40"/>
      <c r="B64" s="61"/>
      <c r="C64" s="62"/>
      <c r="D64" s="62"/>
      <c r="E64" s="62"/>
      <c r="F64" s="62"/>
      <c r="G64" s="62"/>
      <c r="H64" s="62"/>
      <c r="I64" s="62"/>
      <c r="J64" s="62"/>
      <c r="K64" s="62"/>
      <c r="L64" s="136"/>
      <c r="S64" s="40"/>
      <c r="T64" s="40"/>
      <c r="U64" s="40"/>
      <c r="V64" s="40"/>
      <c r="W64" s="40"/>
      <c r="X64" s="40"/>
      <c r="Y64" s="40"/>
      <c r="Z64" s="40"/>
      <c r="AA64" s="40"/>
      <c r="AB64" s="40"/>
      <c r="AC64" s="40"/>
      <c r="AD64" s="40"/>
      <c r="AE64" s="40"/>
    </row>
    <row r="68" s="2" customFormat="1" ht="6.96" customHeight="1">
      <c r="A68" s="40"/>
      <c r="B68" s="63"/>
      <c r="C68" s="64"/>
      <c r="D68" s="64"/>
      <c r="E68" s="64"/>
      <c r="F68" s="64"/>
      <c r="G68" s="64"/>
      <c r="H68" s="64"/>
      <c r="I68" s="64"/>
      <c r="J68" s="64"/>
      <c r="K68" s="64"/>
      <c r="L68" s="136"/>
      <c r="S68" s="40"/>
      <c r="T68" s="40"/>
      <c r="U68" s="40"/>
      <c r="V68" s="40"/>
      <c r="W68" s="40"/>
      <c r="X68" s="40"/>
      <c r="Y68" s="40"/>
      <c r="Z68" s="40"/>
      <c r="AA68" s="40"/>
      <c r="AB68" s="40"/>
      <c r="AC68" s="40"/>
      <c r="AD68" s="40"/>
      <c r="AE68" s="40"/>
    </row>
    <row r="69" s="2" customFormat="1" ht="24.96" customHeight="1">
      <c r="A69" s="40"/>
      <c r="B69" s="41"/>
      <c r="C69" s="25" t="s">
        <v>93</v>
      </c>
      <c r="D69" s="42"/>
      <c r="E69" s="42"/>
      <c r="F69" s="42"/>
      <c r="G69" s="42"/>
      <c r="H69" s="42"/>
      <c r="I69" s="42"/>
      <c r="J69" s="42"/>
      <c r="K69" s="42"/>
      <c r="L69" s="136"/>
      <c r="S69" s="40"/>
      <c r="T69" s="40"/>
      <c r="U69" s="40"/>
      <c r="V69" s="40"/>
      <c r="W69" s="40"/>
      <c r="X69" s="40"/>
      <c r="Y69" s="40"/>
      <c r="Z69" s="40"/>
      <c r="AA69" s="40"/>
      <c r="AB69" s="40"/>
      <c r="AC69" s="40"/>
      <c r="AD69" s="40"/>
      <c r="AE69" s="40"/>
    </row>
    <row r="70" s="2" customFormat="1" ht="6.96" customHeight="1">
      <c r="A70" s="40"/>
      <c r="B70" s="41"/>
      <c r="C70" s="42"/>
      <c r="D70" s="42"/>
      <c r="E70" s="42"/>
      <c r="F70" s="42"/>
      <c r="G70" s="42"/>
      <c r="H70" s="42"/>
      <c r="I70" s="42"/>
      <c r="J70" s="42"/>
      <c r="K70" s="42"/>
      <c r="L70" s="136"/>
      <c r="S70" s="40"/>
      <c r="T70" s="40"/>
      <c r="U70" s="40"/>
      <c r="V70" s="40"/>
      <c r="W70" s="40"/>
      <c r="X70" s="40"/>
      <c r="Y70" s="40"/>
      <c r="Z70" s="40"/>
      <c r="AA70" s="40"/>
      <c r="AB70" s="40"/>
      <c r="AC70" s="40"/>
      <c r="AD70" s="40"/>
      <c r="AE70" s="40"/>
    </row>
    <row r="71" s="2" customFormat="1" ht="12" customHeight="1">
      <c r="A71" s="40"/>
      <c r="B71" s="41"/>
      <c r="C71" s="34" t="s">
        <v>16</v>
      </c>
      <c r="D71" s="42"/>
      <c r="E71" s="42"/>
      <c r="F71" s="42"/>
      <c r="G71" s="42"/>
      <c r="H71" s="42"/>
      <c r="I71" s="42"/>
      <c r="J71" s="42"/>
      <c r="K71" s="42"/>
      <c r="L71" s="136"/>
      <c r="S71" s="40"/>
      <c r="T71" s="40"/>
      <c r="U71" s="40"/>
      <c r="V71" s="40"/>
      <c r="W71" s="40"/>
      <c r="X71" s="40"/>
      <c r="Y71" s="40"/>
      <c r="Z71" s="40"/>
      <c r="AA71" s="40"/>
      <c r="AB71" s="40"/>
      <c r="AC71" s="40"/>
      <c r="AD71" s="40"/>
      <c r="AE71" s="40"/>
    </row>
    <row r="72" s="2" customFormat="1" ht="16.5" customHeight="1">
      <c r="A72" s="40"/>
      <c r="B72" s="41"/>
      <c r="C72" s="42"/>
      <c r="D72" s="42"/>
      <c r="E72" s="162" t="str">
        <f>E7</f>
        <v>Regenerace bytového domu č.p. 133 Nové Sedlo - Výměna výplní otvorů</v>
      </c>
      <c r="F72" s="34"/>
      <c r="G72" s="34"/>
      <c r="H72" s="34"/>
      <c r="I72" s="42"/>
      <c r="J72" s="42"/>
      <c r="K72" s="42"/>
      <c r="L72" s="136"/>
      <c r="S72" s="40"/>
      <c r="T72" s="40"/>
      <c r="U72" s="40"/>
      <c r="V72" s="40"/>
      <c r="W72" s="40"/>
      <c r="X72" s="40"/>
      <c r="Y72" s="40"/>
      <c r="Z72" s="40"/>
      <c r="AA72" s="40"/>
      <c r="AB72" s="40"/>
      <c r="AC72" s="40"/>
      <c r="AD72" s="40"/>
      <c r="AE72" s="40"/>
    </row>
    <row r="73" s="2" customFormat="1" ht="12" customHeight="1">
      <c r="A73" s="40"/>
      <c r="B73" s="41"/>
      <c r="C73" s="34" t="s">
        <v>84</v>
      </c>
      <c r="D73" s="42"/>
      <c r="E73" s="42"/>
      <c r="F73" s="42"/>
      <c r="G73" s="42"/>
      <c r="H73" s="42"/>
      <c r="I73" s="42"/>
      <c r="J73" s="42"/>
      <c r="K73" s="42"/>
      <c r="L73" s="136"/>
      <c r="S73" s="40"/>
      <c r="T73" s="40"/>
      <c r="U73" s="40"/>
      <c r="V73" s="40"/>
      <c r="W73" s="40"/>
      <c r="X73" s="40"/>
      <c r="Y73" s="40"/>
      <c r="Z73" s="40"/>
      <c r="AA73" s="40"/>
      <c r="AB73" s="40"/>
      <c r="AC73" s="40"/>
      <c r="AD73" s="40"/>
      <c r="AE73" s="40"/>
    </row>
    <row r="74" s="2" customFormat="1" ht="16.5" customHeight="1">
      <c r="A74" s="40"/>
      <c r="B74" s="41"/>
      <c r="C74" s="42"/>
      <c r="D74" s="42"/>
      <c r="E74" s="71" t="str">
        <f>E9</f>
        <v>00 - VRN</v>
      </c>
      <c r="F74" s="42"/>
      <c r="G74" s="42"/>
      <c r="H74" s="42"/>
      <c r="I74" s="42"/>
      <c r="J74" s="42"/>
      <c r="K74" s="42"/>
      <c r="L74" s="136"/>
      <c r="S74" s="40"/>
      <c r="T74" s="40"/>
      <c r="U74" s="40"/>
      <c r="V74" s="40"/>
      <c r="W74" s="40"/>
      <c r="X74" s="40"/>
      <c r="Y74" s="40"/>
      <c r="Z74" s="40"/>
      <c r="AA74" s="40"/>
      <c r="AB74" s="40"/>
      <c r="AC74" s="40"/>
      <c r="AD74" s="40"/>
      <c r="AE74" s="40"/>
    </row>
    <row r="75" s="2" customFormat="1" ht="6.96" customHeight="1">
      <c r="A75" s="40"/>
      <c r="B75" s="41"/>
      <c r="C75" s="42"/>
      <c r="D75" s="42"/>
      <c r="E75" s="42"/>
      <c r="F75" s="42"/>
      <c r="G75" s="42"/>
      <c r="H75" s="42"/>
      <c r="I75" s="42"/>
      <c r="J75" s="42"/>
      <c r="K75" s="42"/>
      <c r="L75" s="136"/>
      <c r="S75" s="40"/>
      <c r="T75" s="40"/>
      <c r="U75" s="40"/>
      <c r="V75" s="40"/>
      <c r="W75" s="40"/>
      <c r="X75" s="40"/>
      <c r="Y75" s="40"/>
      <c r="Z75" s="40"/>
      <c r="AA75" s="40"/>
      <c r="AB75" s="40"/>
      <c r="AC75" s="40"/>
      <c r="AD75" s="40"/>
      <c r="AE75" s="40"/>
    </row>
    <row r="76" s="2" customFormat="1" ht="12" customHeight="1">
      <c r="A76" s="40"/>
      <c r="B76" s="41"/>
      <c r="C76" s="34" t="s">
        <v>21</v>
      </c>
      <c r="D76" s="42"/>
      <c r="E76" s="42"/>
      <c r="F76" s="29" t="str">
        <f>F12</f>
        <v xml:space="preserve"> </v>
      </c>
      <c r="G76" s="42"/>
      <c r="H76" s="42"/>
      <c r="I76" s="34" t="s">
        <v>23</v>
      </c>
      <c r="J76" s="74" t="str">
        <f>IF(J12="","",J12)</f>
        <v>9. 9. 2025</v>
      </c>
      <c r="K76" s="42"/>
      <c r="L76" s="136"/>
      <c r="S76" s="40"/>
      <c r="T76" s="40"/>
      <c r="U76" s="40"/>
      <c r="V76" s="40"/>
      <c r="W76" s="40"/>
      <c r="X76" s="40"/>
      <c r="Y76" s="40"/>
      <c r="Z76" s="40"/>
      <c r="AA76" s="40"/>
      <c r="AB76" s="40"/>
      <c r="AC76" s="40"/>
      <c r="AD76" s="40"/>
      <c r="AE76" s="40"/>
    </row>
    <row r="77" s="2" customFormat="1" ht="6.96" customHeight="1">
      <c r="A77" s="40"/>
      <c r="B77" s="41"/>
      <c r="C77" s="42"/>
      <c r="D77" s="42"/>
      <c r="E77" s="42"/>
      <c r="F77" s="42"/>
      <c r="G77" s="42"/>
      <c r="H77" s="42"/>
      <c r="I77" s="42"/>
      <c r="J77" s="42"/>
      <c r="K77" s="42"/>
      <c r="L77" s="136"/>
      <c r="S77" s="40"/>
      <c r="T77" s="40"/>
      <c r="U77" s="40"/>
      <c r="V77" s="40"/>
      <c r="W77" s="40"/>
      <c r="X77" s="40"/>
      <c r="Y77" s="40"/>
      <c r="Z77" s="40"/>
      <c r="AA77" s="40"/>
      <c r="AB77" s="40"/>
      <c r="AC77" s="40"/>
      <c r="AD77" s="40"/>
      <c r="AE77" s="40"/>
    </row>
    <row r="78" s="2" customFormat="1" ht="15.15" customHeight="1">
      <c r="A78" s="40"/>
      <c r="B78" s="41"/>
      <c r="C78" s="34" t="s">
        <v>25</v>
      </c>
      <c r="D78" s="42"/>
      <c r="E78" s="42"/>
      <c r="F78" s="29" t="str">
        <f>E15</f>
        <v>Město Nové Sedlo</v>
      </c>
      <c r="G78" s="42"/>
      <c r="H78" s="42"/>
      <c r="I78" s="34" t="s">
        <v>31</v>
      </c>
      <c r="J78" s="38" t="str">
        <f>E21</f>
        <v xml:space="preserve"> </v>
      </c>
      <c r="K78" s="42"/>
      <c r="L78" s="136"/>
      <c r="S78" s="40"/>
      <c r="T78" s="40"/>
      <c r="U78" s="40"/>
      <c r="V78" s="40"/>
      <c r="W78" s="40"/>
      <c r="X78" s="40"/>
      <c r="Y78" s="40"/>
      <c r="Z78" s="40"/>
      <c r="AA78" s="40"/>
      <c r="AB78" s="40"/>
      <c r="AC78" s="40"/>
      <c r="AD78" s="40"/>
      <c r="AE78" s="40"/>
    </row>
    <row r="79" s="2" customFormat="1" ht="15.15" customHeight="1">
      <c r="A79" s="40"/>
      <c r="B79" s="41"/>
      <c r="C79" s="34" t="s">
        <v>29</v>
      </c>
      <c r="D79" s="42"/>
      <c r="E79" s="42"/>
      <c r="F79" s="29" t="str">
        <f>IF(E18="","",E18)</f>
        <v>Vyplň údaj</v>
      </c>
      <c r="G79" s="42"/>
      <c r="H79" s="42"/>
      <c r="I79" s="34" t="s">
        <v>33</v>
      </c>
      <c r="J79" s="38" t="str">
        <f>E24</f>
        <v xml:space="preserve"> </v>
      </c>
      <c r="K79" s="42"/>
      <c r="L79" s="136"/>
      <c r="S79" s="40"/>
      <c r="T79" s="40"/>
      <c r="U79" s="40"/>
      <c r="V79" s="40"/>
      <c r="W79" s="40"/>
      <c r="X79" s="40"/>
      <c r="Y79" s="40"/>
      <c r="Z79" s="40"/>
      <c r="AA79" s="40"/>
      <c r="AB79" s="40"/>
      <c r="AC79" s="40"/>
      <c r="AD79" s="40"/>
      <c r="AE79" s="40"/>
    </row>
    <row r="80" s="2" customFormat="1" ht="10.32" customHeight="1">
      <c r="A80" s="40"/>
      <c r="B80" s="41"/>
      <c r="C80" s="42"/>
      <c r="D80" s="42"/>
      <c r="E80" s="42"/>
      <c r="F80" s="42"/>
      <c r="G80" s="42"/>
      <c r="H80" s="42"/>
      <c r="I80" s="42"/>
      <c r="J80" s="42"/>
      <c r="K80" s="42"/>
      <c r="L80" s="136"/>
      <c r="S80" s="40"/>
      <c r="T80" s="40"/>
      <c r="U80" s="40"/>
      <c r="V80" s="40"/>
      <c r="W80" s="40"/>
      <c r="X80" s="40"/>
      <c r="Y80" s="40"/>
      <c r="Z80" s="40"/>
      <c r="AA80" s="40"/>
      <c r="AB80" s="40"/>
      <c r="AC80" s="40"/>
      <c r="AD80" s="40"/>
      <c r="AE80" s="40"/>
    </row>
    <row r="81" s="11" customFormat="1" ht="29.28" customHeight="1">
      <c r="A81" s="179"/>
      <c r="B81" s="180"/>
      <c r="C81" s="181" t="s">
        <v>94</v>
      </c>
      <c r="D81" s="182" t="s">
        <v>55</v>
      </c>
      <c r="E81" s="182" t="s">
        <v>51</v>
      </c>
      <c r="F81" s="182" t="s">
        <v>52</v>
      </c>
      <c r="G81" s="182" t="s">
        <v>95</v>
      </c>
      <c r="H81" s="182" t="s">
        <v>96</v>
      </c>
      <c r="I81" s="182" t="s">
        <v>97</v>
      </c>
      <c r="J81" s="182" t="s">
        <v>88</v>
      </c>
      <c r="K81" s="183" t="s">
        <v>98</v>
      </c>
      <c r="L81" s="184"/>
      <c r="M81" s="94" t="s">
        <v>19</v>
      </c>
      <c r="N81" s="95" t="s">
        <v>40</v>
      </c>
      <c r="O81" s="95" t="s">
        <v>99</v>
      </c>
      <c r="P81" s="95" t="s">
        <v>100</v>
      </c>
      <c r="Q81" s="95" t="s">
        <v>101</v>
      </c>
      <c r="R81" s="95" t="s">
        <v>102</v>
      </c>
      <c r="S81" s="95" t="s">
        <v>103</v>
      </c>
      <c r="T81" s="96" t="s">
        <v>104</v>
      </c>
      <c r="U81" s="179"/>
      <c r="V81" s="179"/>
      <c r="W81" s="179"/>
      <c r="X81" s="179"/>
      <c r="Y81" s="179"/>
      <c r="Z81" s="179"/>
      <c r="AA81" s="179"/>
      <c r="AB81" s="179"/>
      <c r="AC81" s="179"/>
      <c r="AD81" s="179"/>
      <c r="AE81" s="179"/>
    </row>
    <row r="82" s="2" customFormat="1" ht="22.8" customHeight="1">
      <c r="A82" s="40"/>
      <c r="B82" s="41"/>
      <c r="C82" s="101" t="s">
        <v>105</v>
      </c>
      <c r="D82" s="42"/>
      <c r="E82" s="42"/>
      <c r="F82" s="42"/>
      <c r="G82" s="42"/>
      <c r="H82" s="42"/>
      <c r="I82" s="42"/>
      <c r="J82" s="185">
        <f>BK82</f>
        <v>0</v>
      </c>
      <c r="K82" s="42"/>
      <c r="L82" s="46"/>
      <c r="M82" s="97"/>
      <c r="N82" s="186"/>
      <c r="O82" s="98"/>
      <c r="P82" s="187">
        <f>P83</f>
        <v>0</v>
      </c>
      <c r="Q82" s="98"/>
      <c r="R82" s="187">
        <f>R83</f>
        <v>0</v>
      </c>
      <c r="S82" s="98"/>
      <c r="T82" s="188">
        <f>T83</f>
        <v>0</v>
      </c>
      <c r="U82" s="40"/>
      <c r="V82" s="40"/>
      <c r="W82" s="40"/>
      <c r="X82" s="40"/>
      <c r="Y82" s="40"/>
      <c r="Z82" s="40"/>
      <c r="AA82" s="40"/>
      <c r="AB82" s="40"/>
      <c r="AC82" s="40"/>
      <c r="AD82" s="40"/>
      <c r="AE82" s="40"/>
      <c r="AT82" s="19" t="s">
        <v>69</v>
      </c>
      <c r="AU82" s="19" t="s">
        <v>89</v>
      </c>
      <c r="BK82" s="189">
        <f>BK83</f>
        <v>0</v>
      </c>
    </row>
    <row r="83" s="12" customFormat="1" ht="25.92" customHeight="1">
      <c r="A83" s="12"/>
      <c r="B83" s="190"/>
      <c r="C83" s="191"/>
      <c r="D83" s="192" t="s">
        <v>69</v>
      </c>
      <c r="E83" s="193" t="s">
        <v>75</v>
      </c>
      <c r="F83" s="193" t="s">
        <v>106</v>
      </c>
      <c r="G83" s="191"/>
      <c r="H83" s="191"/>
      <c r="I83" s="194"/>
      <c r="J83" s="195">
        <f>BK83</f>
        <v>0</v>
      </c>
      <c r="K83" s="191"/>
      <c r="L83" s="196"/>
      <c r="M83" s="197"/>
      <c r="N83" s="198"/>
      <c r="O83" s="198"/>
      <c r="P83" s="199">
        <f>P84+P86</f>
        <v>0</v>
      </c>
      <c r="Q83" s="198"/>
      <c r="R83" s="199">
        <f>R84+R86</f>
        <v>0</v>
      </c>
      <c r="S83" s="198"/>
      <c r="T83" s="200">
        <f>T84+T86</f>
        <v>0</v>
      </c>
      <c r="U83" s="12"/>
      <c r="V83" s="12"/>
      <c r="W83" s="12"/>
      <c r="X83" s="12"/>
      <c r="Y83" s="12"/>
      <c r="Z83" s="12"/>
      <c r="AA83" s="12"/>
      <c r="AB83" s="12"/>
      <c r="AC83" s="12"/>
      <c r="AD83" s="12"/>
      <c r="AE83" s="12"/>
      <c r="AR83" s="201" t="s">
        <v>107</v>
      </c>
      <c r="AT83" s="202" t="s">
        <v>69</v>
      </c>
      <c r="AU83" s="202" t="s">
        <v>70</v>
      </c>
      <c r="AY83" s="201" t="s">
        <v>108</v>
      </c>
      <c r="BK83" s="203">
        <f>BK84+BK86</f>
        <v>0</v>
      </c>
    </row>
    <row r="84" s="12" customFormat="1" ht="22.8" customHeight="1">
      <c r="A84" s="12"/>
      <c r="B84" s="190"/>
      <c r="C84" s="191"/>
      <c r="D84" s="192" t="s">
        <v>69</v>
      </c>
      <c r="E84" s="204" t="s">
        <v>109</v>
      </c>
      <c r="F84" s="204" t="s">
        <v>110</v>
      </c>
      <c r="G84" s="191"/>
      <c r="H84" s="191"/>
      <c r="I84" s="194"/>
      <c r="J84" s="205">
        <f>BK84</f>
        <v>0</v>
      </c>
      <c r="K84" s="191"/>
      <c r="L84" s="196"/>
      <c r="M84" s="197"/>
      <c r="N84" s="198"/>
      <c r="O84" s="198"/>
      <c r="P84" s="199">
        <f>P85</f>
        <v>0</v>
      </c>
      <c r="Q84" s="198"/>
      <c r="R84" s="199">
        <f>R85</f>
        <v>0</v>
      </c>
      <c r="S84" s="198"/>
      <c r="T84" s="200">
        <f>T85</f>
        <v>0</v>
      </c>
      <c r="U84" s="12"/>
      <c r="V84" s="12"/>
      <c r="W84" s="12"/>
      <c r="X84" s="12"/>
      <c r="Y84" s="12"/>
      <c r="Z84" s="12"/>
      <c r="AA84" s="12"/>
      <c r="AB84" s="12"/>
      <c r="AC84" s="12"/>
      <c r="AD84" s="12"/>
      <c r="AE84" s="12"/>
      <c r="AR84" s="201" t="s">
        <v>107</v>
      </c>
      <c r="AT84" s="202" t="s">
        <v>69</v>
      </c>
      <c r="AU84" s="202" t="s">
        <v>77</v>
      </c>
      <c r="AY84" s="201" t="s">
        <v>108</v>
      </c>
      <c r="BK84" s="203">
        <f>BK85</f>
        <v>0</v>
      </c>
    </row>
    <row r="85" s="2" customFormat="1" ht="16.5" customHeight="1">
      <c r="A85" s="40"/>
      <c r="B85" s="41"/>
      <c r="C85" s="206" t="s">
        <v>77</v>
      </c>
      <c r="D85" s="206" t="s">
        <v>111</v>
      </c>
      <c r="E85" s="207" t="s">
        <v>112</v>
      </c>
      <c r="F85" s="208" t="s">
        <v>110</v>
      </c>
      <c r="G85" s="209" t="s">
        <v>113</v>
      </c>
      <c r="H85" s="210">
        <v>1</v>
      </c>
      <c r="I85" s="211"/>
      <c r="J85" s="212">
        <f>ROUND(I85*H85,2)</f>
        <v>0</v>
      </c>
      <c r="K85" s="208" t="s">
        <v>114</v>
      </c>
      <c r="L85" s="46"/>
      <c r="M85" s="213" t="s">
        <v>19</v>
      </c>
      <c r="N85" s="214" t="s">
        <v>41</v>
      </c>
      <c r="O85" s="86"/>
      <c r="P85" s="215">
        <f>O85*H85</f>
        <v>0</v>
      </c>
      <c r="Q85" s="215">
        <v>0</v>
      </c>
      <c r="R85" s="215">
        <f>Q85*H85</f>
        <v>0</v>
      </c>
      <c r="S85" s="215">
        <v>0</v>
      </c>
      <c r="T85" s="216">
        <f>S85*H85</f>
        <v>0</v>
      </c>
      <c r="U85" s="40"/>
      <c r="V85" s="40"/>
      <c r="W85" s="40"/>
      <c r="X85" s="40"/>
      <c r="Y85" s="40"/>
      <c r="Z85" s="40"/>
      <c r="AA85" s="40"/>
      <c r="AB85" s="40"/>
      <c r="AC85" s="40"/>
      <c r="AD85" s="40"/>
      <c r="AE85" s="40"/>
      <c r="AR85" s="217" t="s">
        <v>115</v>
      </c>
      <c r="AT85" s="217" t="s">
        <v>111</v>
      </c>
      <c r="AU85" s="217" t="s">
        <v>79</v>
      </c>
      <c r="AY85" s="19" t="s">
        <v>108</v>
      </c>
      <c r="BE85" s="218">
        <f>IF(N85="základní",J85,0)</f>
        <v>0</v>
      </c>
      <c r="BF85" s="218">
        <f>IF(N85="snížená",J85,0)</f>
        <v>0</v>
      </c>
      <c r="BG85" s="218">
        <f>IF(N85="zákl. přenesená",J85,0)</f>
        <v>0</v>
      </c>
      <c r="BH85" s="218">
        <f>IF(N85="sníž. přenesená",J85,0)</f>
        <v>0</v>
      </c>
      <c r="BI85" s="218">
        <f>IF(N85="nulová",J85,0)</f>
        <v>0</v>
      </c>
      <c r="BJ85" s="19" t="s">
        <v>77</v>
      </c>
      <c r="BK85" s="218">
        <f>ROUND(I85*H85,2)</f>
        <v>0</v>
      </c>
      <c r="BL85" s="19" t="s">
        <v>115</v>
      </c>
      <c r="BM85" s="217" t="s">
        <v>116</v>
      </c>
    </row>
    <row r="86" s="12" customFormat="1" ht="22.8" customHeight="1">
      <c r="A86" s="12"/>
      <c r="B86" s="190"/>
      <c r="C86" s="191"/>
      <c r="D86" s="192" t="s">
        <v>69</v>
      </c>
      <c r="E86" s="204" t="s">
        <v>117</v>
      </c>
      <c r="F86" s="204" t="s">
        <v>118</v>
      </c>
      <c r="G86" s="191"/>
      <c r="H86" s="191"/>
      <c r="I86" s="194"/>
      <c r="J86" s="205">
        <f>BK86</f>
        <v>0</v>
      </c>
      <c r="K86" s="191"/>
      <c r="L86" s="196"/>
      <c r="M86" s="197"/>
      <c r="N86" s="198"/>
      <c r="O86" s="198"/>
      <c r="P86" s="199">
        <f>P87</f>
        <v>0</v>
      </c>
      <c r="Q86" s="198"/>
      <c r="R86" s="199">
        <f>R87</f>
        <v>0</v>
      </c>
      <c r="S86" s="198"/>
      <c r="T86" s="200">
        <f>T87</f>
        <v>0</v>
      </c>
      <c r="U86" s="12"/>
      <c r="V86" s="12"/>
      <c r="W86" s="12"/>
      <c r="X86" s="12"/>
      <c r="Y86" s="12"/>
      <c r="Z86" s="12"/>
      <c r="AA86" s="12"/>
      <c r="AB86" s="12"/>
      <c r="AC86" s="12"/>
      <c r="AD86" s="12"/>
      <c r="AE86" s="12"/>
      <c r="AR86" s="201" t="s">
        <v>107</v>
      </c>
      <c r="AT86" s="202" t="s">
        <v>69</v>
      </c>
      <c r="AU86" s="202" t="s">
        <v>77</v>
      </c>
      <c r="AY86" s="201" t="s">
        <v>108</v>
      </c>
      <c r="BK86" s="203">
        <f>BK87</f>
        <v>0</v>
      </c>
    </row>
    <row r="87" s="2" customFormat="1" ht="16.5" customHeight="1">
      <c r="A87" s="40"/>
      <c r="B87" s="41"/>
      <c r="C87" s="206" t="s">
        <v>79</v>
      </c>
      <c r="D87" s="206" t="s">
        <v>111</v>
      </c>
      <c r="E87" s="207" t="s">
        <v>119</v>
      </c>
      <c r="F87" s="208" t="s">
        <v>120</v>
      </c>
      <c r="G87" s="209" t="s">
        <v>113</v>
      </c>
      <c r="H87" s="210">
        <v>1</v>
      </c>
      <c r="I87" s="211"/>
      <c r="J87" s="212">
        <f>ROUND(I87*H87,2)</f>
        <v>0</v>
      </c>
      <c r="K87" s="208" t="s">
        <v>114</v>
      </c>
      <c r="L87" s="46"/>
      <c r="M87" s="219" t="s">
        <v>19</v>
      </c>
      <c r="N87" s="220" t="s">
        <v>41</v>
      </c>
      <c r="O87" s="221"/>
      <c r="P87" s="222">
        <f>O87*H87</f>
        <v>0</v>
      </c>
      <c r="Q87" s="222">
        <v>0</v>
      </c>
      <c r="R87" s="222">
        <f>Q87*H87</f>
        <v>0</v>
      </c>
      <c r="S87" s="222">
        <v>0</v>
      </c>
      <c r="T87" s="223">
        <f>S87*H87</f>
        <v>0</v>
      </c>
      <c r="U87" s="40"/>
      <c r="V87" s="40"/>
      <c r="W87" s="40"/>
      <c r="X87" s="40"/>
      <c r="Y87" s="40"/>
      <c r="Z87" s="40"/>
      <c r="AA87" s="40"/>
      <c r="AB87" s="40"/>
      <c r="AC87" s="40"/>
      <c r="AD87" s="40"/>
      <c r="AE87" s="40"/>
      <c r="AR87" s="217" t="s">
        <v>115</v>
      </c>
      <c r="AT87" s="217" t="s">
        <v>111</v>
      </c>
      <c r="AU87" s="217" t="s">
        <v>79</v>
      </c>
      <c r="AY87" s="19" t="s">
        <v>108</v>
      </c>
      <c r="BE87" s="218">
        <f>IF(N87="základní",J87,0)</f>
        <v>0</v>
      </c>
      <c r="BF87" s="218">
        <f>IF(N87="snížená",J87,0)</f>
        <v>0</v>
      </c>
      <c r="BG87" s="218">
        <f>IF(N87="zákl. přenesená",J87,0)</f>
        <v>0</v>
      </c>
      <c r="BH87" s="218">
        <f>IF(N87="sníž. přenesená",J87,0)</f>
        <v>0</v>
      </c>
      <c r="BI87" s="218">
        <f>IF(N87="nulová",J87,0)</f>
        <v>0</v>
      </c>
      <c r="BJ87" s="19" t="s">
        <v>77</v>
      </c>
      <c r="BK87" s="218">
        <f>ROUND(I87*H87,2)</f>
        <v>0</v>
      </c>
      <c r="BL87" s="19" t="s">
        <v>115</v>
      </c>
      <c r="BM87" s="217" t="s">
        <v>8</v>
      </c>
    </row>
    <row r="88" s="2" customFormat="1" ht="6.96" customHeight="1">
      <c r="A88" s="40"/>
      <c r="B88" s="61"/>
      <c r="C88" s="62"/>
      <c r="D88" s="62"/>
      <c r="E88" s="62"/>
      <c r="F88" s="62"/>
      <c r="G88" s="62"/>
      <c r="H88" s="62"/>
      <c r="I88" s="62"/>
      <c r="J88" s="62"/>
      <c r="K88" s="62"/>
      <c r="L88" s="46"/>
      <c r="M88" s="40"/>
      <c r="O88" s="40"/>
      <c r="P88" s="40"/>
      <c r="Q88" s="40"/>
      <c r="R88" s="40"/>
      <c r="S88" s="40"/>
      <c r="T88" s="40"/>
      <c r="U88" s="40"/>
      <c r="V88" s="40"/>
      <c r="W88" s="40"/>
      <c r="X88" s="40"/>
      <c r="Y88" s="40"/>
      <c r="Z88" s="40"/>
      <c r="AA88" s="40"/>
      <c r="AB88" s="40"/>
      <c r="AC88" s="40"/>
      <c r="AD88" s="40"/>
      <c r="AE88" s="40"/>
    </row>
  </sheetData>
  <sheetProtection sheet="1" autoFilter="0" formatColumns="0" formatRows="0" objects="1" scenarios="1" spinCount="100000" saltValue="ONg+z9Z3vhId/oh1seq3crVx1LHNk6EBeNNuhYLcwpfIEjRpvH1JZFChVa2TzXqFiLGFqS+2/tlQv5eNHUFL1w==" hashValue="6V0hC+53LBaF51XEluC2V2OcD1L+BuSyml6+K6d8O7gGba4c20c3U23f9OOA3uvXmlwN/tZfGjWcNj9zBr+gog==" algorithmName="SHA-512" password="80EB"/>
  <autoFilter ref="C81:K87"/>
  <mergeCells count="9">
    <mergeCell ref="E7:H7"/>
    <mergeCell ref="E9:H9"/>
    <mergeCell ref="E18:H18"/>
    <mergeCell ref="E27:H27"/>
    <mergeCell ref="E48:H48"/>
    <mergeCell ref="E50:H50"/>
    <mergeCell ref="E72:H72"/>
    <mergeCell ref="E74:H74"/>
    <mergeCell ref="L2:V2"/>
  </mergeCells>
  <pageMargins left="0.39375" right="0.39375" top="0.39375" bottom="0.39375" header="0" footer="0"/>
  <pageSetup paperSize="9" orientation="landscape"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100.832" style="1" customWidth="1"/>
    <col min="7" max="7" width="7.5" style="1" customWidth="1"/>
    <col min="8" max="8" width="14" style="1" customWidth="1"/>
    <col min="9" max="9" width="15.83203" style="1" customWidth="1"/>
    <col min="10" max="10" width="22.33203" style="1" customWidth="1"/>
    <col min="11" max="11" width="22.33203" style="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
      <c r="M2" s="1"/>
      <c r="N2" s="1"/>
      <c r="O2" s="1"/>
      <c r="P2" s="1"/>
      <c r="Q2" s="1"/>
      <c r="R2" s="1"/>
      <c r="S2" s="1"/>
      <c r="T2" s="1"/>
      <c r="U2" s="1"/>
      <c r="V2" s="1"/>
      <c r="AT2" s="19" t="s">
        <v>82</v>
      </c>
    </row>
    <row r="3" s="1" customFormat="1" ht="6.96" customHeight="1">
      <c r="B3" s="130"/>
      <c r="C3" s="131"/>
      <c r="D3" s="131"/>
      <c r="E3" s="131"/>
      <c r="F3" s="131"/>
      <c r="G3" s="131"/>
      <c r="H3" s="131"/>
      <c r="I3" s="131"/>
      <c r="J3" s="131"/>
      <c r="K3" s="131"/>
      <c r="L3" s="22"/>
      <c r="AT3" s="19" t="s">
        <v>79</v>
      </c>
    </row>
    <row r="4" s="1" customFormat="1" ht="24.96" customHeight="1">
      <c r="B4" s="22"/>
      <c r="D4" s="132" t="s">
        <v>83</v>
      </c>
      <c r="L4" s="22"/>
      <c r="M4" s="133" t="s">
        <v>10</v>
      </c>
      <c r="AT4" s="19" t="s">
        <v>4</v>
      </c>
    </row>
    <row r="5" s="1" customFormat="1" ht="6.96" customHeight="1">
      <c r="B5" s="22"/>
      <c r="L5" s="22"/>
    </row>
    <row r="6" s="1" customFormat="1" ht="12" customHeight="1">
      <c r="B6" s="22"/>
      <c r="D6" s="134" t="s">
        <v>16</v>
      </c>
      <c r="L6" s="22"/>
    </row>
    <row r="7" s="1" customFormat="1" ht="16.5" customHeight="1">
      <c r="B7" s="22"/>
      <c r="E7" s="135" t="str">
        <f>'Rekapitulace stavby'!K6</f>
        <v>Regenerace bytového domu č.p. 133 Nové Sedlo - Výměna výplní otvorů</v>
      </c>
      <c r="F7" s="134"/>
      <c r="G7" s="134"/>
      <c r="H7" s="134"/>
      <c r="L7" s="22"/>
    </row>
    <row r="8" s="2" customFormat="1" ht="12" customHeight="1">
      <c r="A8" s="40"/>
      <c r="B8" s="46"/>
      <c r="C8" s="40"/>
      <c r="D8" s="134" t="s">
        <v>84</v>
      </c>
      <c r="E8" s="40"/>
      <c r="F8" s="40"/>
      <c r="G8" s="40"/>
      <c r="H8" s="40"/>
      <c r="I8" s="40"/>
      <c r="J8" s="40"/>
      <c r="K8" s="40"/>
      <c r="L8" s="136"/>
      <c r="S8" s="40"/>
      <c r="T8" s="40"/>
      <c r="U8" s="40"/>
      <c r="V8" s="40"/>
      <c r="W8" s="40"/>
      <c r="X8" s="40"/>
      <c r="Y8" s="40"/>
      <c r="Z8" s="40"/>
      <c r="AA8" s="40"/>
      <c r="AB8" s="40"/>
      <c r="AC8" s="40"/>
      <c r="AD8" s="40"/>
      <c r="AE8" s="40"/>
    </row>
    <row r="9" s="2" customFormat="1" ht="16.5" customHeight="1">
      <c r="A9" s="40"/>
      <c r="B9" s="46"/>
      <c r="C9" s="40"/>
      <c r="D9" s="40"/>
      <c r="E9" s="137" t="s">
        <v>121</v>
      </c>
      <c r="F9" s="40"/>
      <c r="G9" s="40"/>
      <c r="H9" s="40"/>
      <c r="I9" s="40"/>
      <c r="J9" s="40"/>
      <c r="K9" s="40"/>
      <c r="L9" s="136"/>
      <c r="S9" s="40"/>
      <c r="T9" s="40"/>
      <c r="U9" s="40"/>
      <c r="V9" s="40"/>
      <c r="W9" s="40"/>
      <c r="X9" s="40"/>
      <c r="Y9" s="40"/>
      <c r="Z9" s="40"/>
      <c r="AA9" s="40"/>
      <c r="AB9" s="40"/>
      <c r="AC9" s="40"/>
      <c r="AD9" s="40"/>
      <c r="AE9" s="40"/>
    </row>
    <row r="10" s="2" customFormat="1">
      <c r="A10" s="40"/>
      <c r="B10" s="46"/>
      <c r="C10" s="40"/>
      <c r="D10" s="40"/>
      <c r="E10" s="40"/>
      <c r="F10" s="40"/>
      <c r="G10" s="40"/>
      <c r="H10" s="40"/>
      <c r="I10" s="40"/>
      <c r="J10" s="40"/>
      <c r="K10" s="40"/>
      <c r="L10" s="136"/>
      <c r="S10" s="40"/>
      <c r="T10" s="40"/>
      <c r="U10" s="40"/>
      <c r="V10" s="40"/>
      <c r="W10" s="40"/>
      <c r="X10" s="40"/>
      <c r="Y10" s="40"/>
      <c r="Z10" s="40"/>
      <c r="AA10" s="40"/>
      <c r="AB10" s="40"/>
      <c r="AC10" s="40"/>
      <c r="AD10" s="40"/>
      <c r="AE10" s="40"/>
    </row>
    <row r="11" s="2" customFormat="1" ht="12" customHeight="1">
      <c r="A11" s="40"/>
      <c r="B11" s="46"/>
      <c r="C11" s="40"/>
      <c r="D11" s="134" t="s">
        <v>18</v>
      </c>
      <c r="E11" s="40"/>
      <c r="F11" s="138" t="s">
        <v>19</v>
      </c>
      <c r="G11" s="40"/>
      <c r="H11" s="40"/>
      <c r="I11" s="134" t="s">
        <v>20</v>
      </c>
      <c r="J11" s="138" t="s">
        <v>19</v>
      </c>
      <c r="K11" s="40"/>
      <c r="L11" s="136"/>
      <c r="S11" s="40"/>
      <c r="T11" s="40"/>
      <c r="U11" s="40"/>
      <c r="V11" s="40"/>
      <c r="W11" s="40"/>
      <c r="X11" s="40"/>
      <c r="Y11" s="40"/>
      <c r="Z11" s="40"/>
      <c r="AA11" s="40"/>
      <c r="AB11" s="40"/>
      <c r="AC11" s="40"/>
      <c r="AD11" s="40"/>
      <c r="AE11" s="40"/>
    </row>
    <row r="12" s="2" customFormat="1" ht="12" customHeight="1">
      <c r="A12" s="40"/>
      <c r="B12" s="46"/>
      <c r="C12" s="40"/>
      <c r="D12" s="134" t="s">
        <v>21</v>
      </c>
      <c r="E12" s="40"/>
      <c r="F12" s="138" t="s">
        <v>22</v>
      </c>
      <c r="G12" s="40"/>
      <c r="H12" s="40"/>
      <c r="I12" s="134" t="s">
        <v>23</v>
      </c>
      <c r="J12" s="139" t="str">
        <f>'Rekapitulace stavby'!AN8</f>
        <v>9. 9. 2025</v>
      </c>
      <c r="K12" s="40"/>
      <c r="L12" s="136"/>
      <c r="S12" s="40"/>
      <c r="T12" s="40"/>
      <c r="U12" s="40"/>
      <c r="V12" s="40"/>
      <c r="W12" s="40"/>
      <c r="X12" s="40"/>
      <c r="Y12" s="40"/>
      <c r="Z12" s="40"/>
      <c r="AA12" s="40"/>
      <c r="AB12" s="40"/>
      <c r="AC12" s="40"/>
      <c r="AD12" s="40"/>
      <c r="AE12" s="40"/>
    </row>
    <row r="13" s="2" customFormat="1" ht="10.8" customHeight="1">
      <c r="A13" s="40"/>
      <c r="B13" s="46"/>
      <c r="C13" s="40"/>
      <c r="D13" s="40"/>
      <c r="E13" s="40"/>
      <c r="F13" s="40"/>
      <c r="G13" s="40"/>
      <c r="H13" s="40"/>
      <c r="I13" s="40"/>
      <c r="J13" s="40"/>
      <c r="K13" s="40"/>
      <c r="L13" s="136"/>
      <c r="S13" s="40"/>
      <c r="T13" s="40"/>
      <c r="U13" s="40"/>
      <c r="V13" s="40"/>
      <c r="W13" s="40"/>
      <c r="X13" s="40"/>
      <c r="Y13" s="40"/>
      <c r="Z13" s="40"/>
      <c r="AA13" s="40"/>
      <c r="AB13" s="40"/>
      <c r="AC13" s="40"/>
      <c r="AD13" s="40"/>
      <c r="AE13" s="40"/>
    </row>
    <row r="14" s="2" customFormat="1" ht="12" customHeight="1">
      <c r="A14" s="40"/>
      <c r="B14" s="46"/>
      <c r="C14" s="40"/>
      <c r="D14" s="134" t="s">
        <v>25</v>
      </c>
      <c r="E14" s="40"/>
      <c r="F14" s="40"/>
      <c r="G14" s="40"/>
      <c r="H14" s="40"/>
      <c r="I14" s="134" t="s">
        <v>26</v>
      </c>
      <c r="J14" s="138" t="str">
        <f>IF('Rekapitulace stavby'!AN10="","",'Rekapitulace stavby'!AN10)</f>
        <v/>
      </c>
      <c r="K14" s="40"/>
      <c r="L14" s="136"/>
      <c r="S14" s="40"/>
      <c r="T14" s="40"/>
      <c r="U14" s="40"/>
      <c r="V14" s="40"/>
      <c r="W14" s="40"/>
      <c r="X14" s="40"/>
      <c r="Y14" s="40"/>
      <c r="Z14" s="40"/>
      <c r="AA14" s="40"/>
      <c r="AB14" s="40"/>
      <c r="AC14" s="40"/>
      <c r="AD14" s="40"/>
      <c r="AE14" s="40"/>
    </row>
    <row r="15" s="2" customFormat="1" ht="18" customHeight="1">
      <c r="A15" s="40"/>
      <c r="B15" s="46"/>
      <c r="C15" s="40"/>
      <c r="D15" s="40"/>
      <c r="E15" s="138" t="str">
        <f>IF('Rekapitulace stavby'!E11="","",'Rekapitulace stavby'!E11)</f>
        <v>Město Nové Sedlo</v>
      </c>
      <c r="F15" s="40"/>
      <c r="G15" s="40"/>
      <c r="H15" s="40"/>
      <c r="I15" s="134" t="s">
        <v>28</v>
      </c>
      <c r="J15" s="138" t="str">
        <f>IF('Rekapitulace stavby'!AN11="","",'Rekapitulace stavby'!AN11)</f>
        <v/>
      </c>
      <c r="K15" s="40"/>
      <c r="L15" s="136"/>
      <c r="S15" s="40"/>
      <c r="T15" s="40"/>
      <c r="U15" s="40"/>
      <c r="V15" s="40"/>
      <c r="W15" s="40"/>
      <c r="X15" s="40"/>
      <c r="Y15" s="40"/>
      <c r="Z15" s="40"/>
      <c r="AA15" s="40"/>
      <c r="AB15" s="40"/>
      <c r="AC15" s="40"/>
      <c r="AD15" s="40"/>
      <c r="AE15" s="40"/>
    </row>
    <row r="16" s="2" customFormat="1" ht="6.96" customHeight="1">
      <c r="A16" s="40"/>
      <c r="B16" s="46"/>
      <c r="C16" s="40"/>
      <c r="D16" s="40"/>
      <c r="E16" s="40"/>
      <c r="F16" s="40"/>
      <c r="G16" s="40"/>
      <c r="H16" s="40"/>
      <c r="I16" s="40"/>
      <c r="J16" s="40"/>
      <c r="K16" s="40"/>
      <c r="L16" s="136"/>
      <c r="S16" s="40"/>
      <c r="T16" s="40"/>
      <c r="U16" s="40"/>
      <c r="V16" s="40"/>
      <c r="W16" s="40"/>
      <c r="X16" s="40"/>
      <c r="Y16" s="40"/>
      <c r="Z16" s="40"/>
      <c r="AA16" s="40"/>
      <c r="AB16" s="40"/>
      <c r="AC16" s="40"/>
      <c r="AD16" s="40"/>
      <c r="AE16" s="40"/>
    </row>
    <row r="17" s="2" customFormat="1" ht="12" customHeight="1">
      <c r="A17" s="40"/>
      <c r="B17" s="46"/>
      <c r="C17" s="40"/>
      <c r="D17" s="134" t="s">
        <v>29</v>
      </c>
      <c r="E17" s="40"/>
      <c r="F17" s="40"/>
      <c r="G17" s="40"/>
      <c r="H17" s="40"/>
      <c r="I17" s="134" t="s">
        <v>26</v>
      </c>
      <c r="J17" s="35" t="str">
        <f>'Rekapitulace stavby'!AN13</f>
        <v>Vyplň údaj</v>
      </c>
      <c r="K17" s="40"/>
      <c r="L17" s="136"/>
      <c r="S17" s="40"/>
      <c r="T17" s="40"/>
      <c r="U17" s="40"/>
      <c r="V17" s="40"/>
      <c r="W17" s="40"/>
      <c r="X17" s="40"/>
      <c r="Y17" s="40"/>
      <c r="Z17" s="40"/>
      <c r="AA17" s="40"/>
      <c r="AB17" s="40"/>
      <c r="AC17" s="40"/>
      <c r="AD17" s="40"/>
      <c r="AE17" s="40"/>
    </row>
    <row r="18" s="2" customFormat="1" ht="18" customHeight="1">
      <c r="A18" s="40"/>
      <c r="B18" s="46"/>
      <c r="C18" s="40"/>
      <c r="D18" s="40"/>
      <c r="E18" s="35" t="str">
        <f>'Rekapitulace stavby'!E14</f>
        <v>Vyplň údaj</v>
      </c>
      <c r="F18" s="138"/>
      <c r="G18" s="138"/>
      <c r="H18" s="138"/>
      <c r="I18" s="134" t="s">
        <v>28</v>
      </c>
      <c r="J18" s="35" t="str">
        <f>'Rekapitulace stavby'!AN14</f>
        <v>Vyplň údaj</v>
      </c>
      <c r="K18" s="40"/>
      <c r="L18" s="136"/>
      <c r="S18" s="40"/>
      <c r="T18" s="40"/>
      <c r="U18" s="40"/>
      <c r="V18" s="40"/>
      <c r="W18" s="40"/>
      <c r="X18" s="40"/>
      <c r="Y18" s="40"/>
      <c r="Z18" s="40"/>
      <c r="AA18" s="40"/>
      <c r="AB18" s="40"/>
      <c r="AC18" s="40"/>
      <c r="AD18" s="40"/>
      <c r="AE18" s="40"/>
    </row>
    <row r="19" s="2" customFormat="1" ht="6.96" customHeight="1">
      <c r="A19" s="40"/>
      <c r="B19" s="46"/>
      <c r="C19" s="40"/>
      <c r="D19" s="40"/>
      <c r="E19" s="40"/>
      <c r="F19" s="40"/>
      <c r="G19" s="40"/>
      <c r="H19" s="40"/>
      <c r="I19" s="40"/>
      <c r="J19" s="40"/>
      <c r="K19" s="40"/>
      <c r="L19" s="136"/>
      <c r="S19" s="40"/>
      <c r="T19" s="40"/>
      <c r="U19" s="40"/>
      <c r="V19" s="40"/>
      <c r="W19" s="40"/>
      <c r="X19" s="40"/>
      <c r="Y19" s="40"/>
      <c r="Z19" s="40"/>
      <c r="AA19" s="40"/>
      <c r="AB19" s="40"/>
      <c r="AC19" s="40"/>
      <c r="AD19" s="40"/>
      <c r="AE19" s="40"/>
    </row>
    <row r="20" s="2" customFormat="1" ht="12" customHeight="1">
      <c r="A20" s="40"/>
      <c r="B20" s="46"/>
      <c r="C20" s="40"/>
      <c r="D20" s="134" t="s">
        <v>31</v>
      </c>
      <c r="E20" s="40"/>
      <c r="F20" s="40"/>
      <c r="G20" s="40"/>
      <c r="H20" s="40"/>
      <c r="I20" s="134" t="s">
        <v>26</v>
      </c>
      <c r="J20" s="138" t="str">
        <f>IF('Rekapitulace stavby'!AN16="","",'Rekapitulace stavby'!AN16)</f>
        <v/>
      </c>
      <c r="K20" s="40"/>
      <c r="L20" s="136"/>
      <c r="S20" s="40"/>
      <c r="T20" s="40"/>
      <c r="U20" s="40"/>
      <c r="V20" s="40"/>
      <c r="W20" s="40"/>
      <c r="X20" s="40"/>
      <c r="Y20" s="40"/>
      <c r="Z20" s="40"/>
      <c r="AA20" s="40"/>
      <c r="AB20" s="40"/>
      <c r="AC20" s="40"/>
      <c r="AD20" s="40"/>
      <c r="AE20" s="40"/>
    </row>
    <row r="21" s="2" customFormat="1" ht="18" customHeight="1">
      <c r="A21" s="40"/>
      <c r="B21" s="46"/>
      <c r="C21" s="40"/>
      <c r="D21" s="40"/>
      <c r="E21" s="138" t="str">
        <f>IF('Rekapitulace stavby'!E17="","",'Rekapitulace stavby'!E17)</f>
        <v xml:space="preserve"> </v>
      </c>
      <c r="F21" s="40"/>
      <c r="G21" s="40"/>
      <c r="H21" s="40"/>
      <c r="I21" s="134" t="s">
        <v>28</v>
      </c>
      <c r="J21" s="138" t="str">
        <f>IF('Rekapitulace stavby'!AN17="","",'Rekapitulace stavby'!AN17)</f>
        <v/>
      </c>
      <c r="K21" s="40"/>
      <c r="L21" s="136"/>
      <c r="S21" s="40"/>
      <c r="T21" s="40"/>
      <c r="U21" s="40"/>
      <c r="V21" s="40"/>
      <c r="W21" s="40"/>
      <c r="X21" s="40"/>
      <c r="Y21" s="40"/>
      <c r="Z21" s="40"/>
      <c r="AA21" s="40"/>
      <c r="AB21" s="40"/>
      <c r="AC21" s="40"/>
      <c r="AD21" s="40"/>
      <c r="AE21" s="40"/>
    </row>
    <row r="22" s="2" customFormat="1" ht="6.96" customHeight="1">
      <c r="A22" s="40"/>
      <c r="B22" s="46"/>
      <c r="C22" s="40"/>
      <c r="D22" s="40"/>
      <c r="E22" s="40"/>
      <c r="F22" s="40"/>
      <c r="G22" s="40"/>
      <c r="H22" s="40"/>
      <c r="I22" s="40"/>
      <c r="J22" s="40"/>
      <c r="K22" s="40"/>
      <c r="L22" s="136"/>
      <c r="S22" s="40"/>
      <c r="T22" s="40"/>
      <c r="U22" s="40"/>
      <c r="V22" s="40"/>
      <c r="W22" s="40"/>
      <c r="X22" s="40"/>
      <c r="Y22" s="40"/>
      <c r="Z22" s="40"/>
      <c r="AA22" s="40"/>
      <c r="AB22" s="40"/>
      <c r="AC22" s="40"/>
      <c r="AD22" s="40"/>
      <c r="AE22" s="40"/>
    </row>
    <row r="23" s="2" customFormat="1" ht="12" customHeight="1">
      <c r="A23" s="40"/>
      <c r="B23" s="46"/>
      <c r="C23" s="40"/>
      <c r="D23" s="134" t="s">
        <v>33</v>
      </c>
      <c r="E23" s="40"/>
      <c r="F23" s="40"/>
      <c r="G23" s="40"/>
      <c r="H23" s="40"/>
      <c r="I23" s="134" t="s">
        <v>26</v>
      </c>
      <c r="J23" s="138" t="str">
        <f>IF('Rekapitulace stavby'!AN19="","",'Rekapitulace stavby'!AN19)</f>
        <v/>
      </c>
      <c r="K23" s="40"/>
      <c r="L23" s="136"/>
      <c r="S23" s="40"/>
      <c r="T23" s="40"/>
      <c r="U23" s="40"/>
      <c r="V23" s="40"/>
      <c r="W23" s="40"/>
      <c r="X23" s="40"/>
      <c r="Y23" s="40"/>
      <c r="Z23" s="40"/>
      <c r="AA23" s="40"/>
      <c r="AB23" s="40"/>
      <c r="AC23" s="40"/>
      <c r="AD23" s="40"/>
      <c r="AE23" s="40"/>
    </row>
    <row r="24" s="2" customFormat="1" ht="18" customHeight="1">
      <c r="A24" s="40"/>
      <c r="B24" s="46"/>
      <c r="C24" s="40"/>
      <c r="D24" s="40"/>
      <c r="E24" s="138" t="str">
        <f>IF('Rekapitulace stavby'!E20="","",'Rekapitulace stavby'!E20)</f>
        <v xml:space="preserve"> </v>
      </c>
      <c r="F24" s="40"/>
      <c r="G24" s="40"/>
      <c r="H24" s="40"/>
      <c r="I24" s="134" t="s">
        <v>28</v>
      </c>
      <c r="J24" s="138" t="str">
        <f>IF('Rekapitulace stavby'!AN20="","",'Rekapitulace stavby'!AN20)</f>
        <v/>
      </c>
      <c r="K24" s="40"/>
      <c r="L24" s="136"/>
      <c r="S24" s="40"/>
      <c r="T24" s="40"/>
      <c r="U24" s="40"/>
      <c r="V24" s="40"/>
      <c r="W24" s="40"/>
      <c r="X24" s="40"/>
      <c r="Y24" s="40"/>
      <c r="Z24" s="40"/>
      <c r="AA24" s="40"/>
      <c r="AB24" s="40"/>
      <c r="AC24" s="40"/>
      <c r="AD24" s="40"/>
      <c r="AE24" s="40"/>
    </row>
    <row r="25" s="2" customFormat="1" ht="6.96" customHeight="1">
      <c r="A25" s="40"/>
      <c r="B25" s="46"/>
      <c r="C25" s="40"/>
      <c r="D25" s="40"/>
      <c r="E25" s="40"/>
      <c r="F25" s="40"/>
      <c r="G25" s="40"/>
      <c r="H25" s="40"/>
      <c r="I25" s="40"/>
      <c r="J25" s="40"/>
      <c r="K25" s="40"/>
      <c r="L25" s="136"/>
      <c r="S25" s="40"/>
      <c r="T25" s="40"/>
      <c r="U25" s="40"/>
      <c r="V25" s="40"/>
      <c r="W25" s="40"/>
      <c r="X25" s="40"/>
      <c r="Y25" s="40"/>
      <c r="Z25" s="40"/>
      <c r="AA25" s="40"/>
      <c r="AB25" s="40"/>
      <c r="AC25" s="40"/>
      <c r="AD25" s="40"/>
      <c r="AE25" s="40"/>
    </row>
    <row r="26" s="2" customFormat="1" ht="12" customHeight="1">
      <c r="A26" s="40"/>
      <c r="B26" s="46"/>
      <c r="C26" s="40"/>
      <c r="D26" s="134" t="s">
        <v>34</v>
      </c>
      <c r="E26" s="40"/>
      <c r="F26" s="40"/>
      <c r="G26" s="40"/>
      <c r="H26" s="40"/>
      <c r="I26" s="40"/>
      <c r="J26" s="40"/>
      <c r="K26" s="40"/>
      <c r="L26" s="136"/>
      <c r="S26" s="40"/>
      <c r="T26" s="40"/>
      <c r="U26" s="40"/>
      <c r="V26" s="40"/>
      <c r="W26" s="40"/>
      <c r="X26" s="40"/>
      <c r="Y26" s="40"/>
      <c r="Z26" s="40"/>
      <c r="AA26" s="40"/>
      <c r="AB26" s="40"/>
      <c r="AC26" s="40"/>
      <c r="AD26" s="40"/>
      <c r="AE26" s="40"/>
    </row>
    <row r="27" s="8" customFormat="1" ht="16.5" customHeight="1">
      <c r="A27" s="140"/>
      <c r="B27" s="141"/>
      <c r="C27" s="140"/>
      <c r="D27" s="140"/>
      <c r="E27" s="142" t="s">
        <v>19</v>
      </c>
      <c r="F27" s="142"/>
      <c r="G27" s="142"/>
      <c r="H27" s="142"/>
      <c r="I27" s="140"/>
      <c r="J27" s="140"/>
      <c r="K27" s="140"/>
      <c r="L27" s="143"/>
      <c r="S27" s="140"/>
      <c r="T27" s="140"/>
      <c r="U27" s="140"/>
      <c r="V27" s="140"/>
      <c r="W27" s="140"/>
      <c r="X27" s="140"/>
      <c r="Y27" s="140"/>
      <c r="Z27" s="140"/>
      <c r="AA27" s="140"/>
      <c r="AB27" s="140"/>
      <c r="AC27" s="140"/>
      <c r="AD27" s="140"/>
      <c r="AE27" s="140"/>
    </row>
    <row r="28" s="2" customFormat="1" ht="6.96" customHeight="1">
      <c r="A28" s="40"/>
      <c r="B28" s="46"/>
      <c r="C28" s="40"/>
      <c r="D28" s="40"/>
      <c r="E28" s="40"/>
      <c r="F28" s="40"/>
      <c r="G28" s="40"/>
      <c r="H28" s="40"/>
      <c r="I28" s="40"/>
      <c r="J28" s="40"/>
      <c r="K28" s="40"/>
      <c r="L28" s="136"/>
      <c r="S28" s="40"/>
      <c r="T28" s="40"/>
      <c r="U28" s="40"/>
      <c r="V28" s="40"/>
      <c r="W28" s="40"/>
      <c r="X28" s="40"/>
      <c r="Y28" s="40"/>
      <c r="Z28" s="40"/>
      <c r="AA28" s="40"/>
      <c r="AB28" s="40"/>
      <c r="AC28" s="40"/>
      <c r="AD28" s="40"/>
      <c r="AE28" s="40"/>
    </row>
    <row r="29" s="2" customFormat="1" ht="6.96" customHeight="1">
      <c r="A29" s="40"/>
      <c r="B29" s="46"/>
      <c r="C29" s="40"/>
      <c r="D29" s="144"/>
      <c r="E29" s="144"/>
      <c r="F29" s="144"/>
      <c r="G29" s="144"/>
      <c r="H29" s="144"/>
      <c r="I29" s="144"/>
      <c r="J29" s="144"/>
      <c r="K29" s="144"/>
      <c r="L29" s="136"/>
      <c r="S29" s="40"/>
      <c r="T29" s="40"/>
      <c r="U29" s="40"/>
      <c r="V29" s="40"/>
      <c r="W29" s="40"/>
      <c r="X29" s="40"/>
      <c r="Y29" s="40"/>
      <c r="Z29" s="40"/>
      <c r="AA29" s="40"/>
      <c r="AB29" s="40"/>
      <c r="AC29" s="40"/>
      <c r="AD29" s="40"/>
      <c r="AE29" s="40"/>
    </row>
    <row r="30" s="2" customFormat="1" ht="25.44" customHeight="1">
      <c r="A30" s="40"/>
      <c r="B30" s="46"/>
      <c r="C30" s="40"/>
      <c r="D30" s="145" t="s">
        <v>36</v>
      </c>
      <c r="E30" s="40"/>
      <c r="F30" s="40"/>
      <c r="G30" s="40"/>
      <c r="H30" s="40"/>
      <c r="I30" s="40"/>
      <c r="J30" s="146">
        <f>ROUND(J88, 2)</f>
        <v>0</v>
      </c>
      <c r="K30" s="40"/>
      <c r="L30" s="136"/>
      <c r="S30" s="40"/>
      <c r="T30" s="40"/>
      <c r="U30" s="40"/>
      <c r="V30" s="40"/>
      <c r="W30" s="40"/>
      <c r="X30" s="40"/>
      <c r="Y30" s="40"/>
      <c r="Z30" s="40"/>
      <c r="AA30" s="40"/>
      <c r="AB30" s="40"/>
      <c r="AC30" s="40"/>
      <c r="AD30" s="40"/>
      <c r="AE30" s="40"/>
    </row>
    <row r="31" s="2" customFormat="1" ht="6.96" customHeight="1">
      <c r="A31" s="40"/>
      <c r="B31" s="46"/>
      <c r="C31" s="40"/>
      <c r="D31" s="144"/>
      <c r="E31" s="144"/>
      <c r="F31" s="144"/>
      <c r="G31" s="144"/>
      <c r="H31" s="144"/>
      <c r="I31" s="144"/>
      <c r="J31" s="144"/>
      <c r="K31" s="144"/>
      <c r="L31" s="136"/>
      <c r="S31" s="40"/>
      <c r="T31" s="40"/>
      <c r="U31" s="40"/>
      <c r="V31" s="40"/>
      <c r="W31" s="40"/>
      <c r="X31" s="40"/>
      <c r="Y31" s="40"/>
      <c r="Z31" s="40"/>
      <c r="AA31" s="40"/>
      <c r="AB31" s="40"/>
      <c r="AC31" s="40"/>
      <c r="AD31" s="40"/>
      <c r="AE31" s="40"/>
    </row>
    <row r="32" s="2" customFormat="1" ht="14.4" customHeight="1">
      <c r="A32" s="40"/>
      <c r="B32" s="46"/>
      <c r="C32" s="40"/>
      <c r="D32" s="40"/>
      <c r="E32" s="40"/>
      <c r="F32" s="147" t="s">
        <v>38</v>
      </c>
      <c r="G32" s="40"/>
      <c r="H32" s="40"/>
      <c r="I32" s="147" t="s">
        <v>37</v>
      </c>
      <c r="J32" s="147" t="s">
        <v>39</v>
      </c>
      <c r="K32" s="40"/>
      <c r="L32" s="136"/>
      <c r="S32" s="40"/>
      <c r="T32" s="40"/>
      <c r="U32" s="40"/>
      <c r="V32" s="40"/>
      <c r="W32" s="40"/>
      <c r="X32" s="40"/>
      <c r="Y32" s="40"/>
      <c r="Z32" s="40"/>
      <c r="AA32" s="40"/>
      <c r="AB32" s="40"/>
      <c r="AC32" s="40"/>
      <c r="AD32" s="40"/>
      <c r="AE32" s="40"/>
    </row>
    <row r="33" s="2" customFormat="1" ht="14.4" customHeight="1">
      <c r="A33" s="40"/>
      <c r="B33" s="46"/>
      <c r="C33" s="40"/>
      <c r="D33" s="148" t="s">
        <v>40</v>
      </c>
      <c r="E33" s="134" t="s">
        <v>41</v>
      </c>
      <c r="F33" s="149">
        <f>ROUND((SUM(BE88:BE242)),  2)</f>
        <v>0</v>
      </c>
      <c r="G33" s="40"/>
      <c r="H33" s="40"/>
      <c r="I33" s="150">
        <v>0.20999999999999999</v>
      </c>
      <c r="J33" s="149">
        <f>ROUND(((SUM(BE88:BE242))*I33),  2)</f>
        <v>0</v>
      </c>
      <c r="K33" s="40"/>
      <c r="L33" s="136"/>
      <c r="S33" s="40"/>
      <c r="T33" s="40"/>
      <c r="U33" s="40"/>
      <c r="V33" s="40"/>
      <c r="W33" s="40"/>
      <c r="X33" s="40"/>
      <c r="Y33" s="40"/>
      <c r="Z33" s="40"/>
      <c r="AA33" s="40"/>
      <c r="AB33" s="40"/>
      <c r="AC33" s="40"/>
      <c r="AD33" s="40"/>
      <c r="AE33" s="40"/>
    </row>
    <row r="34" s="2" customFormat="1" ht="14.4" customHeight="1">
      <c r="A34" s="40"/>
      <c r="B34" s="46"/>
      <c r="C34" s="40"/>
      <c r="D34" s="40"/>
      <c r="E34" s="134" t="s">
        <v>42</v>
      </c>
      <c r="F34" s="149">
        <f>ROUND((SUM(BF88:BF242)),  2)</f>
        <v>0</v>
      </c>
      <c r="G34" s="40"/>
      <c r="H34" s="40"/>
      <c r="I34" s="150">
        <v>0.12</v>
      </c>
      <c r="J34" s="149">
        <f>ROUND(((SUM(BF88:BF242))*I34),  2)</f>
        <v>0</v>
      </c>
      <c r="K34" s="40"/>
      <c r="L34" s="136"/>
      <c r="S34" s="40"/>
      <c r="T34" s="40"/>
      <c r="U34" s="40"/>
      <c r="V34" s="40"/>
      <c r="W34" s="40"/>
      <c r="X34" s="40"/>
      <c r="Y34" s="40"/>
      <c r="Z34" s="40"/>
      <c r="AA34" s="40"/>
      <c r="AB34" s="40"/>
      <c r="AC34" s="40"/>
      <c r="AD34" s="40"/>
      <c r="AE34" s="40"/>
    </row>
    <row r="35" hidden="1" s="2" customFormat="1" ht="14.4" customHeight="1">
      <c r="A35" s="40"/>
      <c r="B35" s="46"/>
      <c r="C35" s="40"/>
      <c r="D35" s="40"/>
      <c r="E35" s="134" t="s">
        <v>43</v>
      </c>
      <c r="F35" s="149">
        <f>ROUND((SUM(BG88:BG242)),  2)</f>
        <v>0</v>
      </c>
      <c r="G35" s="40"/>
      <c r="H35" s="40"/>
      <c r="I35" s="150">
        <v>0.20999999999999999</v>
      </c>
      <c r="J35" s="149">
        <f>0</f>
        <v>0</v>
      </c>
      <c r="K35" s="40"/>
      <c r="L35" s="136"/>
      <c r="S35" s="40"/>
      <c r="T35" s="40"/>
      <c r="U35" s="40"/>
      <c r="V35" s="40"/>
      <c r="W35" s="40"/>
      <c r="X35" s="40"/>
      <c r="Y35" s="40"/>
      <c r="Z35" s="40"/>
      <c r="AA35" s="40"/>
      <c r="AB35" s="40"/>
      <c r="AC35" s="40"/>
      <c r="AD35" s="40"/>
      <c r="AE35" s="40"/>
    </row>
    <row r="36" hidden="1" s="2" customFormat="1" ht="14.4" customHeight="1">
      <c r="A36" s="40"/>
      <c r="B36" s="46"/>
      <c r="C36" s="40"/>
      <c r="D36" s="40"/>
      <c r="E36" s="134" t="s">
        <v>44</v>
      </c>
      <c r="F36" s="149">
        <f>ROUND((SUM(BH88:BH242)),  2)</f>
        <v>0</v>
      </c>
      <c r="G36" s="40"/>
      <c r="H36" s="40"/>
      <c r="I36" s="150">
        <v>0.12</v>
      </c>
      <c r="J36" s="149">
        <f>0</f>
        <v>0</v>
      </c>
      <c r="K36" s="40"/>
      <c r="L36" s="136"/>
      <c r="S36" s="40"/>
      <c r="T36" s="40"/>
      <c r="U36" s="40"/>
      <c r="V36" s="40"/>
      <c r="W36" s="40"/>
      <c r="X36" s="40"/>
      <c r="Y36" s="40"/>
      <c r="Z36" s="40"/>
      <c r="AA36" s="40"/>
      <c r="AB36" s="40"/>
      <c r="AC36" s="40"/>
      <c r="AD36" s="40"/>
      <c r="AE36" s="40"/>
    </row>
    <row r="37" hidden="1" s="2" customFormat="1" ht="14.4" customHeight="1">
      <c r="A37" s="40"/>
      <c r="B37" s="46"/>
      <c r="C37" s="40"/>
      <c r="D37" s="40"/>
      <c r="E37" s="134" t="s">
        <v>45</v>
      </c>
      <c r="F37" s="149">
        <f>ROUND((SUM(BI88:BI242)),  2)</f>
        <v>0</v>
      </c>
      <c r="G37" s="40"/>
      <c r="H37" s="40"/>
      <c r="I37" s="150">
        <v>0</v>
      </c>
      <c r="J37" s="149">
        <f>0</f>
        <v>0</v>
      </c>
      <c r="K37" s="40"/>
      <c r="L37" s="136"/>
      <c r="S37" s="40"/>
      <c r="T37" s="40"/>
      <c r="U37" s="40"/>
      <c r="V37" s="40"/>
      <c r="W37" s="40"/>
      <c r="X37" s="40"/>
      <c r="Y37" s="40"/>
      <c r="Z37" s="40"/>
      <c r="AA37" s="40"/>
      <c r="AB37" s="40"/>
      <c r="AC37" s="40"/>
      <c r="AD37" s="40"/>
      <c r="AE37" s="40"/>
    </row>
    <row r="38" s="2" customFormat="1" ht="6.96" customHeight="1">
      <c r="A38" s="40"/>
      <c r="B38" s="46"/>
      <c r="C38" s="40"/>
      <c r="D38" s="40"/>
      <c r="E38" s="40"/>
      <c r="F38" s="40"/>
      <c r="G38" s="40"/>
      <c r="H38" s="40"/>
      <c r="I38" s="40"/>
      <c r="J38" s="40"/>
      <c r="K38" s="40"/>
      <c r="L38" s="136"/>
      <c r="S38" s="40"/>
      <c r="T38" s="40"/>
      <c r="U38" s="40"/>
      <c r="V38" s="40"/>
      <c r="W38" s="40"/>
      <c r="X38" s="40"/>
      <c r="Y38" s="40"/>
      <c r="Z38" s="40"/>
      <c r="AA38" s="40"/>
      <c r="AB38" s="40"/>
      <c r="AC38" s="40"/>
      <c r="AD38" s="40"/>
      <c r="AE38" s="40"/>
    </row>
    <row r="39" s="2" customFormat="1" ht="25.44" customHeight="1">
      <c r="A39" s="40"/>
      <c r="B39" s="46"/>
      <c r="C39" s="151"/>
      <c r="D39" s="152" t="s">
        <v>46</v>
      </c>
      <c r="E39" s="153"/>
      <c r="F39" s="153"/>
      <c r="G39" s="154" t="s">
        <v>47</v>
      </c>
      <c r="H39" s="155" t="s">
        <v>48</v>
      </c>
      <c r="I39" s="153"/>
      <c r="J39" s="156">
        <f>SUM(J30:J37)</f>
        <v>0</v>
      </c>
      <c r="K39" s="157"/>
      <c r="L39" s="136"/>
      <c r="S39" s="40"/>
      <c r="T39" s="40"/>
      <c r="U39" s="40"/>
      <c r="V39" s="40"/>
      <c r="W39" s="40"/>
      <c r="X39" s="40"/>
      <c r="Y39" s="40"/>
      <c r="Z39" s="40"/>
      <c r="AA39" s="40"/>
      <c r="AB39" s="40"/>
      <c r="AC39" s="40"/>
      <c r="AD39" s="40"/>
      <c r="AE39" s="40"/>
    </row>
    <row r="40" s="2" customFormat="1" ht="14.4" customHeight="1">
      <c r="A40" s="40"/>
      <c r="B40" s="158"/>
      <c r="C40" s="159"/>
      <c r="D40" s="159"/>
      <c r="E40" s="159"/>
      <c r="F40" s="159"/>
      <c r="G40" s="159"/>
      <c r="H40" s="159"/>
      <c r="I40" s="159"/>
      <c r="J40" s="159"/>
      <c r="K40" s="159"/>
      <c r="L40" s="136"/>
      <c r="S40" s="40"/>
      <c r="T40" s="40"/>
      <c r="U40" s="40"/>
      <c r="V40" s="40"/>
      <c r="W40" s="40"/>
      <c r="X40" s="40"/>
      <c r="Y40" s="40"/>
      <c r="Z40" s="40"/>
      <c r="AA40" s="40"/>
      <c r="AB40" s="40"/>
      <c r="AC40" s="40"/>
      <c r="AD40" s="40"/>
      <c r="AE40" s="40"/>
    </row>
    <row r="44" s="2" customFormat="1" ht="6.96" customHeight="1">
      <c r="A44" s="40"/>
      <c r="B44" s="160"/>
      <c r="C44" s="161"/>
      <c r="D44" s="161"/>
      <c r="E44" s="161"/>
      <c r="F44" s="161"/>
      <c r="G44" s="161"/>
      <c r="H44" s="161"/>
      <c r="I44" s="161"/>
      <c r="J44" s="161"/>
      <c r="K44" s="161"/>
      <c r="L44" s="136"/>
      <c r="S44" s="40"/>
      <c r="T44" s="40"/>
      <c r="U44" s="40"/>
      <c r="V44" s="40"/>
      <c r="W44" s="40"/>
      <c r="X44" s="40"/>
      <c r="Y44" s="40"/>
      <c r="Z44" s="40"/>
      <c r="AA44" s="40"/>
      <c r="AB44" s="40"/>
      <c r="AC44" s="40"/>
      <c r="AD44" s="40"/>
      <c r="AE44" s="40"/>
    </row>
    <row r="45" s="2" customFormat="1" ht="24.96" customHeight="1">
      <c r="A45" s="40"/>
      <c r="B45" s="41"/>
      <c r="C45" s="25" t="s">
        <v>86</v>
      </c>
      <c r="D45" s="42"/>
      <c r="E45" s="42"/>
      <c r="F45" s="42"/>
      <c r="G45" s="42"/>
      <c r="H45" s="42"/>
      <c r="I45" s="42"/>
      <c r="J45" s="42"/>
      <c r="K45" s="42"/>
      <c r="L45" s="136"/>
      <c r="S45" s="40"/>
      <c r="T45" s="40"/>
      <c r="U45" s="40"/>
      <c r="V45" s="40"/>
      <c r="W45" s="40"/>
      <c r="X45" s="40"/>
      <c r="Y45" s="40"/>
      <c r="Z45" s="40"/>
      <c r="AA45" s="40"/>
      <c r="AB45" s="40"/>
      <c r="AC45" s="40"/>
      <c r="AD45" s="40"/>
      <c r="AE45" s="40"/>
    </row>
    <row r="46" s="2" customFormat="1" ht="6.96" customHeight="1">
      <c r="A46" s="40"/>
      <c r="B46" s="41"/>
      <c r="C46" s="42"/>
      <c r="D46" s="42"/>
      <c r="E46" s="42"/>
      <c r="F46" s="42"/>
      <c r="G46" s="42"/>
      <c r="H46" s="42"/>
      <c r="I46" s="42"/>
      <c r="J46" s="42"/>
      <c r="K46" s="42"/>
      <c r="L46" s="136"/>
      <c r="S46" s="40"/>
      <c r="T46" s="40"/>
      <c r="U46" s="40"/>
      <c r="V46" s="40"/>
      <c r="W46" s="40"/>
      <c r="X46" s="40"/>
      <c r="Y46" s="40"/>
      <c r="Z46" s="40"/>
      <c r="AA46" s="40"/>
      <c r="AB46" s="40"/>
      <c r="AC46" s="40"/>
      <c r="AD46" s="40"/>
      <c r="AE46" s="40"/>
    </row>
    <row r="47" s="2" customFormat="1" ht="12" customHeight="1">
      <c r="A47" s="40"/>
      <c r="B47" s="41"/>
      <c r="C47" s="34" t="s">
        <v>16</v>
      </c>
      <c r="D47" s="42"/>
      <c r="E47" s="42"/>
      <c r="F47" s="42"/>
      <c r="G47" s="42"/>
      <c r="H47" s="42"/>
      <c r="I47" s="42"/>
      <c r="J47" s="42"/>
      <c r="K47" s="42"/>
      <c r="L47" s="136"/>
      <c r="S47" s="40"/>
      <c r="T47" s="40"/>
      <c r="U47" s="40"/>
      <c r="V47" s="40"/>
      <c r="W47" s="40"/>
      <c r="X47" s="40"/>
      <c r="Y47" s="40"/>
      <c r="Z47" s="40"/>
      <c r="AA47" s="40"/>
      <c r="AB47" s="40"/>
      <c r="AC47" s="40"/>
      <c r="AD47" s="40"/>
      <c r="AE47" s="40"/>
    </row>
    <row r="48" s="2" customFormat="1" ht="16.5" customHeight="1">
      <c r="A48" s="40"/>
      <c r="B48" s="41"/>
      <c r="C48" s="42"/>
      <c r="D48" s="42"/>
      <c r="E48" s="162" t="str">
        <f>E7</f>
        <v>Regenerace bytového domu č.p. 133 Nové Sedlo - Výměna výplní otvorů</v>
      </c>
      <c r="F48" s="34"/>
      <c r="G48" s="34"/>
      <c r="H48" s="34"/>
      <c r="I48" s="42"/>
      <c r="J48" s="42"/>
      <c r="K48" s="42"/>
      <c r="L48" s="136"/>
      <c r="S48" s="40"/>
      <c r="T48" s="40"/>
      <c r="U48" s="40"/>
      <c r="V48" s="40"/>
      <c r="W48" s="40"/>
      <c r="X48" s="40"/>
      <c r="Y48" s="40"/>
      <c r="Z48" s="40"/>
      <c r="AA48" s="40"/>
      <c r="AB48" s="40"/>
      <c r="AC48" s="40"/>
      <c r="AD48" s="40"/>
      <c r="AE48" s="40"/>
    </row>
    <row r="49" s="2" customFormat="1" ht="12" customHeight="1">
      <c r="A49" s="40"/>
      <c r="B49" s="41"/>
      <c r="C49" s="34" t="s">
        <v>84</v>
      </c>
      <c r="D49" s="42"/>
      <c r="E49" s="42"/>
      <c r="F49" s="42"/>
      <c r="G49" s="42"/>
      <c r="H49" s="42"/>
      <c r="I49" s="42"/>
      <c r="J49" s="42"/>
      <c r="K49" s="42"/>
      <c r="L49" s="136"/>
      <c r="S49" s="40"/>
      <c r="T49" s="40"/>
      <c r="U49" s="40"/>
      <c r="V49" s="40"/>
      <c r="W49" s="40"/>
      <c r="X49" s="40"/>
      <c r="Y49" s="40"/>
      <c r="Z49" s="40"/>
      <c r="AA49" s="40"/>
      <c r="AB49" s="40"/>
      <c r="AC49" s="40"/>
      <c r="AD49" s="40"/>
      <c r="AE49" s="40"/>
    </row>
    <row r="50" s="2" customFormat="1" ht="16.5" customHeight="1">
      <c r="A50" s="40"/>
      <c r="B50" s="41"/>
      <c r="C50" s="42"/>
      <c r="D50" s="42"/>
      <c r="E50" s="71" t="str">
        <f>E9</f>
        <v>01 - KZS</v>
      </c>
      <c r="F50" s="42"/>
      <c r="G50" s="42"/>
      <c r="H50" s="42"/>
      <c r="I50" s="42"/>
      <c r="J50" s="42"/>
      <c r="K50" s="42"/>
      <c r="L50" s="136"/>
      <c r="S50" s="40"/>
      <c r="T50" s="40"/>
      <c r="U50" s="40"/>
      <c r="V50" s="40"/>
      <c r="W50" s="40"/>
      <c r="X50" s="40"/>
      <c r="Y50" s="40"/>
      <c r="Z50" s="40"/>
      <c r="AA50" s="40"/>
      <c r="AB50" s="40"/>
      <c r="AC50" s="40"/>
      <c r="AD50" s="40"/>
      <c r="AE50" s="40"/>
    </row>
    <row r="51" s="2" customFormat="1" ht="6.96" customHeight="1">
      <c r="A51" s="40"/>
      <c r="B51" s="41"/>
      <c r="C51" s="42"/>
      <c r="D51" s="42"/>
      <c r="E51" s="42"/>
      <c r="F51" s="42"/>
      <c r="G51" s="42"/>
      <c r="H51" s="42"/>
      <c r="I51" s="42"/>
      <c r="J51" s="42"/>
      <c r="K51" s="42"/>
      <c r="L51" s="136"/>
      <c r="S51" s="40"/>
      <c r="T51" s="40"/>
      <c r="U51" s="40"/>
      <c r="V51" s="40"/>
      <c r="W51" s="40"/>
      <c r="X51" s="40"/>
      <c r="Y51" s="40"/>
      <c r="Z51" s="40"/>
      <c r="AA51" s="40"/>
      <c r="AB51" s="40"/>
      <c r="AC51" s="40"/>
      <c r="AD51" s="40"/>
      <c r="AE51" s="40"/>
    </row>
    <row r="52" s="2" customFormat="1" ht="12" customHeight="1">
      <c r="A52" s="40"/>
      <c r="B52" s="41"/>
      <c r="C52" s="34" t="s">
        <v>21</v>
      </c>
      <c r="D52" s="42"/>
      <c r="E52" s="42"/>
      <c r="F52" s="29" t="str">
        <f>F12</f>
        <v xml:space="preserve"> </v>
      </c>
      <c r="G52" s="42"/>
      <c r="H52" s="42"/>
      <c r="I52" s="34" t="s">
        <v>23</v>
      </c>
      <c r="J52" s="74" t="str">
        <f>IF(J12="","",J12)</f>
        <v>9. 9. 2025</v>
      </c>
      <c r="K52" s="42"/>
      <c r="L52" s="136"/>
      <c r="S52" s="40"/>
      <c r="T52" s="40"/>
      <c r="U52" s="40"/>
      <c r="V52" s="40"/>
      <c r="W52" s="40"/>
      <c r="X52" s="40"/>
      <c r="Y52" s="40"/>
      <c r="Z52" s="40"/>
      <c r="AA52" s="40"/>
      <c r="AB52" s="40"/>
      <c r="AC52" s="40"/>
      <c r="AD52" s="40"/>
      <c r="AE52" s="40"/>
    </row>
    <row r="53" s="2" customFormat="1" ht="6.96" customHeight="1">
      <c r="A53" s="40"/>
      <c r="B53" s="41"/>
      <c r="C53" s="42"/>
      <c r="D53" s="42"/>
      <c r="E53" s="42"/>
      <c r="F53" s="42"/>
      <c r="G53" s="42"/>
      <c r="H53" s="42"/>
      <c r="I53" s="42"/>
      <c r="J53" s="42"/>
      <c r="K53" s="42"/>
      <c r="L53" s="136"/>
      <c r="S53" s="40"/>
      <c r="T53" s="40"/>
      <c r="U53" s="40"/>
      <c r="V53" s="40"/>
      <c r="W53" s="40"/>
      <c r="X53" s="40"/>
      <c r="Y53" s="40"/>
      <c r="Z53" s="40"/>
      <c r="AA53" s="40"/>
      <c r="AB53" s="40"/>
      <c r="AC53" s="40"/>
      <c r="AD53" s="40"/>
      <c r="AE53" s="40"/>
    </row>
    <row r="54" s="2" customFormat="1" ht="15.15" customHeight="1">
      <c r="A54" s="40"/>
      <c r="B54" s="41"/>
      <c r="C54" s="34" t="s">
        <v>25</v>
      </c>
      <c r="D54" s="42"/>
      <c r="E54" s="42"/>
      <c r="F54" s="29" t="str">
        <f>E15</f>
        <v>Město Nové Sedlo</v>
      </c>
      <c r="G54" s="42"/>
      <c r="H54" s="42"/>
      <c r="I54" s="34" t="s">
        <v>31</v>
      </c>
      <c r="J54" s="38" t="str">
        <f>E21</f>
        <v xml:space="preserve"> </v>
      </c>
      <c r="K54" s="42"/>
      <c r="L54" s="136"/>
      <c r="S54" s="40"/>
      <c r="T54" s="40"/>
      <c r="U54" s="40"/>
      <c r="V54" s="40"/>
      <c r="W54" s="40"/>
      <c r="X54" s="40"/>
      <c r="Y54" s="40"/>
      <c r="Z54" s="40"/>
      <c r="AA54" s="40"/>
      <c r="AB54" s="40"/>
      <c r="AC54" s="40"/>
      <c r="AD54" s="40"/>
      <c r="AE54" s="40"/>
    </row>
    <row r="55" s="2" customFormat="1" ht="15.15" customHeight="1">
      <c r="A55" s="40"/>
      <c r="B55" s="41"/>
      <c r="C55" s="34" t="s">
        <v>29</v>
      </c>
      <c r="D55" s="42"/>
      <c r="E55" s="42"/>
      <c r="F55" s="29" t="str">
        <f>IF(E18="","",E18)</f>
        <v>Vyplň údaj</v>
      </c>
      <c r="G55" s="42"/>
      <c r="H55" s="42"/>
      <c r="I55" s="34" t="s">
        <v>33</v>
      </c>
      <c r="J55" s="38" t="str">
        <f>E24</f>
        <v xml:space="preserve"> </v>
      </c>
      <c r="K55" s="42"/>
      <c r="L55" s="136"/>
      <c r="S55" s="40"/>
      <c r="T55" s="40"/>
      <c r="U55" s="40"/>
      <c r="V55" s="40"/>
      <c r="W55" s="40"/>
      <c r="X55" s="40"/>
      <c r="Y55" s="40"/>
      <c r="Z55" s="40"/>
      <c r="AA55" s="40"/>
      <c r="AB55" s="40"/>
      <c r="AC55" s="40"/>
      <c r="AD55" s="40"/>
      <c r="AE55" s="40"/>
    </row>
    <row r="56" s="2" customFormat="1" ht="10.32" customHeight="1">
      <c r="A56" s="40"/>
      <c r="B56" s="41"/>
      <c r="C56" s="42"/>
      <c r="D56" s="42"/>
      <c r="E56" s="42"/>
      <c r="F56" s="42"/>
      <c r="G56" s="42"/>
      <c r="H56" s="42"/>
      <c r="I56" s="42"/>
      <c r="J56" s="42"/>
      <c r="K56" s="42"/>
      <c r="L56" s="136"/>
      <c r="S56" s="40"/>
      <c r="T56" s="40"/>
      <c r="U56" s="40"/>
      <c r="V56" s="40"/>
      <c r="W56" s="40"/>
      <c r="X56" s="40"/>
      <c r="Y56" s="40"/>
      <c r="Z56" s="40"/>
      <c r="AA56" s="40"/>
      <c r="AB56" s="40"/>
      <c r="AC56" s="40"/>
      <c r="AD56" s="40"/>
      <c r="AE56" s="40"/>
    </row>
    <row r="57" s="2" customFormat="1" ht="29.28" customHeight="1">
      <c r="A57" s="40"/>
      <c r="B57" s="41"/>
      <c r="C57" s="163" t="s">
        <v>87</v>
      </c>
      <c r="D57" s="164"/>
      <c r="E57" s="164"/>
      <c r="F57" s="164"/>
      <c r="G57" s="164"/>
      <c r="H57" s="164"/>
      <c r="I57" s="164"/>
      <c r="J57" s="165" t="s">
        <v>88</v>
      </c>
      <c r="K57" s="164"/>
      <c r="L57" s="136"/>
      <c r="S57" s="40"/>
      <c r="T57" s="40"/>
      <c r="U57" s="40"/>
      <c r="V57" s="40"/>
      <c r="W57" s="40"/>
      <c r="X57" s="40"/>
      <c r="Y57" s="40"/>
      <c r="Z57" s="40"/>
      <c r="AA57" s="40"/>
      <c r="AB57" s="40"/>
      <c r="AC57" s="40"/>
      <c r="AD57" s="40"/>
      <c r="AE57" s="40"/>
    </row>
    <row r="58" s="2" customFormat="1" ht="10.32" customHeight="1">
      <c r="A58" s="40"/>
      <c r="B58" s="41"/>
      <c r="C58" s="42"/>
      <c r="D58" s="42"/>
      <c r="E58" s="42"/>
      <c r="F58" s="42"/>
      <c r="G58" s="42"/>
      <c r="H58" s="42"/>
      <c r="I58" s="42"/>
      <c r="J58" s="42"/>
      <c r="K58" s="42"/>
      <c r="L58" s="136"/>
      <c r="S58" s="40"/>
      <c r="T58" s="40"/>
      <c r="U58" s="40"/>
      <c r="V58" s="40"/>
      <c r="W58" s="40"/>
      <c r="X58" s="40"/>
      <c r="Y58" s="40"/>
      <c r="Z58" s="40"/>
      <c r="AA58" s="40"/>
      <c r="AB58" s="40"/>
      <c r="AC58" s="40"/>
      <c r="AD58" s="40"/>
      <c r="AE58" s="40"/>
    </row>
    <row r="59" s="2" customFormat="1" ht="22.8" customHeight="1">
      <c r="A59" s="40"/>
      <c r="B59" s="41"/>
      <c r="C59" s="166" t="s">
        <v>68</v>
      </c>
      <c r="D59" s="42"/>
      <c r="E59" s="42"/>
      <c r="F59" s="42"/>
      <c r="G59" s="42"/>
      <c r="H59" s="42"/>
      <c r="I59" s="42"/>
      <c r="J59" s="104">
        <f>J88</f>
        <v>0</v>
      </c>
      <c r="K59" s="42"/>
      <c r="L59" s="136"/>
      <c r="S59" s="40"/>
      <c r="T59" s="40"/>
      <c r="U59" s="40"/>
      <c r="V59" s="40"/>
      <c r="W59" s="40"/>
      <c r="X59" s="40"/>
      <c r="Y59" s="40"/>
      <c r="Z59" s="40"/>
      <c r="AA59" s="40"/>
      <c r="AB59" s="40"/>
      <c r="AC59" s="40"/>
      <c r="AD59" s="40"/>
      <c r="AE59" s="40"/>
      <c r="AU59" s="19" t="s">
        <v>89</v>
      </c>
    </row>
    <row r="60" s="9" customFormat="1" ht="24.96" customHeight="1">
      <c r="A60" s="9"/>
      <c r="B60" s="167"/>
      <c r="C60" s="168"/>
      <c r="D60" s="169" t="s">
        <v>122</v>
      </c>
      <c r="E60" s="170"/>
      <c r="F60" s="170"/>
      <c r="G60" s="170"/>
      <c r="H60" s="170"/>
      <c r="I60" s="170"/>
      <c r="J60" s="171">
        <f>J89</f>
        <v>0</v>
      </c>
      <c r="K60" s="168"/>
      <c r="L60" s="172"/>
      <c r="S60" s="9"/>
      <c r="T60" s="9"/>
      <c r="U60" s="9"/>
      <c r="V60" s="9"/>
      <c r="W60" s="9"/>
      <c r="X60" s="9"/>
      <c r="Y60" s="9"/>
      <c r="Z60" s="9"/>
      <c r="AA60" s="9"/>
      <c r="AB60" s="9"/>
      <c r="AC60" s="9"/>
      <c r="AD60" s="9"/>
      <c r="AE60" s="9"/>
    </row>
    <row r="61" s="10" customFormat="1" ht="19.92" customHeight="1">
      <c r="A61" s="10"/>
      <c r="B61" s="173"/>
      <c r="C61" s="174"/>
      <c r="D61" s="175" t="s">
        <v>123</v>
      </c>
      <c r="E61" s="176"/>
      <c r="F61" s="176"/>
      <c r="G61" s="176"/>
      <c r="H61" s="176"/>
      <c r="I61" s="176"/>
      <c r="J61" s="177">
        <f>J90</f>
        <v>0</v>
      </c>
      <c r="K61" s="174"/>
      <c r="L61" s="178"/>
      <c r="S61" s="10"/>
      <c r="T61" s="10"/>
      <c r="U61" s="10"/>
      <c r="V61" s="10"/>
      <c r="W61" s="10"/>
      <c r="X61" s="10"/>
      <c r="Y61" s="10"/>
      <c r="Z61" s="10"/>
      <c r="AA61" s="10"/>
      <c r="AB61" s="10"/>
      <c r="AC61" s="10"/>
      <c r="AD61" s="10"/>
      <c r="AE61" s="10"/>
    </row>
    <row r="62" s="10" customFormat="1" ht="19.92" customHeight="1">
      <c r="A62" s="10"/>
      <c r="B62" s="173"/>
      <c r="C62" s="174"/>
      <c r="D62" s="175" t="s">
        <v>124</v>
      </c>
      <c r="E62" s="176"/>
      <c r="F62" s="176"/>
      <c r="G62" s="176"/>
      <c r="H62" s="176"/>
      <c r="I62" s="176"/>
      <c r="J62" s="177">
        <f>J112</f>
        <v>0</v>
      </c>
      <c r="K62" s="174"/>
      <c r="L62" s="178"/>
      <c r="S62" s="10"/>
      <c r="T62" s="10"/>
      <c r="U62" s="10"/>
      <c r="V62" s="10"/>
      <c r="W62" s="10"/>
      <c r="X62" s="10"/>
      <c r="Y62" s="10"/>
      <c r="Z62" s="10"/>
      <c r="AA62" s="10"/>
      <c r="AB62" s="10"/>
      <c r="AC62" s="10"/>
      <c r="AD62" s="10"/>
      <c r="AE62" s="10"/>
    </row>
    <row r="63" s="10" customFormat="1" ht="19.92" customHeight="1">
      <c r="A63" s="10"/>
      <c r="B63" s="173"/>
      <c r="C63" s="174"/>
      <c r="D63" s="175" t="s">
        <v>125</v>
      </c>
      <c r="E63" s="176"/>
      <c r="F63" s="176"/>
      <c r="G63" s="176"/>
      <c r="H63" s="176"/>
      <c r="I63" s="176"/>
      <c r="J63" s="177">
        <f>J144</f>
        <v>0</v>
      </c>
      <c r="K63" s="174"/>
      <c r="L63" s="178"/>
      <c r="S63" s="10"/>
      <c r="T63" s="10"/>
      <c r="U63" s="10"/>
      <c r="V63" s="10"/>
      <c r="W63" s="10"/>
      <c r="X63" s="10"/>
      <c r="Y63" s="10"/>
      <c r="Z63" s="10"/>
      <c r="AA63" s="10"/>
      <c r="AB63" s="10"/>
      <c r="AC63" s="10"/>
      <c r="AD63" s="10"/>
      <c r="AE63" s="10"/>
    </row>
    <row r="64" s="10" customFormat="1" ht="19.92" customHeight="1">
      <c r="A64" s="10"/>
      <c r="B64" s="173"/>
      <c r="C64" s="174"/>
      <c r="D64" s="175" t="s">
        <v>126</v>
      </c>
      <c r="E64" s="176"/>
      <c r="F64" s="176"/>
      <c r="G64" s="176"/>
      <c r="H64" s="176"/>
      <c r="I64" s="176"/>
      <c r="J64" s="177">
        <f>J162</f>
        <v>0</v>
      </c>
      <c r="K64" s="174"/>
      <c r="L64" s="178"/>
      <c r="S64" s="10"/>
      <c r="T64" s="10"/>
      <c r="U64" s="10"/>
      <c r="V64" s="10"/>
      <c r="W64" s="10"/>
      <c r="X64" s="10"/>
      <c r="Y64" s="10"/>
      <c r="Z64" s="10"/>
      <c r="AA64" s="10"/>
      <c r="AB64" s="10"/>
      <c r="AC64" s="10"/>
      <c r="AD64" s="10"/>
      <c r="AE64" s="10"/>
    </row>
    <row r="65" s="9" customFormat="1" ht="24.96" customHeight="1">
      <c r="A65" s="9"/>
      <c r="B65" s="167"/>
      <c r="C65" s="168"/>
      <c r="D65" s="169" t="s">
        <v>127</v>
      </c>
      <c r="E65" s="170"/>
      <c r="F65" s="170"/>
      <c r="G65" s="170"/>
      <c r="H65" s="170"/>
      <c r="I65" s="170"/>
      <c r="J65" s="171">
        <f>J166</f>
        <v>0</v>
      </c>
      <c r="K65" s="168"/>
      <c r="L65" s="172"/>
      <c r="S65" s="9"/>
      <c r="T65" s="9"/>
      <c r="U65" s="9"/>
      <c r="V65" s="9"/>
      <c r="W65" s="9"/>
      <c r="X65" s="9"/>
      <c r="Y65" s="9"/>
      <c r="Z65" s="9"/>
      <c r="AA65" s="9"/>
      <c r="AB65" s="9"/>
      <c r="AC65" s="9"/>
      <c r="AD65" s="9"/>
      <c r="AE65" s="9"/>
    </row>
    <row r="66" s="10" customFormat="1" ht="19.92" customHeight="1">
      <c r="A66" s="10"/>
      <c r="B66" s="173"/>
      <c r="C66" s="174"/>
      <c r="D66" s="175" t="s">
        <v>128</v>
      </c>
      <c r="E66" s="176"/>
      <c r="F66" s="176"/>
      <c r="G66" s="176"/>
      <c r="H66" s="176"/>
      <c r="I66" s="176"/>
      <c r="J66" s="177">
        <f>J167</f>
        <v>0</v>
      </c>
      <c r="K66" s="174"/>
      <c r="L66" s="178"/>
      <c r="S66" s="10"/>
      <c r="T66" s="10"/>
      <c r="U66" s="10"/>
      <c r="V66" s="10"/>
      <c r="W66" s="10"/>
      <c r="X66" s="10"/>
      <c r="Y66" s="10"/>
      <c r="Z66" s="10"/>
      <c r="AA66" s="10"/>
      <c r="AB66" s="10"/>
      <c r="AC66" s="10"/>
      <c r="AD66" s="10"/>
      <c r="AE66" s="10"/>
    </row>
    <row r="67" s="10" customFormat="1" ht="19.92" customHeight="1">
      <c r="A67" s="10"/>
      <c r="B67" s="173"/>
      <c r="C67" s="174"/>
      <c r="D67" s="175" t="s">
        <v>129</v>
      </c>
      <c r="E67" s="176"/>
      <c r="F67" s="176"/>
      <c r="G67" s="176"/>
      <c r="H67" s="176"/>
      <c r="I67" s="176"/>
      <c r="J67" s="177">
        <f>J223</f>
        <v>0</v>
      </c>
      <c r="K67" s="174"/>
      <c r="L67" s="178"/>
      <c r="S67" s="10"/>
      <c r="T67" s="10"/>
      <c r="U67" s="10"/>
      <c r="V67" s="10"/>
      <c r="W67" s="10"/>
      <c r="X67" s="10"/>
      <c r="Y67" s="10"/>
      <c r="Z67" s="10"/>
      <c r="AA67" s="10"/>
      <c r="AB67" s="10"/>
      <c r="AC67" s="10"/>
      <c r="AD67" s="10"/>
      <c r="AE67" s="10"/>
    </row>
    <row r="68" s="10" customFormat="1" ht="19.92" customHeight="1">
      <c r="A68" s="10"/>
      <c r="B68" s="173"/>
      <c r="C68" s="174"/>
      <c r="D68" s="175" t="s">
        <v>130</v>
      </c>
      <c r="E68" s="176"/>
      <c r="F68" s="176"/>
      <c r="G68" s="176"/>
      <c r="H68" s="176"/>
      <c r="I68" s="176"/>
      <c r="J68" s="177">
        <f>J227</f>
        <v>0</v>
      </c>
      <c r="K68" s="174"/>
      <c r="L68" s="178"/>
      <c r="S68" s="10"/>
      <c r="T68" s="10"/>
      <c r="U68" s="10"/>
      <c r="V68" s="10"/>
      <c r="W68" s="10"/>
      <c r="X68" s="10"/>
      <c r="Y68" s="10"/>
      <c r="Z68" s="10"/>
      <c r="AA68" s="10"/>
      <c r="AB68" s="10"/>
      <c r="AC68" s="10"/>
      <c r="AD68" s="10"/>
      <c r="AE68" s="10"/>
    </row>
    <row r="69" s="2" customFormat="1" ht="21.84" customHeight="1">
      <c r="A69" s="40"/>
      <c r="B69" s="41"/>
      <c r="C69" s="42"/>
      <c r="D69" s="42"/>
      <c r="E69" s="42"/>
      <c r="F69" s="42"/>
      <c r="G69" s="42"/>
      <c r="H69" s="42"/>
      <c r="I69" s="42"/>
      <c r="J69" s="42"/>
      <c r="K69" s="42"/>
      <c r="L69" s="136"/>
      <c r="S69" s="40"/>
      <c r="T69" s="40"/>
      <c r="U69" s="40"/>
      <c r="V69" s="40"/>
      <c r="W69" s="40"/>
      <c r="X69" s="40"/>
      <c r="Y69" s="40"/>
      <c r="Z69" s="40"/>
      <c r="AA69" s="40"/>
      <c r="AB69" s="40"/>
      <c r="AC69" s="40"/>
      <c r="AD69" s="40"/>
      <c r="AE69" s="40"/>
    </row>
    <row r="70" s="2" customFormat="1" ht="6.96" customHeight="1">
      <c r="A70" s="40"/>
      <c r="B70" s="61"/>
      <c r="C70" s="62"/>
      <c r="D70" s="62"/>
      <c r="E70" s="62"/>
      <c r="F70" s="62"/>
      <c r="G70" s="62"/>
      <c r="H70" s="62"/>
      <c r="I70" s="62"/>
      <c r="J70" s="62"/>
      <c r="K70" s="62"/>
      <c r="L70" s="136"/>
      <c r="S70" s="40"/>
      <c r="T70" s="40"/>
      <c r="U70" s="40"/>
      <c r="V70" s="40"/>
      <c r="W70" s="40"/>
      <c r="X70" s="40"/>
      <c r="Y70" s="40"/>
      <c r="Z70" s="40"/>
      <c r="AA70" s="40"/>
      <c r="AB70" s="40"/>
      <c r="AC70" s="40"/>
      <c r="AD70" s="40"/>
      <c r="AE70" s="40"/>
    </row>
    <row r="74" s="2" customFormat="1" ht="6.96" customHeight="1">
      <c r="A74" s="40"/>
      <c r="B74" s="63"/>
      <c r="C74" s="64"/>
      <c r="D74" s="64"/>
      <c r="E74" s="64"/>
      <c r="F74" s="64"/>
      <c r="G74" s="64"/>
      <c r="H74" s="64"/>
      <c r="I74" s="64"/>
      <c r="J74" s="64"/>
      <c r="K74" s="64"/>
      <c r="L74" s="136"/>
      <c r="S74" s="40"/>
      <c r="T74" s="40"/>
      <c r="U74" s="40"/>
      <c r="V74" s="40"/>
      <c r="W74" s="40"/>
      <c r="X74" s="40"/>
      <c r="Y74" s="40"/>
      <c r="Z74" s="40"/>
      <c r="AA74" s="40"/>
      <c r="AB74" s="40"/>
      <c r="AC74" s="40"/>
      <c r="AD74" s="40"/>
      <c r="AE74" s="40"/>
    </row>
    <row r="75" s="2" customFormat="1" ht="24.96" customHeight="1">
      <c r="A75" s="40"/>
      <c r="B75" s="41"/>
      <c r="C75" s="25" t="s">
        <v>93</v>
      </c>
      <c r="D75" s="42"/>
      <c r="E75" s="42"/>
      <c r="F75" s="42"/>
      <c r="G75" s="42"/>
      <c r="H75" s="42"/>
      <c r="I75" s="42"/>
      <c r="J75" s="42"/>
      <c r="K75" s="42"/>
      <c r="L75" s="136"/>
      <c r="S75" s="40"/>
      <c r="T75" s="40"/>
      <c r="U75" s="40"/>
      <c r="V75" s="40"/>
      <c r="W75" s="40"/>
      <c r="X75" s="40"/>
      <c r="Y75" s="40"/>
      <c r="Z75" s="40"/>
      <c r="AA75" s="40"/>
      <c r="AB75" s="40"/>
      <c r="AC75" s="40"/>
      <c r="AD75" s="40"/>
      <c r="AE75" s="40"/>
    </row>
    <row r="76" s="2" customFormat="1" ht="6.96" customHeight="1">
      <c r="A76" s="40"/>
      <c r="B76" s="41"/>
      <c r="C76" s="42"/>
      <c r="D76" s="42"/>
      <c r="E76" s="42"/>
      <c r="F76" s="42"/>
      <c r="G76" s="42"/>
      <c r="H76" s="42"/>
      <c r="I76" s="42"/>
      <c r="J76" s="42"/>
      <c r="K76" s="42"/>
      <c r="L76" s="136"/>
      <c r="S76" s="40"/>
      <c r="T76" s="40"/>
      <c r="U76" s="40"/>
      <c r="V76" s="40"/>
      <c r="W76" s="40"/>
      <c r="X76" s="40"/>
      <c r="Y76" s="40"/>
      <c r="Z76" s="40"/>
      <c r="AA76" s="40"/>
      <c r="AB76" s="40"/>
      <c r="AC76" s="40"/>
      <c r="AD76" s="40"/>
      <c r="AE76" s="40"/>
    </row>
    <row r="77" s="2" customFormat="1" ht="12" customHeight="1">
      <c r="A77" s="40"/>
      <c r="B77" s="41"/>
      <c r="C77" s="34" t="s">
        <v>16</v>
      </c>
      <c r="D77" s="42"/>
      <c r="E77" s="42"/>
      <c r="F77" s="42"/>
      <c r="G77" s="42"/>
      <c r="H77" s="42"/>
      <c r="I77" s="42"/>
      <c r="J77" s="42"/>
      <c r="K77" s="42"/>
      <c r="L77" s="136"/>
      <c r="S77" s="40"/>
      <c r="T77" s="40"/>
      <c r="U77" s="40"/>
      <c r="V77" s="40"/>
      <c r="W77" s="40"/>
      <c r="X77" s="40"/>
      <c r="Y77" s="40"/>
      <c r="Z77" s="40"/>
      <c r="AA77" s="40"/>
      <c r="AB77" s="40"/>
      <c r="AC77" s="40"/>
      <c r="AD77" s="40"/>
      <c r="AE77" s="40"/>
    </row>
    <row r="78" s="2" customFormat="1" ht="16.5" customHeight="1">
      <c r="A78" s="40"/>
      <c r="B78" s="41"/>
      <c r="C78" s="42"/>
      <c r="D78" s="42"/>
      <c r="E78" s="162" t="str">
        <f>E7</f>
        <v>Regenerace bytového domu č.p. 133 Nové Sedlo - Výměna výplní otvorů</v>
      </c>
      <c r="F78" s="34"/>
      <c r="G78" s="34"/>
      <c r="H78" s="34"/>
      <c r="I78" s="42"/>
      <c r="J78" s="42"/>
      <c r="K78" s="42"/>
      <c r="L78" s="136"/>
      <c r="S78" s="40"/>
      <c r="T78" s="40"/>
      <c r="U78" s="40"/>
      <c r="V78" s="40"/>
      <c r="W78" s="40"/>
      <c r="X78" s="40"/>
      <c r="Y78" s="40"/>
      <c r="Z78" s="40"/>
      <c r="AA78" s="40"/>
      <c r="AB78" s="40"/>
      <c r="AC78" s="40"/>
      <c r="AD78" s="40"/>
      <c r="AE78" s="40"/>
    </row>
    <row r="79" s="2" customFormat="1" ht="12" customHeight="1">
      <c r="A79" s="40"/>
      <c r="B79" s="41"/>
      <c r="C79" s="34" t="s">
        <v>84</v>
      </c>
      <c r="D79" s="42"/>
      <c r="E79" s="42"/>
      <c r="F79" s="42"/>
      <c r="G79" s="42"/>
      <c r="H79" s="42"/>
      <c r="I79" s="42"/>
      <c r="J79" s="42"/>
      <c r="K79" s="42"/>
      <c r="L79" s="136"/>
      <c r="S79" s="40"/>
      <c r="T79" s="40"/>
      <c r="U79" s="40"/>
      <c r="V79" s="40"/>
      <c r="W79" s="40"/>
      <c r="X79" s="40"/>
      <c r="Y79" s="40"/>
      <c r="Z79" s="40"/>
      <c r="AA79" s="40"/>
      <c r="AB79" s="40"/>
      <c r="AC79" s="40"/>
      <c r="AD79" s="40"/>
      <c r="AE79" s="40"/>
    </row>
    <row r="80" s="2" customFormat="1" ht="16.5" customHeight="1">
      <c r="A80" s="40"/>
      <c r="B80" s="41"/>
      <c r="C80" s="42"/>
      <c r="D80" s="42"/>
      <c r="E80" s="71" t="str">
        <f>E9</f>
        <v>01 - KZS</v>
      </c>
      <c r="F80" s="42"/>
      <c r="G80" s="42"/>
      <c r="H80" s="42"/>
      <c r="I80" s="42"/>
      <c r="J80" s="42"/>
      <c r="K80" s="42"/>
      <c r="L80" s="136"/>
      <c r="S80" s="40"/>
      <c r="T80" s="40"/>
      <c r="U80" s="40"/>
      <c r="V80" s="40"/>
      <c r="W80" s="40"/>
      <c r="X80" s="40"/>
      <c r="Y80" s="40"/>
      <c r="Z80" s="40"/>
      <c r="AA80" s="40"/>
      <c r="AB80" s="40"/>
      <c r="AC80" s="40"/>
      <c r="AD80" s="40"/>
      <c r="AE80" s="40"/>
    </row>
    <row r="81" s="2" customFormat="1" ht="6.96" customHeight="1">
      <c r="A81" s="40"/>
      <c r="B81" s="41"/>
      <c r="C81" s="42"/>
      <c r="D81" s="42"/>
      <c r="E81" s="42"/>
      <c r="F81" s="42"/>
      <c r="G81" s="42"/>
      <c r="H81" s="42"/>
      <c r="I81" s="42"/>
      <c r="J81" s="42"/>
      <c r="K81" s="42"/>
      <c r="L81" s="136"/>
      <c r="S81" s="40"/>
      <c r="T81" s="40"/>
      <c r="U81" s="40"/>
      <c r="V81" s="40"/>
      <c r="W81" s="40"/>
      <c r="X81" s="40"/>
      <c r="Y81" s="40"/>
      <c r="Z81" s="40"/>
      <c r="AA81" s="40"/>
      <c r="AB81" s="40"/>
      <c r="AC81" s="40"/>
      <c r="AD81" s="40"/>
      <c r="AE81" s="40"/>
    </row>
    <row r="82" s="2" customFormat="1" ht="12" customHeight="1">
      <c r="A82" s="40"/>
      <c r="B82" s="41"/>
      <c r="C82" s="34" t="s">
        <v>21</v>
      </c>
      <c r="D82" s="42"/>
      <c r="E82" s="42"/>
      <c r="F82" s="29" t="str">
        <f>F12</f>
        <v xml:space="preserve"> </v>
      </c>
      <c r="G82" s="42"/>
      <c r="H82" s="42"/>
      <c r="I82" s="34" t="s">
        <v>23</v>
      </c>
      <c r="J82" s="74" t="str">
        <f>IF(J12="","",J12)</f>
        <v>9. 9. 2025</v>
      </c>
      <c r="K82" s="42"/>
      <c r="L82" s="136"/>
      <c r="S82" s="40"/>
      <c r="T82" s="40"/>
      <c r="U82" s="40"/>
      <c r="V82" s="40"/>
      <c r="W82" s="40"/>
      <c r="X82" s="40"/>
      <c r="Y82" s="40"/>
      <c r="Z82" s="40"/>
      <c r="AA82" s="40"/>
      <c r="AB82" s="40"/>
      <c r="AC82" s="40"/>
      <c r="AD82" s="40"/>
      <c r="AE82" s="40"/>
    </row>
    <row r="83" s="2" customFormat="1" ht="6.96" customHeight="1">
      <c r="A83" s="40"/>
      <c r="B83" s="41"/>
      <c r="C83" s="42"/>
      <c r="D83" s="42"/>
      <c r="E83" s="42"/>
      <c r="F83" s="42"/>
      <c r="G83" s="42"/>
      <c r="H83" s="42"/>
      <c r="I83" s="42"/>
      <c r="J83" s="42"/>
      <c r="K83" s="42"/>
      <c r="L83" s="136"/>
      <c r="S83" s="40"/>
      <c r="T83" s="40"/>
      <c r="U83" s="40"/>
      <c r="V83" s="40"/>
      <c r="W83" s="40"/>
      <c r="X83" s="40"/>
      <c r="Y83" s="40"/>
      <c r="Z83" s="40"/>
      <c r="AA83" s="40"/>
      <c r="AB83" s="40"/>
      <c r="AC83" s="40"/>
      <c r="AD83" s="40"/>
      <c r="AE83" s="40"/>
    </row>
    <row r="84" s="2" customFormat="1" ht="15.15" customHeight="1">
      <c r="A84" s="40"/>
      <c r="B84" s="41"/>
      <c r="C84" s="34" t="s">
        <v>25</v>
      </c>
      <c r="D84" s="42"/>
      <c r="E84" s="42"/>
      <c r="F84" s="29" t="str">
        <f>E15</f>
        <v>Město Nové Sedlo</v>
      </c>
      <c r="G84" s="42"/>
      <c r="H84" s="42"/>
      <c r="I84" s="34" t="s">
        <v>31</v>
      </c>
      <c r="J84" s="38" t="str">
        <f>E21</f>
        <v xml:space="preserve"> </v>
      </c>
      <c r="K84" s="42"/>
      <c r="L84" s="136"/>
      <c r="S84" s="40"/>
      <c r="T84" s="40"/>
      <c r="U84" s="40"/>
      <c r="V84" s="40"/>
      <c r="W84" s="40"/>
      <c r="X84" s="40"/>
      <c r="Y84" s="40"/>
      <c r="Z84" s="40"/>
      <c r="AA84" s="40"/>
      <c r="AB84" s="40"/>
      <c r="AC84" s="40"/>
      <c r="AD84" s="40"/>
      <c r="AE84" s="40"/>
    </row>
    <row r="85" s="2" customFormat="1" ht="15.15" customHeight="1">
      <c r="A85" s="40"/>
      <c r="B85" s="41"/>
      <c r="C85" s="34" t="s">
        <v>29</v>
      </c>
      <c r="D85" s="42"/>
      <c r="E85" s="42"/>
      <c r="F85" s="29" t="str">
        <f>IF(E18="","",E18)</f>
        <v>Vyplň údaj</v>
      </c>
      <c r="G85" s="42"/>
      <c r="H85" s="42"/>
      <c r="I85" s="34" t="s">
        <v>33</v>
      </c>
      <c r="J85" s="38" t="str">
        <f>E24</f>
        <v xml:space="preserve"> </v>
      </c>
      <c r="K85" s="42"/>
      <c r="L85" s="136"/>
      <c r="S85" s="40"/>
      <c r="T85" s="40"/>
      <c r="U85" s="40"/>
      <c r="V85" s="40"/>
      <c r="W85" s="40"/>
      <c r="X85" s="40"/>
      <c r="Y85" s="40"/>
      <c r="Z85" s="40"/>
      <c r="AA85" s="40"/>
      <c r="AB85" s="40"/>
      <c r="AC85" s="40"/>
      <c r="AD85" s="40"/>
      <c r="AE85" s="40"/>
    </row>
    <row r="86" s="2" customFormat="1" ht="10.32" customHeight="1">
      <c r="A86" s="40"/>
      <c r="B86" s="41"/>
      <c r="C86" s="42"/>
      <c r="D86" s="42"/>
      <c r="E86" s="42"/>
      <c r="F86" s="42"/>
      <c r="G86" s="42"/>
      <c r="H86" s="42"/>
      <c r="I86" s="42"/>
      <c r="J86" s="42"/>
      <c r="K86" s="42"/>
      <c r="L86" s="136"/>
      <c r="S86" s="40"/>
      <c r="T86" s="40"/>
      <c r="U86" s="40"/>
      <c r="V86" s="40"/>
      <c r="W86" s="40"/>
      <c r="X86" s="40"/>
      <c r="Y86" s="40"/>
      <c r="Z86" s="40"/>
      <c r="AA86" s="40"/>
      <c r="AB86" s="40"/>
      <c r="AC86" s="40"/>
      <c r="AD86" s="40"/>
      <c r="AE86" s="40"/>
    </row>
    <row r="87" s="11" customFormat="1" ht="29.28" customHeight="1">
      <c r="A87" s="179"/>
      <c r="B87" s="180"/>
      <c r="C87" s="181" t="s">
        <v>94</v>
      </c>
      <c r="D87" s="182" t="s">
        <v>55</v>
      </c>
      <c r="E87" s="182" t="s">
        <v>51</v>
      </c>
      <c r="F87" s="182" t="s">
        <v>52</v>
      </c>
      <c r="G87" s="182" t="s">
        <v>95</v>
      </c>
      <c r="H87" s="182" t="s">
        <v>96</v>
      </c>
      <c r="I87" s="182" t="s">
        <v>97</v>
      </c>
      <c r="J87" s="182" t="s">
        <v>88</v>
      </c>
      <c r="K87" s="183" t="s">
        <v>98</v>
      </c>
      <c r="L87" s="184"/>
      <c r="M87" s="94" t="s">
        <v>19</v>
      </c>
      <c r="N87" s="95" t="s">
        <v>40</v>
      </c>
      <c r="O87" s="95" t="s">
        <v>99</v>
      </c>
      <c r="P87" s="95" t="s">
        <v>100</v>
      </c>
      <c r="Q87" s="95" t="s">
        <v>101</v>
      </c>
      <c r="R87" s="95" t="s">
        <v>102</v>
      </c>
      <c r="S87" s="95" t="s">
        <v>103</v>
      </c>
      <c r="T87" s="96" t="s">
        <v>104</v>
      </c>
      <c r="U87" s="179"/>
      <c r="V87" s="179"/>
      <c r="W87" s="179"/>
      <c r="X87" s="179"/>
      <c r="Y87" s="179"/>
      <c r="Z87" s="179"/>
      <c r="AA87" s="179"/>
      <c r="AB87" s="179"/>
      <c r="AC87" s="179"/>
      <c r="AD87" s="179"/>
      <c r="AE87" s="179"/>
    </row>
    <row r="88" s="2" customFormat="1" ht="22.8" customHeight="1">
      <c r="A88" s="40"/>
      <c r="B88" s="41"/>
      <c r="C88" s="101" t="s">
        <v>105</v>
      </c>
      <c r="D88" s="42"/>
      <c r="E88" s="42"/>
      <c r="F88" s="42"/>
      <c r="G88" s="42"/>
      <c r="H88" s="42"/>
      <c r="I88" s="42"/>
      <c r="J88" s="185">
        <f>BK88</f>
        <v>0</v>
      </c>
      <c r="K88" s="42"/>
      <c r="L88" s="46"/>
      <c r="M88" s="97"/>
      <c r="N88" s="186"/>
      <c r="O88" s="98"/>
      <c r="P88" s="187">
        <f>P89+P166</f>
        <v>0</v>
      </c>
      <c r="Q88" s="98"/>
      <c r="R88" s="187">
        <f>R89+R166</f>
        <v>0.71848889999999999</v>
      </c>
      <c r="S88" s="98"/>
      <c r="T88" s="188">
        <f>T89+T166</f>
        <v>6.0071500000000002</v>
      </c>
      <c r="U88" s="40"/>
      <c r="V88" s="40"/>
      <c r="W88" s="40"/>
      <c r="X88" s="40"/>
      <c r="Y88" s="40"/>
      <c r="Z88" s="40"/>
      <c r="AA88" s="40"/>
      <c r="AB88" s="40"/>
      <c r="AC88" s="40"/>
      <c r="AD88" s="40"/>
      <c r="AE88" s="40"/>
      <c r="AT88" s="19" t="s">
        <v>69</v>
      </c>
      <c r="AU88" s="19" t="s">
        <v>89</v>
      </c>
      <c r="BK88" s="189">
        <f>BK89+BK166</f>
        <v>0</v>
      </c>
    </row>
    <row r="89" s="12" customFormat="1" ht="25.92" customHeight="1">
      <c r="A89" s="12"/>
      <c r="B89" s="190"/>
      <c r="C89" s="191"/>
      <c r="D89" s="192" t="s">
        <v>69</v>
      </c>
      <c r="E89" s="193" t="s">
        <v>131</v>
      </c>
      <c r="F89" s="193" t="s">
        <v>132</v>
      </c>
      <c r="G89" s="191"/>
      <c r="H89" s="191"/>
      <c r="I89" s="194"/>
      <c r="J89" s="195">
        <f>BK89</f>
        <v>0</v>
      </c>
      <c r="K89" s="191"/>
      <c r="L89" s="196"/>
      <c r="M89" s="197"/>
      <c r="N89" s="198"/>
      <c r="O89" s="198"/>
      <c r="P89" s="199">
        <f>P90+P112+P144+P162</f>
        <v>0</v>
      </c>
      <c r="Q89" s="198"/>
      <c r="R89" s="199">
        <f>R90+R112+R144+R162</f>
        <v>0.46314519999999998</v>
      </c>
      <c r="S89" s="198"/>
      <c r="T89" s="200">
        <f>T90+T112+T144+T162</f>
        <v>5.8471500000000001</v>
      </c>
      <c r="U89" s="12"/>
      <c r="V89" s="12"/>
      <c r="W89" s="12"/>
      <c r="X89" s="12"/>
      <c r="Y89" s="12"/>
      <c r="Z89" s="12"/>
      <c r="AA89" s="12"/>
      <c r="AB89" s="12"/>
      <c r="AC89" s="12"/>
      <c r="AD89" s="12"/>
      <c r="AE89" s="12"/>
      <c r="AR89" s="201" t="s">
        <v>77</v>
      </c>
      <c r="AT89" s="202" t="s">
        <v>69</v>
      </c>
      <c r="AU89" s="202" t="s">
        <v>70</v>
      </c>
      <c r="AY89" s="201" t="s">
        <v>108</v>
      </c>
      <c r="BK89" s="203">
        <f>BK90+BK112+BK144+BK162</f>
        <v>0</v>
      </c>
    </row>
    <row r="90" s="12" customFormat="1" ht="22.8" customHeight="1">
      <c r="A90" s="12"/>
      <c r="B90" s="190"/>
      <c r="C90" s="191"/>
      <c r="D90" s="192" t="s">
        <v>69</v>
      </c>
      <c r="E90" s="204" t="s">
        <v>116</v>
      </c>
      <c r="F90" s="204" t="s">
        <v>133</v>
      </c>
      <c r="G90" s="191"/>
      <c r="H90" s="191"/>
      <c r="I90" s="194"/>
      <c r="J90" s="205">
        <f>BK90</f>
        <v>0</v>
      </c>
      <c r="K90" s="191"/>
      <c r="L90" s="196"/>
      <c r="M90" s="197"/>
      <c r="N90" s="198"/>
      <c r="O90" s="198"/>
      <c r="P90" s="199">
        <f>SUM(P91:P111)</f>
        <v>0</v>
      </c>
      <c r="Q90" s="198"/>
      <c r="R90" s="199">
        <f>SUM(R91:R111)</f>
        <v>0.44167499999999998</v>
      </c>
      <c r="S90" s="198"/>
      <c r="T90" s="200">
        <f>SUM(T91:T111)</f>
        <v>0.022350000000000002</v>
      </c>
      <c r="U90" s="12"/>
      <c r="V90" s="12"/>
      <c r="W90" s="12"/>
      <c r="X90" s="12"/>
      <c r="Y90" s="12"/>
      <c r="Z90" s="12"/>
      <c r="AA90" s="12"/>
      <c r="AB90" s="12"/>
      <c r="AC90" s="12"/>
      <c r="AD90" s="12"/>
      <c r="AE90" s="12"/>
      <c r="AR90" s="201" t="s">
        <v>77</v>
      </c>
      <c r="AT90" s="202" t="s">
        <v>69</v>
      </c>
      <c r="AU90" s="202" t="s">
        <v>77</v>
      </c>
      <c r="AY90" s="201" t="s">
        <v>108</v>
      </c>
      <c r="BK90" s="203">
        <f>SUM(BK91:BK111)</f>
        <v>0</v>
      </c>
    </row>
    <row r="91" s="2" customFormat="1" ht="21.75" customHeight="1">
      <c r="A91" s="40"/>
      <c r="B91" s="41"/>
      <c r="C91" s="206" t="s">
        <v>77</v>
      </c>
      <c r="D91" s="206" t="s">
        <v>111</v>
      </c>
      <c r="E91" s="207" t="s">
        <v>134</v>
      </c>
      <c r="F91" s="208" t="s">
        <v>135</v>
      </c>
      <c r="G91" s="209" t="s">
        <v>136</v>
      </c>
      <c r="H91" s="210">
        <v>372.5</v>
      </c>
      <c r="I91" s="211"/>
      <c r="J91" s="212">
        <f>ROUND(I91*H91,2)</f>
        <v>0</v>
      </c>
      <c r="K91" s="208" t="s">
        <v>137</v>
      </c>
      <c r="L91" s="46"/>
      <c r="M91" s="213" t="s">
        <v>19</v>
      </c>
      <c r="N91" s="214" t="s">
        <v>41</v>
      </c>
      <c r="O91" s="86"/>
      <c r="P91" s="215">
        <f>O91*H91</f>
        <v>0</v>
      </c>
      <c r="Q91" s="215">
        <v>6.0000000000000002E-05</v>
      </c>
      <c r="R91" s="215">
        <f>Q91*H91</f>
        <v>0.022350000000000002</v>
      </c>
      <c r="S91" s="215">
        <v>6.0000000000000002E-05</v>
      </c>
      <c r="T91" s="216">
        <f>S91*H91</f>
        <v>0.022350000000000002</v>
      </c>
      <c r="U91" s="40"/>
      <c r="V91" s="40"/>
      <c r="W91" s="40"/>
      <c r="X91" s="40"/>
      <c r="Y91" s="40"/>
      <c r="Z91" s="40"/>
      <c r="AA91" s="40"/>
      <c r="AB91" s="40"/>
      <c r="AC91" s="40"/>
      <c r="AD91" s="40"/>
      <c r="AE91" s="40"/>
      <c r="AR91" s="217" t="s">
        <v>115</v>
      </c>
      <c r="AT91" s="217" t="s">
        <v>111</v>
      </c>
      <c r="AU91" s="217" t="s">
        <v>79</v>
      </c>
      <c r="AY91" s="19" t="s">
        <v>108</v>
      </c>
      <c r="BE91" s="218">
        <f>IF(N91="základní",J91,0)</f>
        <v>0</v>
      </c>
      <c r="BF91" s="218">
        <f>IF(N91="snížená",J91,0)</f>
        <v>0</v>
      </c>
      <c r="BG91" s="218">
        <f>IF(N91="zákl. přenesená",J91,0)</f>
        <v>0</v>
      </c>
      <c r="BH91" s="218">
        <f>IF(N91="sníž. přenesená",J91,0)</f>
        <v>0</v>
      </c>
      <c r="BI91" s="218">
        <f>IF(N91="nulová",J91,0)</f>
        <v>0</v>
      </c>
      <c r="BJ91" s="19" t="s">
        <v>77</v>
      </c>
      <c r="BK91" s="218">
        <f>ROUND(I91*H91,2)</f>
        <v>0</v>
      </c>
      <c r="BL91" s="19" t="s">
        <v>115</v>
      </c>
      <c r="BM91" s="217" t="s">
        <v>116</v>
      </c>
    </row>
    <row r="92" s="2" customFormat="1">
      <c r="A92" s="40"/>
      <c r="B92" s="41"/>
      <c r="C92" s="42"/>
      <c r="D92" s="224" t="s">
        <v>138</v>
      </c>
      <c r="E92" s="42"/>
      <c r="F92" s="225" t="s">
        <v>139</v>
      </c>
      <c r="G92" s="42"/>
      <c r="H92" s="42"/>
      <c r="I92" s="226"/>
      <c r="J92" s="42"/>
      <c r="K92" s="42"/>
      <c r="L92" s="46"/>
      <c r="M92" s="227"/>
      <c r="N92" s="228"/>
      <c r="O92" s="86"/>
      <c r="P92" s="86"/>
      <c r="Q92" s="86"/>
      <c r="R92" s="86"/>
      <c r="S92" s="86"/>
      <c r="T92" s="87"/>
      <c r="U92" s="40"/>
      <c r="V92" s="40"/>
      <c r="W92" s="40"/>
      <c r="X92" s="40"/>
      <c r="Y92" s="40"/>
      <c r="Z92" s="40"/>
      <c r="AA92" s="40"/>
      <c r="AB92" s="40"/>
      <c r="AC92" s="40"/>
      <c r="AD92" s="40"/>
      <c r="AE92" s="40"/>
      <c r="AT92" s="19" t="s">
        <v>138</v>
      </c>
      <c r="AU92" s="19" t="s">
        <v>79</v>
      </c>
    </row>
    <row r="93" s="2" customFormat="1">
      <c r="A93" s="40"/>
      <c r="B93" s="41"/>
      <c r="C93" s="42"/>
      <c r="D93" s="229" t="s">
        <v>140</v>
      </c>
      <c r="E93" s="42"/>
      <c r="F93" s="230" t="s">
        <v>141</v>
      </c>
      <c r="G93" s="42"/>
      <c r="H93" s="42"/>
      <c r="I93" s="226"/>
      <c r="J93" s="42"/>
      <c r="K93" s="42"/>
      <c r="L93" s="46"/>
      <c r="M93" s="227"/>
      <c r="N93" s="228"/>
      <c r="O93" s="86"/>
      <c r="P93" s="86"/>
      <c r="Q93" s="86"/>
      <c r="R93" s="86"/>
      <c r="S93" s="86"/>
      <c r="T93" s="87"/>
      <c r="U93" s="40"/>
      <c r="V93" s="40"/>
      <c r="W93" s="40"/>
      <c r="X93" s="40"/>
      <c r="Y93" s="40"/>
      <c r="Z93" s="40"/>
      <c r="AA93" s="40"/>
      <c r="AB93" s="40"/>
      <c r="AC93" s="40"/>
      <c r="AD93" s="40"/>
      <c r="AE93" s="40"/>
      <c r="AT93" s="19" t="s">
        <v>140</v>
      </c>
      <c r="AU93" s="19" t="s">
        <v>79</v>
      </c>
    </row>
    <row r="94" s="13" customFormat="1">
      <c r="A94" s="13"/>
      <c r="B94" s="231"/>
      <c r="C94" s="232"/>
      <c r="D94" s="229" t="s">
        <v>142</v>
      </c>
      <c r="E94" s="233" t="s">
        <v>19</v>
      </c>
      <c r="F94" s="234" t="s">
        <v>143</v>
      </c>
      <c r="G94" s="232"/>
      <c r="H94" s="233" t="s">
        <v>19</v>
      </c>
      <c r="I94" s="235"/>
      <c r="J94" s="232"/>
      <c r="K94" s="232"/>
      <c r="L94" s="236"/>
      <c r="M94" s="237"/>
      <c r="N94" s="238"/>
      <c r="O94" s="238"/>
      <c r="P94" s="238"/>
      <c r="Q94" s="238"/>
      <c r="R94" s="238"/>
      <c r="S94" s="238"/>
      <c r="T94" s="239"/>
      <c r="U94" s="13"/>
      <c r="V94" s="13"/>
      <c r="W94" s="13"/>
      <c r="X94" s="13"/>
      <c r="Y94" s="13"/>
      <c r="Z94" s="13"/>
      <c r="AA94" s="13"/>
      <c r="AB94" s="13"/>
      <c r="AC94" s="13"/>
      <c r="AD94" s="13"/>
      <c r="AE94" s="13"/>
      <c r="AT94" s="240" t="s">
        <v>142</v>
      </c>
      <c r="AU94" s="240" t="s">
        <v>79</v>
      </c>
      <c r="AV94" s="13" t="s">
        <v>77</v>
      </c>
      <c r="AW94" s="13" t="s">
        <v>32</v>
      </c>
      <c r="AX94" s="13" t="s">
        <v>70</v>
      </c>
      <c r="AY94" s="240" t="s">
        <v>108</v>
      </c>
    </row>
    <row r="95" s="14" customFormat="1">
      <c r="A95" s="14"/>
      <c r="B95" s="241"/>
      <c r="C95" s="242"/>
      <c r="D95" s="229" t="s">
        <v>142</v>
      </c>
      <c r="E95" s="243" t="s">
        <v>19</v>
      </c>
      <c r="F95" s="244" t="s">
        <v>144</v>
      </c>
      <c r="G95" s="242"/>
      <c r="H95" s="245">
        <v>248.59999999999999</v>
      </c>
      <c r="I95" s="246"/>
      <c r="J95" s="242"/>
      <c r="K95" s="242"/>
      <c r="L95" s="247"/>
      <c r="M95" s="248"/>
      <c r="N95" s="249"/>
      <c r="O95" s="249"/>
      <c r="P95" s="249"/>
      <c r="Q95" s="249"/>
      <c r="R95" s="249"/>
      <c r="S95" s="249"/>
      <c r="T95" s="250"/>
      <c r="U95" s="14"/>
      <c r="V95" s="14"/>
      <c r="W95" s="14"/>
      <c r="X95" s="14"/>
      <c r="Y95" s="14"/>
      <c r="Z95" s="14"/>
      <c r="AA95" s="14"/>
      <c r="AB95" s="14"/>
      <c r="AC95" s="14"/>
      <c r="AD95" s="14"/>
      <c r="AE95" s="14"/>
      <c r="AT95" s="251" t="s">
        <v>142</v>
      </c>
      <c r="AU95" s="251" t="s">
        <v>79</v>
      </c>
      <c r="AV95" s="14" t="s">
        <v>79</v>
      </c>
      <c r="AW95" s="14" t="s">
        <v>32</v>
      </c>
      <c r="AX95" s="14" t="s">
        <v>70</v>
      </c>
      <c r="AY95" s="251" t="s">
        <v>108</v>
      </c>
    </row>
    <row r="96" s="14" customFormat="1">
      <c r="A96" s="14"/>
      <c r="B96" s="241"/>
      <c r="C96" s="242"/>
      <c r="D96" s="229" t="s">
        <v>142</v>
      </c>
      <c r="E96" s="243" t="s">
        <v>19</v>
      </c>
      <c r="F96" s="244" t="s">
        <v>145</v>
      </c>
      <c r="G96" s="242"/>
      <c r="H96" s="245">
        <v>123.90000000000001</v>
      </c>
      <c r="I96" s="246"/>
      <c r="J96" s="242"/>
      <c r="K96" s="242"/>
      <c r="L96" s="247"/>
      <c r="M96" s="248"/>
      <c r="N96" s="249"/>
      <c r="O96" s="249"/>
      <c r="P96" s="249"/>
      <c r="Q96" s="249"/>
      <c r="R96" s="249"/>
      <c r="S96" s="249"/>
      <c r="T96" s="250"/>
      <c r="U96" s="14"/>
      <c r="V96" s="14"/>
      <c r="W96" s="14"/>
      <c r="X96" s="14"/>
      <c r="Y96" s="14"/>
      <c r="Z96" s="14"/>
      <c r="AA96" s="14"/>
      <c r="AB96" s="14"/>
      <c r="AC96" s="14"/>
      <c r="AD96" s="14"/>
      <c r="AE96" s="14"/>
      <c r="AT96" s="251" t="s">
        <v>142</v>
      </c>
      <c r="AU96" s="251" t="s">
        <v>79</v>
      </c>
      <c r="AV96" s="14" t="s">
        <v>79</v>
      </c>
      <c r="AW96" s="14" t="s">
        <v>32</v>
      </c>
      <c r="AX96" s="14" t="s">
        <v>70</v>
      </c>
      <c r="AY96" s="251" t="s">
        <v>108</v>
      </c>
    </row>
    <row r="97" s="15" customFormat="1">
      <c r="A97" s="15"/>
      <c r="B97" s="252"/>
      <c r="C97" s="253"/>
      <c r="D97" s="229" t="s">
        <v>142</v>
      </c>
      <c r="E97" s="254" t="s">
        <v>19</v>
      </c>
      <c r="F97" s="255" t="s">
        <v>146</v>
      </c>
      <c r="G97" s="253"/>
      <c r="H97" s="256">
        <v>372.5</v>
      </c>
      <c r="I97" s="257"/>
      <c r="J97" s="253"/>
      <c r="K97" s="253"/>
      <c r="L97" s="258"/>
      <c r="M97" s="259"/>
      <c r="N97" s="260"/>
      <c r="O97" s="260"/>
      <c r="P97" s="260"/>
      <c r="Q97" s="260"/>
      <c r="R97" s="260"/>
      <c r="S97" s="260"/>
      <c r="T97" s="261"/>
      <c r="U97" s="15"/>
      <c r="V97" s="15"/>
      <c r="W97" s="15"/>
      <c r="X97" s="15"/>
      <c r="Y97" s="15"/>
      <c r="Z97" s="15"/>
      <c r="AA97" s="15"/>
      <c r="AB97" s="15"/>
      <c r="AC97" s="15"/>
      <c r="AD97" s="15"/>
      <c r="AE97" s="15"/>
      <c r="AT97" s="262" t="s">
        <v>142</v>
      </c>
      <c r="AU97" s="262" t="s">
        <v>79</v>
      </c>
      <c r="AV97" s="15" t="s">
        <v>115</v>
      </c>
      <c r="AW97" s="15" t="s">
        <v>32</v>
      </c>
      <c r="AX97" s="15" t="s">
        <v>77</v>
      </c>
      <c r="AY97" s="262" t="s">
        <v>108</v>
      </c>
    </row>
    <row r="98" s="2" customFormat="1" ht="16.5" customHeight="1">
      <c r="A98" s="40"/>
      <c r="B98" s="41"/>
      <c r="C98" s="206" t="s">
        <v>79</v>
      </c>
      <c r="D98" s="206" t="s">
        <v>111</v>
      </c>
      <c r="E98" s="207" t="s">
        <v>147</v>
      </c>
      <c r="F98" s="208" t="s">
        <v>148</v>
      </c>
      <c r="G98" s="209" t="s">
        <v>149</v>
      </c>
      <c r="H98" s="210">
        <v>279.55000000000001</v>
      </c>
      <c r="I98" s="211"/>
      <c r="J98" s="212">
        <f>ROUND(I98*H98,2)</f>
        <v>0</v>
      </c>
      <c r="K98" s="208" t="s">
        <v>137</v>
      </c>
      <c r="L98" s="46"/>
      <c r="M98" s="213" t="s">
        <v>19</v>
      </c>
      <c r="N98" s="214" t="s">
        <v>41</v>
      </c>
      <c r="O98" s="86"/>
      <c r="P98" s="215">
        <f>O98*H98</f>
        <v>0</v>
      </c>
      <c r="Q98" s="215">
        <v>0.0015</v>
      </c>
      <c r="R98" s="215">
        <f>Q98*H98</f>
        <v>0.419325</v>
      </c>
      <c r="S98" s="215">
        <v>0</v>
      </c>
      <c r="T98" s="216">
        <f>S98*H98</f>
        <v>0</v>
      </c>
      <c r="U98" s="40"/>
      <c r="V98" s="40"/>
      <c r="W98" s="40"/>
      <c r="X98" s="40"/>
      <c r="Y98" s="40"/>
      <c r="Z98" s="40"/>
      <c r="AA98" s="40"/>
      <c r="AB98" s="40"/>
      <c r="AC98" s="40"/>
      <c r="AD98" s="40"/>
      <c r="AE98" s="40"/>
      <c r="AR98" s="217" t="s">
        <v>115</v>
      </c>
      <c r="AT98" s="217" t="s">
        <v>111</v>
      </c>
      <c r="AU98" s="217" t="s">
        <v>79</v>
      </c>
      <c r="AY98" s="19" t="s">
        <v>108</v>
      </c>
      <c r="BE98" s="218">
        <f>IF(N98="základní",J98,0)</f>
        <v>0</v>
      </c>
      <c r="BF98" s="218">
        <f>IF(N98="snížená",J98,0)</f>
        <v>0</v>
      </c>
      <c r="BG98" s="218">
        <f>IF(N98="zákl. přenesená",J98,0)</f>
        <v>0</v>
      </c>
      <c r="BH98" s="218">
        <f>IF(N98="sníž. přenesená",J98,0)</f>
        <v>0</v>
      </c>
      <c r="BI98" s="218">
        <f>IF(N98="nulová",J98,0)</f>
        <v>0</v>
      </c>
      <c r="BJ98" s="19" t="s">
        <v>77</v>
      </c>
      <c r="BK98" s="218">
        <f>ROUND(I98*H98,2)</f>
        <v>0</v>
      </c>
      <c r="BL98" s="19" t="s">
        <v>115</v>
      </c>
      <c r="BM98" s="217" t="s">
        <v>150</v>
      </c>
    </row>
    <row r="99" s="2" customFormat="1">
      <c r="A99" s="40"/>
      <c r="B99" s="41"/>
      <c r="C99" s="42"/>
      <c r="D99" s="224" t="s">
        <v>138</v>
      </c>
      <c r="E99" s="42"/>
      <c r="F99" s="225" t="s">
        <v>151</v>
      </c>
      <c r="G99" s="42"/>
      <c r="H99" s="42"/>
      <c r="I99" s="226"/>
      <c r="J99" s="42"/>
      <c r="K99" s="42"/>
      <c r="L99" s="46"/>
      <c r="M99" s="227"/>
      <c r="N99" s="228"/>
      <c r="O99" s="86"/>
      <c r="P99" s="86"/>
      <c r="Q99" s="86"/>
      <c r="R99" s="86"/>
      <c r="S99" s="86"/>
      <c r="T99" s="87"/>
      <c r="U99" s="40"/>
      <c r="V99" s="40"/>
      <c r="W99" s="40"/>
      <c r="X99" s="40"/>
      <c r="Y99" s="40"/>
      <c r="Z99" s="40"/>
      <c r="AA99" s="40"/>
      <c r="AB99" s="40"/>
      <c r="AC99" s="40"/>
      <c r="AD99" s="40"/>
      <c r="AE99" s="40"/>
      <c r="AT99" s="19" t="s">
        <v>138</v>
      </c>
      <c r="AU99" s="19" t="s">
        <v>79</v>
      </c>
    </row>
    <row r="100" s="2" customFormat="1">
      <c r="A100" s="40"/>
      <c r="B100" s="41"/>
      <c r="C100" s="42"/>
      <c r="D100" s="229" t="s">
        <v>140</v>
      </c>
      <c r="E100" s="42"/>
      <c r="F100" s="230" t="s">
        <v>152</v>
      </c>
      <c r="G100" s="42"/>
      <c r="H100" s="42"/>
      <c r="I100" s="226"/>
      <c r="J100" s="42"/>
      <c r="K100" s="42"/>
      <c r="L100" s="46"/>
      <c r="M100" s="227"/>
      <c r="N100" s="228"/>
      <c r="O100" s="86"/>
      <c r="P100" s="86"/>
      <c r="Q100" s="86"/>
      <c r="R100" s="86"/>
      <c r="S100" s="86"/>
      <c r="T100" s="87"/>
      <c r="U100" s="40"/>
      <c r="V100" s="40"/>
      <c r="W100" s="40"/>
      <c r="X100" s="40"/>
      <c r="Y100" s="40"/>
      <c r="Z100" s="40"/>
      <c r="AA100" s="40"/>
      <c r="AB100" s="40"/>
      <c r="AC100" s="40"/>
      <c r="AD100" s="40"/>
      <c r="AE100" s="40"/>
      <c r="AT100" s="19" t="s">
        <v>140</v>
      </c>
      <c r="AU100" s="19" t="s">
        <v>79</v>
      </c>
    </row>
    <row r="101" s="13" customFormat="1">
      <c r="A101" s="13"/>
      <c r="B101" s="231"/>
      <c r="C101" s="232"/>
      <c r="D101" s="229" t="s">
        <v>142</v>
      </c>
      <c r="E101" s="233" t="s">
        <v>19</v>
      </c>
      <c r="F101" s="234" t="s">
        <v>153</v>
      </c>
      <c r="G101" s="232"/>
      <c r="H101" s="233" t="s">
        <v>19</v>
      </c>
      <c r="I101" s="235"/>
      <c r="J101" s="232"/>
      <c r="K101" s="232"/>
      <c r="L101" s="236"/>
      <c r="M101" s="237"/>
      <c r="N101" s="238"/>
      <c r="O101" s="238"/>
      <c r="P101" s="238"/>
      <c r="Q101" s="238"/>
      <c r="R101" s="238"/>
      <c r="S101" s="238"/>
      <c r="T101" s="239"/>
      <c r="U101" s="13"/>
      <c r="V101" s="13"/>
      <c r="W101" s="13"/>
      <c r="X101" s="13"/>
      <c r="Y101" s="13"/>
      <c r="Z101" s="13"/>
      <c r="AA101" s="13"/>
      <c r="AB101" s="13"/>
      <c r="AC101" s="13"/>
      <c r="AD101" s="13"/>
      <c r="AE101" s="13"/>
      <c r="AT101" s="240" t="s">
        <v>142</v>
      </c>
      <c r="AU101" s="240" t="s">
        <v>79</v>
      </c>
      <c r="AV101" s="13" t="s">
        <v>77</v>
      </c>
      <c r="AW101" s="13" t="s">
        <v>32</v>
      </c>
      <c r="AX101" s="13" t="s">
        <v>70</v>
      </c>
      <c r="AY101" s="240" t="s">
        <v>108</v>
      </c>
    </row>
    <row r="102" s="14" customFormat="1">
      <c r="A102" s="14"/>
      <c r="B102" s="241"/>
      <c r="C102" s="242"/>
      <c r="D102" s="229" t="s">
        <v>142</v>
      </c>
      <c r="E102" s="243" t="s">
        <v>19</v>
      </c>
      <c r="F102" s="244" t="s">
        <v>154</v>
      </c>
      <c r="G102" s="242"/>
      <c r="H102" s="245">
        <v>5.4500000000000002</v>
      </c>
      <c r="I102" s="246"/>
      <c r="J102" s="242"/>
      <c r="K102" s="242"/>
      <c r="L102" s="247"/>
      <c r="M102" s="248"/>
      <c r="N102" s="249"/>
      <c r="O102" s="249"/>
      <c r="P102" s="249"/>
      <c r="Q102" s="249"/>
      <c r="R102" s="249"/>
      <c r="S102" s="249"/>
      <c r="T102" s="250"/>
      <c r="U102" s="14"/>
      <c r="V102" s="14"/>
      <c r="W102" s="14"/>
      <c r="X102" s="14"/>
      <c r="Y102" s="14"/>
      <c r="Z102" s="14"/>
      <c r="AA102" s="14"/>
      <c r="AB102" s="14"/>
      <c r="AC102" s="14"/>
      <c r="AD102" s="14"/>
      <c r="AE102" s="14"/>
      <c r="AT102" s="251" t="s">
        <v>142</v>
      </c>
      <c r="AU102" s="251" t="s">
        <v>79</v>
      </c>
      <c r="AV102" s="14" t="s">
        <v>79</v>
      </c>
      <c r="AW102" s="14" t="s">
        <v>32</v>
      </c>
      <c r="AX102" s="14" t="s">
        <v>70</v>
      </c>
      <c r="AY102" s="251" t="s">
        <v>108</v>
      </c>
    </row>
    <row r="103" s="14" customFormat="1">
      <c r="A103" s="14"/>
      <c r="B103" s="241"/>
      <c r="C103" s="242"/>
      <c r="D103" s="229" t="s">
        <v>142</v>
      </c>
      <c r="E103" s="243" t="s">
        <v>19</v>
      </c>
      <c r="F103" s="244" t="s">
        <v>155</v>
      </c>
      <c r="G103" s="242"/>
      <c r="H103" s="245">
        <v>4.2999999999999998</v>
      </c>
      <c r="I103" s="246"/>
      <c r="J103" s="242"/>
      <c r="K103" s="242"/>
      <c r="L103" s="247"/>
      <c r="M103" s="248"/>
      <c r="N103" s="249"/>
      <c r="O103" s="249"/>
      <c r="P103" s="249"/>
      <c r="Q103" s="249"/>
      <c r="R103" s="249"/>
      <c r="S103" s="249"/>
      <c r="T103" s="250"/>
      <c r="U103" s="14"/>
      <c r="V103" s="14"/>
      <c r="W103" s="14"/>
      <c r="X103" s="14"/>
      <c r="Y103" s="14"/>
      <c r="Z103" s="14"/>
      <c r="AA103" s="14"/>
      <c r="AB103" s="14"/>
      <c r="AC103" s="14"/>
      <c r="AD103" s="14"/>
      <c r="AE103" s="14"/>
      <c r="AT103" s="251" t="s">
        <v>142</v>
      </c>
      <c r="AU103" s="251" t="s">
        <v>79</v>
      </c>
      <c r="AV103" s="14" t="s">
        <v>79</v>
      </c>
      <c r="AW103" s="14" t="s">
        <v>32</v>
      </c>
      <c r="AX103" s="14" t="s">
        <v>70</v>
      </c>
      <c r="AY103" s="251" t="s">
        <v>108</v>
      </c>
    </row>
    <row r="104" s="14" customFormat="1">
      <c r="A104" s="14"/>
      <c r="B104" s="241"/>
      <c r="C104" s="242"/>
      <c r="D104" s="229" t="s">
        <v>142</v>
      </c>
      <c r="E104" s="243" t="s">
        <v>19</v>
      </c>
      <c r="F104" s="244" t="s">
        <v>156</v>
      </c>
      <c r="G104" s="242"/>
      <c r="H104" s="245">
        <v>11.4</v>
      </c>
      <c r="I104" s="246"/>
      <c r="J104" s="242"/>
      <c r="K104" s="242"/>
      <c r="L104" s="247"/>
      <c r="M104" s="248"/>
      <c r="N104" s="249"/>
      <c r="O104" s="249"/>
      <c r="P104" s="249"/>
      <c r="Q104" s="249"/>
      <c r="R104" s="249"/>
      <c r="S104" s="249"/>
      <c r="T104" s="250"/>
      <c r="U104" s="14"/>
      <c r="V104" s="14"/>
      <c r="W104" s="14"/>
      <c r="X104" s="14"/>
      <c r="Y104" s="14"/>
      <c r="Z104" s="14"/>
      <c r="AA104" s="14"/>
      <c r="AB104" s="14"/>
      <c r="AC104" s="14"/>
      <c r="AD104" s="14"/>
      <c r="AE104" s="14"/>
      <c r="AT104" s="251" t="s">
        <v>142</v>
      </c>
      <c r="AU104" s="251" t="s">
        <v>79</v>
      </c>
      <c r="AV104" s="14" t="s">
        <v>79</v>
      </c>
      <c r="AW104" s="14" t="s">
        <v>32</v>
      </c>
      <c r="AX104" s="14" t="s">
        <v>70</v>
      </c>
      <c r="AY104" s="251" t="s">
        <v>108</v>
      </c>
    </row>
    <row r="105" s="14" customFormat="1">
      <c r="A105" s="14"/>
      <c r="B105" s="241"/>
      <c r="C105" s="242"/>
      <c r="D105" s="229" t="s">
        <v>142</v>
      </c>
      <c r="E105" s="243" t="s">
        <v>19</v>
      </c>
      <c r="F105" s="244" t="s">
        <v>157</v>
      </c>
      <c r="G105" s="242"/>
      <c r="H105" s="245">
        <v>10.4</v>
      </c>
      <c r="I105" s="246"/>
      <c r="J105" s="242"/>
      <c r="K105" s="242"/>
      <c r="L105" s="247"/>
      <c r="M105" s="248"/>
      <c r="N105" s="249"/>
      <c r="O105" s="249"/>
      <c r="P105" s="249"/>
      <c r="Q105" s="249"/>
      <c r="R105" s="249"/>
      <c r="S105" s="249"/>
      <c r="T105" s="250"/>
      <c r="U105" s="14"/>
      <c r="V105" s="14"/>
      <c r="W105" s="14"/>
      <c r="X105" s="14"/>
      <c r="Y105" s="14"/>
      <c r="Z105" s="14"/>
      <c r="AA105" s="14"/>
      <c r="AB105" s="14"/>
      <c r="AC105" s="14"/>
      <c r="AD105" s="14"/>
      <c r="AE105" s="14"/>
      <c r="AT105" s="251" t="s">
        <v>142</v>
      </c>
      <c r="AU105" s="251" t="s">
        <v>79</v>
      </c>
      <c r="AV105" s="14" t="s">
        <v>79</v>
      </c>
      <c r="AW105" s="14" t="s">
        <v>32</v>
      </c>
      <c r="AX105" s="14" t="s">
        <v>70</v>
      </c>
      <c r="AY105" s="251" t="s">
        <v>108</v>
      </c>
    </row>
    <row r="106" s="14" customFormat="1">
      <c r="A106" s="14"/>
      <c r="B106" s="241"/>
      <c r="C106" s="242"/>
      <c r="D106" s="229" t="s">
        <v>142</v>
      </c>
      <c r="E106" s="243" t="s">
        <v>19</v>
      </c>
      <c r="F106" s="244" t="s">
        <v>158</v>
      </c>
      <c r="G106" s="242"/>
      <c r="H106" s="245">
        <v>165.19999999999999</v>
      </c>
      <c r="I106" s="246"/>
      <c r="J106" s="242"/>
      <c r="K106" s="242"/>
      <c r="L106" s="247"/>
      <c r="M106" s="248"/>
      <c r="N106" s="249"/>
      <c r="O106" s="249"/>
      <c r="P106" s="249"/>
      <c r="Q106" s="249"/>
      <c r="R106" s="249"/>
      <c r="S106" s="249"/>
      <c r="T106" s="250"/>
      <c r="U106" s="14"/>
      <c r="V106" s="14"/>
      <c r="W106" s="14"/>
      <c r="X106" s="14"/>
      <c r="Y106" s="14"/>
      <c r="Z106" s="14"/>
      <c r="AA106" s="14"/>
      <c r="AB106" s="14"/>
      <c r="AC106" s="14"/>
      <c r="AD106" s="14"/>
      <c r="AE106" s="14"/>
      <c r="AT106" s="251" t="s">
        <v>142</v>
      </c>
      <c r="AU106" s="251" t="s">
        <v>79</v>
      </c>
      <c r="AV106" s="14" t="s">
        <v>79</v>
      </c>
      <c r="AW106" s="14" t="s">
        <v>32</v>
      </c>
      <c r="AX106" s="14" t="s">
        <v>70</v>
      </c>
      <c r="AY106" s="251" t="s">
        <v>108</v>
      </c>
    </row>
    <row r="107" s="14" customFormat="1">
      <c r="A107" s="14"/>
      <c r="B107" s="241"/>
      <c r="C107" s="242"/>
      <c r="D107" s="229" t="s">
        <v>142</v>
      </c>
      <c r="E107" s="243" t="s">
        <v>19</v>
      </c>
      <c r="F107" s="244" t="s">
        <v>159</v>
      </c>
      <c r="G107" s="242"/>
      <c r="H107" s="245">
        <v>40</v>
      </c>
      <c r="I107" s="246"/>
      <c r="J107" s="242"/>
      <c r="K107" s="242"/>
      <c r="L107" s="247"/>
      <c r="M107" s="248"/>
      <c r="N107" s="249"/>
      <c r="O107" s="249"/>
      <c r="P107" s="249"/>
      <c r="Q107" s="249"/>
      <c r="R107" s="249"/>
      <c r="S107" s="249"/>
      <c r="T107" s="250"/>
      <c r="U107" s="14"/>
      <c r="V107" s="14"/>
      <c r="W107" s="14"/>
      <c r="X107" s="14"/>
      <c r="Y107" s="14"/>
      <c r="Z107" s="14"/>
      <c r="AA107" s="14"/>
      <c r="AB107" s="14"/>
      <c r="AC107" s="14"/>
      <c r="AD107" s="14"/>
      <c r="AE107" s="14"/>
      <c r="AT107" s="251" t="s">
        <v>142</v>
      </c>
      <c r="AU107" s="251" t="s">
        <v>79</v>
      </c>
      <c r="AV107" s="14" t="s">
        <v>79</v>
      </c>
      <c r="AW107" s="14" t="s">
        <v>32</v>
      </c>
      <c r="AX107" s="14" t="s">
        <v>70</v>
      </c>
      <c r="AY107" s="251" t="s">
        <v>108</v>
      </c>
    </row>
    <row r="108" s="14" customFormat="1">
      <c r="A108" s="14"/>
      <c r="B108" s="241"/>
      <c r="C108" s="242"/>
      <c r="D108" s="229" t="s">
        <v>142</v>
      </c>
      <c r="E108" s="243" t="s">
        <v>19</v>
      </c>
      <c r="F108" s="244" t="s">
        <v>160</v>
      </c>
      <c r="G108" s="242"/>
      <c r="H108" s="245">
        <v>18</v>
      </c>
      <c r="I108" s="246"/>
      <c r="J108" s="242"/>
      <c r="K108" s="242"/>
      <c r="L108" s="247"/>
      <c r="M108" s="248"/>
      <c r="N108" s="249"/>
      <c r="O108" s="249"/>
      <c r="P108" s="249"/>
      <c r="Q108" s="249"/>
      <c r="R108" s="249"/>
      <c r="S108" s="249"/>
      <c r="T108" s="250"/>
      <c r="U108" s="14"/>
      <c r="V108" s="14"/>
      <c r="W108" s="14"/>
      <c r="X108" s="14"/>
      <c r="Y108" s="14"/>
      <c r="Z108" s="14"/>
      <c r="AA108" s="14"/>
      <c r="AB108" s="14"/>
      <c r="AC108" s="14"/>
      <c r="AD108" s="14"/>
      <c r="AE108" s="14"/>
      <c r="AT108" s="251" t="s">
        <v>142</v>
      </c>
      <c r="AU108" s="251" t="s">
        <v>79</v>
      </c>
      <c r="AV108" s="14" t="s">
        <v>79</v>
      </c>
      <c r="AW108" s="14" t="s">
        <v>32</v>
      </c>
      <c r="AX108" s="14" t="s">
        <v>70</v>
      </c>
      <c r="AY108" s="251" t="s">
        <v>108</v>
      </c>
    </row>
    <row r="109" s="14" customFormat="1">
      <c r="A109" s="14"/>
      <c r="B109" s="241"/>
      <c r="C109" s="242"/>
      <c r="D109" s="229" t="s">
        <v>142</v>
      </c>
      <c r="E109" s="243" t="s">
        <v>19</v>
      </c>
      <c r="F109" s="244" t="s">
        <v>161</v>
      </c>
      <c r="G109" s="242"/>
      <c r="H109" s="245">
        <v>16</v>
      </c>
      <c r="I109" s="246"/>
      <c r="J109" s="242"/>
      <c r="K109" s="242"/>
      <c r="L109" s="247"/>
      <c r="M109" s="248"/>
      <c r="N109" s="249"/>
      <c r="O109" s="249"/>
      <c r="P109" s="249"/>
      <c r="Q109" s="249"/>
      <c r="R109" s="249"/>
      <c r="S109" s="249"/>
      <c r="T109" s="250"/>
      <c r="U109" s="14"/>
      <c r="V109" s="14"/>
      <c r="W109" s="14"/>
      <c r="X109" s="14"/>
      <c r="Y109" s="14"/>
      <c r="Z109" s="14"/>
      <c r="AA109" s="14"/>
      <c r="AB109" s="14"/>
      <c r="AC109" s="14"/>
      <c r="AD109" s="14"/>
      <c r="AE109" s="14"/>
      <c r="AT109" s="251" t="s">
        <v>142</v>
      </c>
      <c r="AU109" s="251" t="s">
        <v>79</v>
      </c>
      <c r="AV109" s="14" t="s">
        <v>79</v>
      </c>
      <c r="AW109" s="14" t="s">
        <v>32</v>
      </c>
      <c r="AX109" s="14" t="s">
        <v>70</v>
      </c>
      <c r="AY109" s="251" t="s">
        <v>108</v>
      </c>
    </row>
    <row r="110" s="14" customFormat="1">
      <c r="A110" s="14"/>
      <c r="B110" s="241"/>
      <c r="C110" s="242"/>
      <c r="D110" s="229" t="s">
        <v>142</v>
      </c>
      <c r="E110" s="243" t="s">
        <v>19</v>
      </c>
      <c r="F110" s="244" t="s">
        <v>162</v>
      </c>
      <c r="G110" s="242"/>
      <c r="H110" s="245">
        <v>8.8000000000000007</v>
      </c>
      <c r="I110" s="246"/>
      <c r="J110" s="242"/>
      <c r="K110" s="242"/>
      <c r="L110" s="247"/>
      <c r="M110" s="248"/>
      <c r="N110" s="249"/>
      <c r="O110" s="249"/>
      <c r="P110" s="249"/>
      <c r="Q110" s="249"/>
      <c r="R110" s="249"/>
      <c r="S110" s="249"/>
      <c r="T110" s="250"/>
      <c r="U110" s="14"/>
      <c r="V110" s="14"/>
      <c r="W110" s="14"/>
      <c r="X110" s="14"/>
      <c r="Y110" s="14"/>
      <c r="Z110" s="14"/>
      <c r="AA110" s="14"/>
      <c r="AB110" s="14"/>
      <c r="AC110" s="14"/>
      <c r="AD110" s="14"/>
      <c r="AE110" s="14"/>
      <c r="AT110" s="251" t="s">
        <v>142</v>
      </c>
      <c r="AU110" s="251" t="s">
        <v>79</v>
      </c>
      <c r="AV110" s="14" t="s">
        <v>79</v>
      </c>
      <c r="AW110" s="14" t="s">
        <v>32</v>
      </c>
      <c r="AX110" s="14" t="s">
        <v>70</v>
      </c>
      <c r="AY110" s="251" t="s">
        <v>108</v>
      </c>
    </row>
    <row r="111" s="15" customFormat="1">
      <c r="A111" s="15"/>
      <c r="B111" s="252"/>
      <c r="C111" s="253"/>
      <c r="D111" s="229" t="s">
        <v>142</v>
      </c>
      <c r="E111" s="254" t="s">
        <v>19</v>
      </c>
      <c r="F111" s="255" t="s">
        <v>146</v>
      </c>
      <c r="G111" s="253"/>
      <c r="H111" s="256">
        <v>279.55000000000001</v>
      </c>
      <c r="I111" s="257"/>
      <c r="J111" s="253"/>
      <c r="K111" s="253"/>
      <c r="L111" s="258"/>
      <c r="M111" s="259"/>
      <c r="N111" s="260"/>
      <c r="O111" s="260"/>
      <c r="P111" s="260"/>
      <c r="Q111" s="260"/>
      <c r="R111" s="260"/>
      <c r="S111" s="260"/>
      <c r="T111" s="261"/>
      <c r="U111" s="15"/>
      <c r="V111" s="15"/>
      <c r="W111" s="15"/>
      <c r="X111" s="15"/>
      <c r="Y111" s="15"/>
      <c r="Z111" s="15"/>
      <c r="AA111" s="15"/>
      <c r="AB111" s="15"/>
      <c r="AC111" s="15"/>
      <c r="AD111" s="15"/>
      <c r="AE111" s="15"/>
      <c r="AT111" s="262" t="s">
        <v>142</v>
      </c>
      <c r="AU111" s="262" t="s">
        <v>79</v>
      </c>
      <c r="AV111" s="15" t="s">
        <v>115</v>
      </c>
      <c r="AW111" s="15" t="s">
        <v>32</v>
      </c>
      <c r="AX111" s="15" t="s">
        <v>77</v>
      </c>
      <c r="AY111" s="262" t="s">
        <v>108</v>
      </c>
    </row>
    <row r="112" s="12" customFormat="1" ht="22.8" customHeight="1">
      <c r="A112" s="12"/>
      <c r="B112" s="190"/>
      <c r="C112" s="191"/>
      <c r="D112" s="192" t="s">
        <v>69</v>
      </c>
      <c r="E112" s="204" t="s">
        <v>163</v>
      </c>
      <c r="F112" s="204" t="s">
        <v>164</v>
      </c>
      <c r="G112" s="191"/>
      <c r="H112" s="191"/>
      <c r="I112" s="194"/>
      <c r="J112" s="205">
        <f>BK112</f>
        <v>0</v>
      </c>
      <c r="K112" s="191"/>
      <c r="L112" s="196"/>
      <c r="M112" s="197"/>
      <c r="N112" s="198"/>
      <c r="O112" s="198"/>
      <c r="P112" s="199">
        <f>SUM(P113:P143)</f>
        <v>0</v>
      </c>
      <c r="Q112" s="198"/>
      <c r="R112" s="199">
        <f>SUM(R113:R143)</f>
        <v>0.021470200000000002</v>
      </c>
      <c r="S112" s="198"/>
      <c r="T112" s="200">
        <f>SUM(T113:T143)</f>
        <v>5.8247999999999998</v>
      </c>
      <c r="U112" s="12"/>
      <c r="V112" s="12"/>
      <c r="W112" s="12"/>
      <c r="X112" s="12"/>
      <c r="Y112" s="12"/>
      <c r="Z112" s="12"/>
      <c r="AA112" s="12"/>
      <c r="AB112" s="12"/>
      <c r="AC112" s="12"/>
      <c r="AD112" s="12"/>
      <c r="AE112" s="12"/>
      <c r="AR112" s="201" t="s">
        <v>77</v>
      </c>
      <c r="AT112" s="202" t="s">
        <v>69</v>
      </c>
      <c r="AU112" s="202" t="s">
        <v>77</v>
      </c>
      <c r="AY112" s="201" t="s">
        <v>108</v>
      </c>
      <c r="BK112" s="203">
        <f>SUM(BK113:BK143)</f>
        <v>0</v>
      </c>
    </row>
    <row r="113" s="2" customFormat="1" ht="16.5" customHeight="1">
      <c r="A113" s="40"/>
      <c r="B113" s="41"/>
      <c r="C113" s="206" t="s">
        <v>165</v>
      </c>
      <c r="D113" s="206" t="s">
        <v>111</v>
      </c>
      <c r="E113" s="207" t="s">
        <v>166</v>
      </c>
      <c r="F113" s="208" t="s">
        <v>167</v>
      </c>
      <c r="G113" s="209" t="s">
        <v>136</v>
      </c>
      <c r="H113" s="210">
        <v>7.6950000000000003</v>
      </c>
      <c r="I113" s="211"/>
      <c r="J113" s="212">
        <f>ROUND(I113*H113,2)</f>
        <v>0</v>
      </c>
      <c r="K113" s="208" t="s">
        <v>137</v>
      </c>
      <c r="L113" s="46"/>
      <c r="M113" s="213" t="s">
        <v>19</v>
      </c>
      <c r="N113" s="214" t="s">
        <v>41</v>
      </c>
      <c r="O113" s="86"/>
      <c r="P113" s="215">
        <f>O113*H113</f>
        <v>0</v>
      </c>
      <c r="Q113" s="215">
        <v>0</v>
      </c>
      <c r="R113" s="215">
        <f>Q113*H113</f>
        <v>0</v>
      </c>
      <c r="S113" s="215">
        <v>0.14999999999999999</v>
      </c>
      <c r="T113" s="216">
        <f>S113*H113</f>
        <v>1.15425</v>
      </c>
      <c r="U113" s="40"/>
      <c r="V113" s="40"/>
      <c r="W113" s="40"/>
      <c r="X113" s="40"/>
      <c r="Y113" s="40"/>
      <c r="Z113" s="40"/>
      <c r="AA113" s="40"/>
      <c r="AB113" s="40"/>
      <c r="AC113" s="40"/>
      <c r="AD113" s="40"/>
      <c r="AE113" s="40"/>
      <c r="AR113" s="217" t="s">
        <v>115</v>
      </c>
      <c r="AT113" s="217" t="s">
        <v>111</v>
      </c>
      <c r="AU113" s="217" t="s">
        <v>79</v>
      </c>
      <c r="AY113" s="19" t="s">
        <v>108</v>
      </c>
      <c r="BE113" s="218">
        <f>IF(N113="základní",J113,0)</f>
        <v>0</v>
      </c>
      <c r="BF113" s="218">
        <f>IF(N113="snížená",J113,0)</f>
        <v>0</v>
      </c>
      <c r="BG113" s="218">
        <f>IF(N113="zákl. přenesená",J113,0)</f>
        <v>0</v>
      </c>
      <c r="BH113" s="218">
        <f>IF(N113="sníž. přenesená",J113,0)</f>
        <v>0</v>
      </c>
      <c r="BI113" s="218">
        <f>IF(N113="nulová",J113,0)</f>
        <v>0</v>
      </c>
      <c r="BJ113" s="19" t="s">
        <v>77</v>
      </c>
      <c r="BK113" s="218">
        <f>ROUND(I113*H113,2)</f>
        <v>0</v>
      </c>
      <c r="BL113" s="19" t="s">
        <v>115</v>
      </c>
      <c r="BM113" s="217" t="s">
        <v>168</v>
      </c>
    </row>
    <row r="114" s="2" customFormat="1">
      <c r="A114" s="40"/>
      <c r="B114" s="41"/>
      <c r="C114" s="42"/>
      <c r="D114" s="224" t="s">
        <v>138</v>
      </c>
      <c r="E114" s="42"/>
      <c r="F114" s="225" t="s">
        <v>169</v>
      </c>
      <c r="G114" s="42"/>
      <c r="H114" s="42"/>
      <c r="I114" s="226"/>
      <c r="J114" s="42"/>
      <c r="K114" s="42"/>
      <c r="L114" s="46"/>
      <c r="M114" s="227"/>
      <c r="N114" s="228"/>
      <c r="O114" s="86"/>
      <c r="P114" s="86"/>
      <c r="Q114" s="86"/>
      <c r="R114" s="86"/>
      <c r="S114" s="86"/>
      <c r="T114" s="87"/>
      <c r="U114" s="40"/>
      <c r="V114" s="40"/>
      <c r="W114" s="40"/>
      <c r="X114" s="40"/>
      <c r="Y114" s="40"/>
      <c r="Z114" s="40"/>
      <c r="AA114" s="40"/>
      <c r="AB114" s="40"/>
      <c r="AC114" s="40"/>
      <c r="AD114" s="40"/>
      <c r="AE114" s="40"/>
      <c r="AT114" s="19" t="s">
        <v>138</v>
      </c>
      <c r="AU114" s="19" t="s">
        <v>79</v>
      </c>
    </row>
    <row r="115" s="13" customFormat="1">
      <c r="A115" s="13"/>
      <c r="B115" s="231"/>
      <c r="C115" s="232"/>
      <c r="D115" s="229" t="s">
        <v>142</v>
      </c>
      <c r="E115" s="233" t="s">
        <v>19</v>
      </c>
      <c r="F115" s="234" t="s">
        <v>170</v>
      </c>
      <c r="G115" s="232"/>
      <c r="H115" s="233" t="s">
        <v>19</v>
      </c>
      <c r="I115" s="235"/>
      <c r="J115" s="232"/>
      <c r="K115" s="232"/>
      <c r="L115" s="236"/>
      <c r="M115" s="237"/>
      <c r="N115" s="238"/>
      <c r="O115" s="238"/>
      <c r="P115" s="238"/>
      <c r="Q115" s="238"/>
      <c r="R115" s="238"/>
      <c r="S115" s="238"/>
      <c r="T115" s="239"/>
      <c r="U115" s="13"/>
      <c r="V115" s="13"/>
      <c r="W115" s="13"/>
      <c r="X115" s="13"/>
      <c r="Y115" s="13"/>
      <c r="Z115" s="13"/>
      <c r="AA115" s="13"/>
      <c r="AB115" s="13"/>
      <c r="AC115" s="13"/>
      <c r="AD115" s="13"/>
      <c r="AE115" s="13"/>
      <c r="AT115" s="240" t="s">
        <v>142</v>
      </c>
      <c r="AU115" s="240" t="s">
        <v>79</v>
      </c>
      <c r="AV115" s="13" t="s">
        <v>77</v>
      </c>
      <c r="AW115" s="13" t="s">
        <v>32</v>
      </c>
      <c r="AX115" s="13" t="s">
        <v>70</v>
      </c>
      <c r="AY115" s="240" t="s">
        <v>108</v>
      </c>
    </row>
    <row r="116" s="14" customFormat="1">
      <c r="A116" s="14"/>
      <c r="B116" s="241"/>
      <c r="C116" s="242"/>
      <c r="D116" s="229" t="s">
        <v>142</v>
      </c>
      <c r="E116" s="243" t="s">
        <v>19</v>
      </c>
      <c r="F116" s="244" t="s">
        <v>171</v>
      </c>
      <c r="G116" s="242"/>
      <c r="H116" s="245">
        <v>1.125</v>
      </c>
      <c r="I116" s="246"/>
      <c r="J116" s="242"/>
      <c r="K116" s="242"/>
      <c r="L116" s="247"/>
      <c r="M116" s="248"/>
      <c r="N116" s="249"/>
      <c r="O116" s="249"/>
      <c r="P116" s="249"/>
      <c r="Q116" s="249"/>
      <c r="R116" s="249"/>
      <c r="S116" s="249"/>
      <c r="T116" s="250"/>
      <c r="U116" s="14"/>
      <c r="V116" s="14"/>
      <c r="W116" s="14"/>
      <c r="X116" s="14"/>
      <c r="Y116" s="14"/>
      <c r="Z116" s="14"/>
      <c r="AA116" s="14"/>
      <c r="AB116" s="14"/>
      <c r="AC116" s="14"/>
      <c r="AD116" s="14"/>
      <c r="AE116" s="14"/>
      <c r="AT116" s="251" t="s">
        <v>142</v>
      </c>
      <c r="AU116" s="251" t="s">
        <v>79</v>
      </c>
      <c r="AV116" s="14" t="s">
        <v>79</v>
      </c>
      <c r="AW116" s="14" t="s">
        <v>32</v>
      </c>
      <c r="AX116" s="14" t="s">
        <v>70</v>
      </c>
      <c r="AY116" s="251" t="s">
        <v>108</v>
      </c>
    </row>
    <row r="117" s="14" customFormat="1">
      <c r="A117" s="14"/>
      <c r="B117" s="241"/>
      <c r="C117" s="242"/>
      <c r="D117" s="229" t="s">
        <v>142</v>
      </c>
      <c r="E117" s="243" t="s">
        <v>19</v>
      </c>
      <c r="F117" s="244" t="s">
        <v>172</v>
      </c>
      <c r="G117" s="242"/>
      <c r="H117" s="245">
        <v>3.5099999999999998</v>
      </c>
      <c r="I117" s="246"/>
      <c r="J117" s="242"/>
      <c r="K117" s="242"/>
      <c r="L117" s="247"/>
      <c r="M117" s="248"/>
      <c r="N117" s="249"/>
      <c r="O117" s="249"/>
      <c r="P117" s="249"/>
      <c r="Q117" s="249"/>
      <c r="R117" s="249"/>
      <c r="S117" s="249"/>
      <c r="T117" s="250"/>
      <c r="U117" s="14"/>
      <c r="V117" s="14"/>
      <c r="W117" s="14"/>
      <c r="X117" s="14"/>
      <c r="Y117" s="14"/>
      <c r="Z117" s="14"/>
      <c r="AA117" s="14"/>
      <c r="AB117" s="14"/>
      <c r="AC117" s="14"/>
      <c r="AD117" s="14"/>
      <c r="AE117" s="14"/>
      <c r="AT117" s="251" t="s">
        <v>142</v>
      </c>
      <c r="AU117" s="251" t="s">
        <v>79</v>
      </c>
      <c r="AV117" s="14" t="s">
        <v>79</v>
      </c>
      <c r="AW117" s="14" t="s">
        <v>32</v>
      </c>
      <c r="AX117" s="14" t="s">
        <v>70</v>
      </c>
      <c r="AY117" s="251" t="s">
        <v>108</v>
      </c>
    </row>
    <row r="118" s="14" customFormat="1">
      <c r="A118" s="14"/>
      <c r="B118" s="241"/>
      <c r="C118" s="242"/>
      <c r="D118" s="229" t="s">
        <v>142</v>
      </c>
      <c r="E118" s="243" t="s">
        <v>19</v>
      </c>
      <c r="F118" s="244" t="s">
        <v>173</v>
      </c>
      <c r="G118" s="242"/>
      <c r="H118" s="245">
        <v>3.0600000000000001</v>
      </c>
      <c r="I118" s="246"/>
      <c r="J118" s="242"/>
      <c r="K118" s="242"/>
      <c r="L118" s="247"/>
      <c r="M118" s="248"/>
      <c r="N118" s="249"/>
      <c r="O118" s="249"/>
      <c r="P118" s="249"/>
      <c r="Q118" s="249"/>
      <c r="R118" s="249"/>
      <c r="S118" s="249"/>
      <c r="T118" s="250"/>
      <c r="U118" s="14"/>
      <c r="V118" s="14"/>
      <c r="W118" s="14"/>
      <c r="X118" s="14"/>
      <c r="Y118" s="14"/>
      <c r="Z118" s="14"/>
      <c r="AA118" s="14"/>
      <c r="AB118" s="14"/>
      <c r="AC118" s="14"/>
      <c r="AD118" s="14"/>
      <c r="AE118" s="14"/>
      <c r="AT118" s="251" t="s">
        <v>142</v>
      </c>
      <c r="AU118" s="251" t="s">
        <v>79</v>
      </c>
      <c r="AV118" s="14" t="s">
        <v>79</v>
      </c>
      <c r="AW118" s="14" t="s">
        <v>32</v>
      </c>
      <c r="AX118" s="14" t="s">
        <v>70</v>
      </c>
      <c r="AY118" s="251" t="s">
        <v>108</v>
      </c>
    </row>
    <row r="119" s="15" customFormat="1">
      <c r="A119" s="15"/>
      <c r="B119" s="252"/>
      <c r="C119" s="253"/>
      <c r="D119" s="229" t="s">
        <v>142</v>
      </c>
      <c r="E119" s="254" t="s">
        <v>19</v>
      </c>
      <c r="F119" s="255" t="s">
        <v>146</v>
      </c>
      <c r="G119" s="253"/>
      <c r="H119" s="256">
        <v>7.6950000000000003</v>
      </c>
      <c r="I119" s="257"/>
      <c r="J119" s="253"/>
      <c r="K119" s="253"/>
      <c r="L119" s="258"/>
      <c r="M119" s="259"/>
      <c r="N119" s="260"/>
      <c r="O119" s="260"/>
      <c r="P119" s="260"/>
      <c r="Q119" s="260"/>
      <c r="R119" s="260"/>
      <c r="S119" s="260"/>
      <c r="T119" s="261"/>
      <c r="U119" s="15"/>
      <c r="V119" s="15"/>
      <c r="W119" s="15"/>
      <c r="X119" s="15"/>
      <c r="Y119" s="15"/>
      <c r="Z119" s="15"/>
      <c r="AA119" s="15"/>
      <c r="AB119" s="15"/>
      <c r="AC119" s="15"/>
      <c r="AD119" s="15"/>
      <c r="AE119" s="15"/>
      <c r="AT119" s="262" t="s">
        <v>142</v>
      </c>
      <c r="AU119" s="262" t="s">
        <v>79</v>
      </c>
      <c r="AV119" s="15" t="s">
        <v>115</v>
      </c>
      <c r="AW119" s="15" t="s">
        <v>32</v>
      </c>
      <c r="AX119" s="15" t="s">
        <v>77</v>
      </c>
      <c r="AY119" s="262" t="s">
        <v>108</v>
      </c>
    </row>
    <row r="120" s="2" customFormat="1" ht="21.75" customHeight="1">
      <c r="A120" s="40"/>
      <c r="B120" s="41"/>
      <c r="C120" s="206" t="s">
        <v>115</v>
      </c>
      <c r="D120" s="206" t="s">
        <v>111</v>
      </c>
      <c r="E120" s="207" t="s">
        <v>174</v>
      </c>
      <c r="F120" s="208" t="s">
        <v>175</v>
      </c>
      <c r="G120" s="209" t="s">
        <v>136</v>
      </c>
      <c r="H120" s="210">
        <v>3</v>
      </c>
      <c r="I120" s="211"/>
      <c r="J120" s="212">
        <f>ROUND(I120*H120,2)</f>
        <v>0</v>
      </c>
      <c r="K120" s="208" t="s">
        <v>137</v>
      </c>
      <c r="L120" s="46"/>
      <c r="M120" s="213" t="s">
        <v>19</v>
      </c>
      <c r="N120" s="214" t="s">
        <v>41</v>
      </c>
      <c r="O120" s="86"/>
      <c r="P120" s="215">
        <f>O120*H120</f>
        <v>0</v>
      </c>
      <c r="Q120" s="215">
        <v>0</v>
      </c>
      <c r="R120" s="215">
        <f>Q120*H120</f>
        <v>0</v>
      </c>
      <c r="S120" s="215">
        <v>0.072999999999999995</v>
      </c>
      <c r="T120" s="216">
        <f>S120*H120</f>
        <v>0.21899999999999997</v>
      </c>
      <c r="U120" s="40"/>
      <c r="V120" s="40"/>
      <c r="W120" s="40"/>
      <c r="X120" s="40"/>
      <c r="Y120" s="40"/>
      <c r="Z120" s="40"/>
      <c r="AA120" s="40"/>
      <c r="AB120" s="40"/>
      <c r="AC120" s="40"/>
      <c r="AD120" s="40"/>
      <c r="AE120" s="40"/>
      <c r="AR120" s="217" t="s">
        <v>115</v>
      </c>
      <c r="AT120" s="217" t="s">
        <v>111</v>
      </c>
      <c r="AU120" s="217" t="s">
        <v>79</v>
      </c>
      <c r="AY120" s="19" t="s">
        <v>108</v>
      </c>
      <c r="BE120" s="218">
        <f>IF(N120="základní",J120,0)</f>
        <v>0</v>
      </c>
      <c r="BF120" s="218">
        <f>IF(N120="snížená",J120,0)</f>
        <v>0</v>
      </c>
      <c r="BG120" s="218">
        <f>IF(N120="zákl. přenesená",J120,0)</f>
        <v>0</v>
      </c>
      <c r="BH120" s="218">
        <f>IF(N120="sníž. přenesená",J120,0)</f>
        <v>0</v>
      </c>
      <c r="BI120" s="218">
        <f>IF(N120="nulová",J120,0)</f>
        <v>0</v>
      </c>
      <c r="BJ120" s="19" t="s">
        <v>77</v>
      </c>
      <c r="BK120" s="218">
        <f>ROUND(I120*H120,2)</f>
        <v>0</v>
      </c>
      <c r="BL120" s="19" t="s">
        <v>115</v>
      </c>
      <c r="BM120" s="217" t="s">
        <v>176</v>
      </c>
    </row>
    <row r="121" s="2" customFormat="1">
      <c r="A121" s="40"/>
      <c r="B121" s="41"/>
      <c r="C121" s="42"/>
      <c r="D121" s="224" t="s">
        <v>138</v>
      </c>
      <c r="E121" s="42"/>
      <c r="F121" s="225" t="s">
        <v>177</v>
      </c>
      <c r="G121" s="42"/>
      <c r="H121" s="42"/>
      <c r="I121" s="226"/>
      <c r="J121" s="42"/>
      <c r="K121" s="42"/>
      <c r="L121" s="46"/>
      <c r="M121" s="227"/>
      <c r="N121" s="228"/>
      <c r="O121" s="86"/>
      <c r="P121" s="86"/>
      <c r="Q121" s="86"/>
      <c r="R121" s="86"/>
      <c r="S121" s="86"/>
      <c r="T121" s="87"/>
      <c r="U121" s="40"/>
      <c r="V121" s="40"/>
      <c r="W121" s="40"/>
      <c r="X121" s="40"/>
      <c r="Y121" s="40"/>
      <c r="Z121" s="40"/>
      <c r="AA121" s="40"/>
      <c r="AB121" s="40"/>
      <c r="AC121" s="40"/>
      <c r="AD121" s="40"/>
      <c r="AE121" s="40"/>
      <c r="AT121" s="19" t="s">
        <v>138</v>
      </c>
      <c r="AU121" s="19" t="s">
        <v>79</v>
      </c>
    </row>
    <row r="122" s="13" customFormat="1">
      <c r="A122" s="13"/>
      <c r="B122" s="231"/>
      <c r="C122" s="232"/>
      <c r="D122" s="229" t="s">
        <v>142</v>
      </c>
      <c r="E122" s="233" t="s">
        <v>19</v>
      </c>
      <c r="F122" s="234" t="s">
        <v>178</v>
      </c>
      <c r="G122" s="232"/>
      <c r="H122" s="233" t="s">
        <v>19</v>
      </c>
      <c r="I122" s="235"/>
      <c r="J122" s="232"/>
      <c r="K122" s="232"/>
      <c r="L122" s="236"/>
      <c r="M122" s="237"/>
      <c r="N122" s="238"/>
      <c r="O122" s="238"/>
      <c r="P122" s="238"/>
      <c r="Q122" s="238"/>
      <c r="R122" s="238"/>
      <c r="S122" s="238"/>
      <c r="T122" s="239"/>
      <c r="U122" s="13"/>
      <c r="V122" s="13"/>
      <c r="W122" s="13"/>
      <c r="X122" s="13"/>
      <c r="Y122" s="13"/>
      <c r="Z122" s="13"/>
      <c r="AA122" s="13"/>
      <c r="AB122" s="13"/>
      <c r="AC122" s="13"/>
      <c r="AD122" s="13"/>
      <c r="AE122" s="13"/>
      <c r="AT122" s="240" t="s">
        <v>142</v>
      </c>
      <c r="AU122" s="240" t="s">
        <v>79</v>
      </c>
      <c r="AV122" s="13" t="s">
        <v>77</v>
      </c>
      <c r="AW122" s="13" t="s">
        <v>32</v>
      </c>
      <c r="AX122" s="13" t="s">
        <v>70</v>
      </c>
      <c r="AY122" s="240" t="s">
        <v>108</v>
      </c>
    </row>
    <row r="123" s="14" customFormat="1">
      <c r="A123" s="14"/>
      <c r="B123" s="241"/>
      <c r="C123" s="242"/>
      <c r="D123" s="229" t="s">
        <v>142</v>
      </c>
      <c r="E123" s="243" t="s">
        <v>19</v>
      </c>
      <c r="F123" s="244" t="s">
        <v>179</v>
      </c>
      <c r="G123" s="242"/>
      <c r="H123" s="245">
        <v>3</v>
      </c>
      <c r="I123" s="246"/>
      <c r="J123" s="242"/>
      <c r="K123" s="242"/>
      <c r="L123" s="247"/>
      <c r="M123" s="248"/>
      <c r="N123" s="249"/>
      <c r="O123" s="249"/>
      <c r="P123" s="249"/>
      <c r="Q123" s="249"/>
      <c r="R123" s="249"/>
      <c r="S123" s="249"/>
      <c r="T123" s="250"/>
      <c r="U123" s="14"/>
      <c r="V123" s="14"/>
      <c r="W123" s="14"/>
      <c r="X123" s="14"/>
      <c r="Y123" s="14"/>
      <c r="Z123" s="14"/>
      <c r="AA123" s="14"/>
      <c r="AB123" s="14"/>
      <c r="AC123" s="14"/>
      <c r="AD123" s="14"/>
      <c r="AE123" s="14"/>
      <c r="AT123" s="251" t="s">
        <v>142</v>
      </c>
      <c r="AU123" s="251" t="s">
        <v>79</v>
      </c>
      <c r="AV123" s="14" t="s">
        <v>79</v>
      </c>
      <c r="AW123" s="14" t="s">
        <v>32</v>
      </c>
      <c r="AX123" s="14" t="s">
        <v>77</v>
      </c>
      <c r="AY123" s="251" t="s">
        <v>108</v>
      </c>
    </row>
    <row r="124" s="2" customFormat="1" ht="21.75" customHeight="1">
      <c r="A124" s="40"/>
      <c r="B124" s="41"/>
      <c r="C124" s="206" t="s">
        <v>107</v>
      </c>
      <c r="D124" s="206" t="s">
        <v>111</v>
      </c>
      <c r="E124" s="207" t="s">
        <v>180</v>
      </c>
      <c r="F124" s="208" t="s">
        <v>181</v>
      </c>
      <c r="G124" s="209" t="s">
        <v>136</v>
      </c>
      <c r="H124" s="210">
        <v>75.450000000000003</v>
      </c>
      <c r="I124" s="211"/>
      <c r="J124" s="212">
        <f>ROUND(I124*H124,2)</f>
        <v>0</v>
      </c>
      <c r="K124" s="208" t="s">
        <v>137</v>
      </c>
      <c r="L124" s="46"/>
      <c r="M124" s="213" t="s">
        <v>19</v>
      </c>
      <c r="N124" s="214" t="s">
        <v>41</v>
      </c>
      <c r="O124" s="86"/>
      <c r="P124" s="215">
        <f>O124*H124</f>
        <v>0</v>
      </c>
      <c r="Q124" s="215">
        <v>0</v>
      </c>
      <c r="R124" s="215">
        <f>Q124*H124</f>
        <v>0</v>
      </c>
      <c r="S124" s="215">
        <v>0.058999999999999997</v>
      </c>
      <c r="T124" s="216">
        <f>S124*H124</f>
        <v>4.4515500000000001</v>
      </c>
      <c r="U124" s="40"/>
      <c r="V124" s="40"/>
      <c r="W124" s="40"/>
      <c r="X124" s="40"/>
      <c r="Y124" s="40"/>
      <c r="Z124" s="40"/>
      <c r="AA124" s="40"/>
      <c r="AB124" s="40"/>
      <c r="AC124" s="40"/>
      <c r="AD124" s="40"/>
      <c r="AE124" s="40"/>
      <c r="AR124" s="217" t="s">
        <v>115</v>
      </c>
      <c r="AT124" s="217" t="s">
        <v>111</v>
      </c>
      <c r="AU124" s="217" t="s">
        <v>79</v>
      </c>
      <c r="AY124" s="19" t="s">
        <v>108</v>
      </c>
      <c r="BE124" s="218">
        <f>IF(N124="základní",J124,0)</f>
        <v>0</v>
      </c>
      <c r="BF124" s="218">
        <f>IF(N124="snížená",J124,0)</f>
        <v>0</v>
      </c>
      <c r="BG124" s="218">
        <f>IF(N124="zákl. přenesená",J124,0)</f>
        <v>0</v>
      </c>
      <c r="BH124" s="218">
        <f>IF(N124="sníž. přenesená",J124,0)</f>
        <v>0</v>
      </c>
      <c r="BI124" s="218">
        <f>IF(N124="nulová",J124,0)</f>
        <v>0</v>
      </c>
      <c r="BJ124" s="19" t="s">
        <v>77</v>
      </c>
      <c r="BK124" s="218">
        <f>ROUND(I124*H124,2)</f>
        <v>0</v>
      </c>
      <c r="BL124" s="19" t="s">
        <v>115</v>
      </c>
      <c r="BM124" s="217" t="s">
        <v>182</v>
      </c>
    </row>
    <row r="125" s="2" customFormat="1">
      <c r="A125" s="40"/>
      <c r="B125" s="41"/>
      <c r="C125" s="42"/>
      <c r="D125" s="224" t="s">
        <v>138</v>
      </c>
      <c r="E125" s="42"/>
      <c r="F125" s="225" t="s">
        <v>183</v>
      </c>
      <c r="G125" s="42"/>
      <c r="H125" s="42"/>
      <c r="I125" s="226"/>
      <c r="J125" s="42"/>
      <c r="K125" s="42"/>
      <c r="L125" s="46"/>
      <c r="M125" s="227"/>
      <c r="N125" s="228"/>
      <c r="O125" s="86"/>
      <c r="P125" s="86"/>
      <c r="Q125" s="86"/>
      <c r="R125" s="86"/>
      <c r="S125" s="86"/>
      <c r="T125" s="87"/>
      <c r="U125" s="40"/>
      <c r="V125" s="40"/>
      <c r="W125" s="40"/>
      <c r="X125" s="40"/>
      <c r="Y125" s="40"/>
      <c r="Z125" s="40"/>
      <c r="AA125" s="40"/>
      <c r="AB125" s="40"/>
      <c r="AC125" s="40"/>
      <c r="AD125" s="40"/>
      <c r="AE125" s="40"/>
      <c r="AT125" s="19" t="s">
        <v>138</v>
      </c>
      <c r="AU125" s="19" t="s">
        <v>79</v>
      </c>
    </row>
    <row r="126" s="13" customFormat="1">
      <c r="A126" s="13"/>
      <c r="B126" s="231"/>
      <c r="C126" s="232"/>
      <c r="D126" s="229" t="s">
        <v>142</v>
      </c>
      <c r="E126" s="233" t="s">
        <v>19</v>
      </c>
      <c r="F126" s="234" t="s">
        <v>178</v>
      </c>
      <c r="G126" s="232"/>
      <c r="H126" s="233" t="s">
        <v>19</v>
      </c>
      <c r="I126" s="235"/>
      <c r="J126" s="232"/>
      <c r="K126" s="232"/>
      <c r="L126" s="236"/>
      <c r="M126" s="237"/>
      <c r="N126" s="238"/>
      <c r="O126" s="238"/>
      <c r="P126" s="238"/>
      <c r="Q126" s="238"/>
      <c r="R126" s="238"/>
      <c r="S126" s="238"/>
      <c r="T126" s="239"/>
      <c r="U126" s="13"/>
      <c r="V126" s="13"/>
      <c r="W126" s="13"/>
      <c r="X126" s="13"/>
      <c r="Y126" s="13"/>
      <c r="Z126" s="13"/>
      <c r="AA126" s="13"/>
      <c r="AB126" s="13"/>
      <c r="AC126" s="13"/>
      <c r="AD126" s="13"/>
      <c r="AE126" s="13"/>
      <c r="AT126" s="240" t="s">
        <v>142</v>
      </c>
      <c r="AU126" s="240" t="s">
        <v>79</v>
      </c>
      <c r="AV126" s="13" t="s">
        <v>77</v>
      </c>
      <c r="AW126" s="13" t="s">
        <v>32</v>
      </c>
      <c r="AX126" s="13" t="s">
        <v>70</v>
      </c>
      <c r="AY126" s="240" t="s">
        <v>108</v>
      </c>
    </row>
    <row r="127" s="14" customFormat="1">
      <c r="A127" s="14"/>
      <c r="B127" s="241"/>
      <c r="C127" s="242"/>
      <c r="D127" s="229" t="s">
        <v>142</v>
      </c>
      <c r="E127" s="243" t="s">
        <v>19</v>
      </c>
      <c r="F127" s="244" t="s">
        <v>184</v>
      </c>
      <c r="G127" s="242"/>
      <c r="H127" s="245">
        <v>2.1000000000000001</v>
      </c>
      <c r="I127" s="246"/>
      <c r="J127" s="242"/>
      <c r="K127" s="242"/>
      <c r="L127" s="247"/>
      <c r="M127" s="248"/>
      <c r="N127" s="249"/>
      <c r="O127" s="249"/>
      <c r="P127" s="249"/>
      <c r="Q127" s="249"/>
      <c r="R127" s="249"/>
      <c r="S127" s="249"/>
      <c r="T127" s="250"/>
      <c r="U127" s="14"/>
      <c r="V127" s="14"/>
      <c r="W127" s="14"/>
      <c r="X127" s="14"/>
      <c r="Y127" s="14"/>
      <c r="Z127" s="14"/>
      <c r="AA127" s="14"/>
      <c r="AB127" s="14"/>
      <c r="AC127" s="14"/>
      <c r="AD127" s="14"/>
      <c r="AE127" s="14"/>
      <c r="AT127" s="251" t="s">
        <v>142</v>
      </c>
      <c r="AU127" s="251" t="s">
        <v>79</v>
      </c>
      <c r="AV127" s="14" t="s">
        <v>79</v>
      </c>
      <c r="AW127" s="14" t="s">
        <v>32</v>
      </c>
      <c r="AX127" s="14" t="s">
        <v>70</v>
      </c>
      <c r="AY127" s="251" t="s">
        <v>108</v>
      </c>
    </row>
    <row r="128" s="14" customFormat="1">
      <c r="A128" s="14"/>
      <c r="B128" s="241"/>
      <c r="C128" s="242"/>
      <c r="D128" s="229" t="s">
        <v>142</v>
      </c>
      <c r="E128" s="243" t="s">
        <v>19</v>
      </c>
      <c r="F128" s="244" t="s">
        <v>185</v>
      </c>
      <c r="G128" s="242"/>
      <c r="H128" s="245">
        <v>12</v>
      </c>
      <c r="I128" s="246"/>
      <c r="J128" s="242"/>
      <c r="K128" s="242"/>
      <c r="L128" s="247"/>
      <c r="M128" s="248"/>
      <c r="N128" s="249"/>
      <c r="O128" s="249"/>
      <c r="P128" s="249"/>
      <c r="Q128" s="249"/>
      <c r="R128" s="249"/>
      <c r="S128" s="249"/>
      <c r="T128" s="250"/>
      <c r="U128" s="14"/>
      <c r="V128" s="14"/>
      <c r="W128" s="14"/>
      <c r="X128" s="14"/>
      <c r="Y128" s="14"/>
      <c r="Z128" s="14"/>
      <c r="AA128" s="14"/>
      <c r="AB128" s="14"/>
      <c r="AC128" s="14"/>
      <c r="AD128" s="14"/>
      <c r="AE128" s="14"/>
      <c r="AT128" s="251" t="s">
        <v>142</v>
      </c>
      <c r="AU128" s="251" t="s">
        <v>79</v>
      </c>
      <c r="AV128" s="14" t="s">
        <v>79</v>
      </c>
      <c r="AW128" s="14" t="s">
        <v>32</v>
      </c>
      <c r="AX128" s="14" t="s">
        <v>70</v>
      </c>
      <c r="AY128" s="251" t="s">
        <v>108</v>
      </c>
    </row>
    <row r="129" s="14" customFormat="1">
      <c r="A129" s="14"/>
      <c r="B129" s="241"/>
      <c r="C129" s="242"/>
      <c r="D129" s="229" t="s">
        <v>142</v>
      </c>
      <c r="E129" s="243" t="s">
        <v>19</v>
      </c>
      <c r="F129" s="244" t="s">
        <v>186</v>
      </c>
      <c r="G129" s="242"/>
      <c r="H129" s="245">
        <v>54.600000000000001</v>
      </c>
      <c r="I129" s="246"/>
      <c r="J129" s="242"/>
      <c r="K129" s="242"/>
      <c r="L129" s="247"/>
      <c r="M129" s="248"/>
      <c r="N129" s="249"/>
      <c r="O129" s="249"/>
      <c r="P129" s="249"/>
      <c r="Q129" s="249"/>
      <c r="R129" s="249"/>
      <c r="S129" s="249"/>
      <c r="T129" s="250"/>
      <c r="U129" s="14"/>
      <c r="V129" s="14"/>
      <c r="W129" s="14"/>
      <c r="X129" s="14"/>
      <c r="Y129" s="14"/>
      <c r="Z129" s="14"/>
      <c r="AA129" s="14"/>
      <c r="AB129" s="14"/>
      <c r="AC129" s="14"/>
      <c r="AD129" s="14"/>
      <c r="AE129" s="14"/>
      <c r="AT129" s="251" t="s">
        <v>142</v>
      </c>
      <c r="AU129" s="251" t="s">
        <v>79</v>
      </c>
      <c r="AV129" s="14" t="s">
        <v>79</v>
      </c>
      <c r="AW129" s="14" t="s">
        <v>32</v>
      </c>
      <c r="AX129" s="14" t="s">
        <v>70</v>
      </c>
      <c r="AY129" s="251" t="s">
        <v>108</v>
      </c>
    </row>
    <row r="130" s="14" customFormat="1">
      <c r="A130" s="14"/>
      <c r="B130" s="241"/>
      <c r="C130" s="242"/>
      <c r="D130" s="229" t="s">
        <v>142</v>
      </c>
      <c r="E130" s="243" t="s">
        <v>19</v>
      </c>
      <c r="F130" s="244" t="s">
        <v>187</v>
      </c>
      <c r="G130" s="242"/>
      <c r="H130" s="245">
        <v>6.75</v>
      </c>
      <c r="I130" s="246"/>
      <c r="J130" s="242"/>
      <c r="K130" s="242"/>
      <c r="L130" s="247"/>
      <c r="M130" s="248"/>
      <c r="N130" s="249"/>
      <c r="O130" s="249"/>
      <c r="P130" s="249"/>
      <c r="Q130" s="249"/>
      <c r="R130" s="249"/>
      <c r="S130" s="249"/>
      <c r="T130" s="250"/>
      <c r="U130" s="14"/>
      <c r="V130" s="14"/>
      <c r="W130" s="14"/>
      <c r="X130" s="14"/>
      <c r="Y130" s="14"/>
      <c r="Z130" s="14"/>
      <c r="AA130" s="14"/>
      <c r="AB130" s="14"/>
      <c r="AC130" s="14"/>
      <c r="AD130" s="14"/>
      <c r="AE130" s="14"/>
      <c r="AT130" s="251" t="s">
        <v>142</v>
      </c>
      <c r="AU130" s="251" t="s">
        <v>79</v>
      </c>
      <c r="AV130" s="14" t="s">
        <v>79</v>
      </c>
      <c r="AW130" s="14" t="s">
        <v>32</v>
      </c>
      <c r="AX130" s="14" t="s">
        <v>70</v>
      </c>
      <c r="AY130" s="251" t="s">
        <v>108</v>
      </c>
    </row>
    <row r="131" s="15" customFormat="1">
      <c r="A131" s="15"/>
      <c r="B131" s="252"/>
      <c r="C131" s="253"/>
      <c r="D131" s="229" t="s">
        <v>142</v>
      </c>
      <c r="E131" s="254" t="s">
        <v>19</v>
      </c>
      <c r="F131" s="255" t="s">
        <v>146</v>
      </c>
      <c r="G131" s="253"/>
      <c r="H131" s="256">
        <v>75.450000000000003</v>
      </c>
      <c r="I131" s="257"/>
      <c r="J131" s="253"/>
      <c r="K131" s="253"/>
      <c r="L131" s="258"/>
      <c r="M131" s="259"/>
      <c r="N131" s="260"/>
      <c r="O131" s="260"/>
      <c r="P131" s="260"/>
      <c r="Q131" s="260"/>
      <c r="R131" s="260"/>
      <c r="S131" s="260"/>
      <c r="T131" s="261"/>
      <c r="U131" s="15"/>
      <c r="V131" s="15"/>
      <c r="W131" s="15"/>
      <c r="X131" s="15"/>
      <c r="Y131" s="15"/>
      <c r="Z131" s="15"/>
      <c r="AA131" s="15"/>
      <c r="AB131" s="15"/>
      <c r="AC131" s="15"/>
      <c r="AD131" s="15"/>
      <c r="AE131" s="15"/>
      <c r="AT131" s="262" t="s">
        <v>142</v>
      </c>
      <c r="AU131" s="262" t="s">
        <v>79</v>
      </c>
      <c r="AV131" s="15" t="s">
        <v>115</v>
      </c>
      <c r="AW131" s="15" t="s">
        <v>32</v>
      </c>
      <c r="AX131" s="15" t="s">
        <v>77</v>
      </c>
      <c r="AY131" s="262" t="s">
        <v>108</v>
      </c>
    </row>
    <row r="132" s="2" customFormat="1" ht="24.15" customHeight="1">
      <c r="A132" s="40"/>
      <c r="B132" s="41"/>
      <c r="C132" s="206" t="s">
        <v>116</v>
      </c>
      <c r="D132" s="206" t="s">
        <v>111</v>
      </c>
      <c r="E132" s="207" t="s">
        <v>188</v>
      </c>
      <c r="F132" s="208" t="s">
        <v>189</v>
      </c>
      <c r="G132" s="209" t="s">
        <v>136</v>
      </c>
      <c r="H132" s="210">
        <v>50.539999999999999</v>
      </c>
      <c r="I132" s="211"/>
      <c r="J132" s="212">
        <f>ROUND(I132*H132,2)</f>
        <v>0</v>
      </c>
      <c r="K132" s="208" t="s">
        <v>137</v>
      </c>
      <c r="L132" s="46"/>
      <c r="M132" s="213" t="s">
        <v>19</v>
      </c>
      <c r="N132" s="214" t="s">
        <v>41</v>
      </c>
      <c r="O132" s="86"/>
      <c r="P132" s="215">
        <f>O132*H132</f>
        <v>0</v>
      </c>
      <c r="Q132" s="215">
        <v>0.00012999999999999999</v>
      </c>
      <c r="R132" s="215">
        <f>Q132*H132</f>
        <v>0.0065701999999999991</v>
      </c>
      <c r="S132" s="215">
        <v>0</v>
      </c>
      <c r="T132" s="216">
        <f>S132*H132</f>
        <v>0</v>
      </c>
      <c r="U132" s="40"/>
      <c r="V132" s="40"/>
      <c r="W132" s="40"/>
      <c r="X132" s="40"/>
      <c r="Y132" s="40"/>
      <c r="Z132" s="40"/>
      <c r="AA132" s="40"/>
      <c r="AB132" s="40"/>
      <c r="AC132" s="40"/>
      <c r="AD132" s="40"/>
      <c r="AE132" s="40"/>
      <c r="AR132" s="217" t="s">
        <v>115</v>
      </c>
      <c r="AT132" s="217" t="s">
        <v>111</v>
      </c>
      <c r="AU132" s="217" t="s">
        <v>79</v>
      </c>
      <c r="AY132" s="19" t="s">
        <v>108</v>
      </c>
      <c r="BE132" s="218">
        <f>IF(N132="základní",J132,0)</f>
        <v>0</v>
      </c>
      <c r="BF132" s="218">
        <f>IF(N132="snížená",J132,0)</f>
        <v>0</v>
      </c>
      <c r="BG132" s="218">
        <f>IF(N132="zákl. přenesená",J132,0)</f>
        <v>0</v>
      </c>
      <c r="BH132" s="218">
        <f>IF(N132="sníž. přenesená",J132,0)</f>
        <v>0</v>
      </c>
      <c r="BI132" s="218">
        <f>IF(N132="nulová",J132,0)</f>
        <v>0</v>
      </c>
      <c r="BJ132" s="19" t="s">
        <v>77</v>
      </c>
      <c r="BK132" s="218">
        <f>ROUND(I132*H132,2)</f>
        <v>0</v>
      </c>
      <c r="BL132" s="19" t="s">
        <v>115</v>
      </c>
      <c r="BM132" s="217" t="s">
        <v>190</v>
      </c>
    </row>
    <row r="133" s="2" customFormat="1">
      <c r="A133" s="40"/>
      <c r="B133" s="41"/>
      <c r="C133" s="42"/>
      <c r="D133" s="224" t="s">
        <v>138</v>
      </c>
      <c r="E133" s="42"/>
      <c r="F133" s="225" t="s">
        <v>191</v>
      </c>
      <c r="G133" s="42"/>
      <c r="H133" s="42"/>
      <c r="I133" s="226"/>
      <c r="J133" s="42"/>
      <c r="K133" s="42"/>
      <c r="L133" s="46"/>
      <c r="M133" s="227"/>
      <c r="N133" s="228"/>
      <c r="O133" s="86"/>
      <c r="P133" s="86"/>
      <c r="Q133" s="86"/>
      <c r="R133" s="86"/>
      <c r="S133" s="86"/>
      <c r="T133" s="87"/>
      <c r="U133" s="40"/>
      <c r="V133" s="40"/>
      <c r="W133" s="40"/>
      <c r="X133" s="40"/>
      <c r="Y133" s="40"/>
      <c r="Z133" s="40"/>
      <c r="AA133" s="40"/>
      <c r="AB133" s="40"/>
      <c r="AC133" s="40"/>
      <c r="AD133" s="40"/>
      <c r="AE133" s="40"/>
      <c r="AT133" s="19" t="s">
        <v>138</v>
      </c>
      <c r="AU133" s="19" t="s">
        <v>79</v>
      </c>
    </row>
    <row r="134" s="2" customFormat="1">
      <c r="A134" s="40"/>
      <c r="B134" s="41"/>
      <c r="C134" s="42"/>
      <c r="D134" s="229" t="s">
        <v>140</v>
      </c>
      <c r="E134" s="42"/>
      <c r="F134" s="230" t="s">
        <v>192</v>
      </c>
      <c r="G134" s="42"/>
      <c r="H134" s="42"/>
      <c r="I134" s="226"/>
      <c r="J134" s="42"/>
      <c r="K134" s="42"/>
      <c r="L134" s="46"/>
      <c r="M134" s="227"/>
      <c r="N134" s="228"/>
      <c r="O134" s="86"/>
      <c r="P134" s="86"/>
      <c r="Q134" s="86"/>
      <c r="R134" s="86"/>
      <c r="S134" s="86"/>
      <c r="T134" s="87"/>
      <c r="U134" s="40"/>
      <c r="V134" s="40"/>
      <c r="W134" s="40"/>
      <c r="X134" s="40"/>
      <c r="Y134" s="40"/>
      <c r="Z134" s="40"/>
      <c r="AA134" s="40"/>
      <c r="AB134" s="40"/>
      <c r="AC134" s="40"/>
      <c r="AD134" s="40"/>
      <c r="AE134" s="40"/>
      <c r="AT134" s="19" t="s">
        <v>140</v>
      </c>
      <c r="AU134" s="19" t="s">
        <v>79</v>
      </c>
    </row>
    <row r="135" s="13" customFormat="1">
      <c r="A135" s="13"/>
      <c r="B135" s="231"/>
      <c r="C135" s="232"/>
      <c r="D135" s="229" t="s">
        <v>142</v>
      </c>
      <c r="E135" s="233" t="s">
        <v>19</v>
      </c>
      <c r="F135" s="234" t="s">
        <v>143</v>
      </c>
      <c r="G135" s="232"/>
      <c r="H135" s="233" t="s">
        <v>19</v>
      </c>
      <c r="I135" s="235"/>
      <c r="J135" s="232"/>
      <c r="K135" s="232"/>
      <c r="L135" s="236"/>
      <c r="M135" s="237"/>
      <c r="N135" s="238"/>
      <c r="O135" s="238"/>
      <c r="P135" s="238"/>
      <c r="Q135" s="238"/>
      <c r="R135" s="238"/>
      <c r="S135" s="238"/>
      <c r="T135" s="239"/>
      <c r="U135" s="13"/>
      <c r="V135" s="13"/>
      <c r="W135" s="13"/>
      <c r="X135" s="13"/>
      <c r="Y135" s="13"/>
      <c r="Z135" s="13"/>
      <c r="AA135" s="13"/>
      <c r="AB135" s="13"/>
      <c r="AC135" s="13"/>
      <c r="AD135" s="13"/>
      <c r="AE135" s="13"/>
      <c r="AT135" s="240" t="s">
        <v>142</v>
      </c>
      <c r="AU135" s="240" t="s">
        <v>79</v>
      </c>
      <c r="AV135" s="13" t="s">
        <v>77</v>
      </c>
      <c r="AW135" s="13" t="s">
        <v>32</v>
      </c>
      <c r="AX135" s="13" t="s">
        <v>70</v>
      </c>
      <c r="AY135" s="240" t="s">
        <v>108</v>
      </c>
    </row>
    <row r="136" s="14" customFormat="1">
      <c r="A136" s="14"/>
      <c r="B136" s="241"/>
      <c r="C136" s="242"/>
      <c r="D136" s="229" t="s">
        <v>142</v>
      </c>
      <c r="E136" s="243" t="s">
        <v>19</v>
      </c>
      <c r="F136" s="244" t="s">
        <v>193</v>
      </c>
      <c r="G136" s="242"/>
      <c r="H136" s="245">
        <v>50.539999999999999</v>
      </c>
      <c r="I136" s="246"/>
      <c r="J136" s="242"/>
      <c r="K136" s="242"/>
      <c r="L136" s="247"/>
      <c r="M136" s="248"/>
      <c r="N136" s="249"/>
      <c r="O136" s="249"/>
      <c r="P136" s="249"/>
      <c r="Q136" s="249"/>
      <c r="R136" s="249"/>
      <c r="S136" s="249"/>
      <c r="T136" s="250"/>
      <c r="U136" s="14"/>
      <c r="V136" s="14"/>
      <c r="W136" s="14"/>
      <c r="X136" s="14"/>
      <c r="Y136" s="14"/>
      <c r="Z136" s="14"/>
      <c r="AA136" s="14"/>
      <c r="AB136" s="14"/>
      <c r="AC136" s="14"/>
      <c r="AD136" s="14"/>
      <c r="AE136" s="14"/>
      <c r="AT136" s="251" t="s">
        <v>142</v>
      </c>
      <c r="AU136" s="251" t="s">
        <v>79</v>
      </c>
      <c r="AV136" s="14" t="s">
        <v>79</v>
      </c>
      <c r="AW136" s="14" t="s">
        <v>32</v>
      </c>
      <c r="AX136" s="14" t="s">
        <v>77</v>
      </c>
      <c r="AY136" s="251" t="s">
        <v>108</v>
      </c>
    </row>
    <row r="137" s="2" customFormat="1" ht="24.15" customHeight="1">
      <c r="A137" s="40"/>
      <c r="B137" s="41"/>
      <c r="C137" s="206" t="s">
        <v>194</v>
      </c>
      <c r="D137" s="206" t="s">
        <v>111</v>
      </c>
      <c r="E137" s="207" t="s">
        <v>195</v>
      </c>
      <c r="F137" s="208" t="s">
        <v>196</v>
      </c>
      <c r="G137" s="209" t="s">
        <v>136</v>
      </c>
      <c r="H137" s="210">
        <v>372.5</v>
      </c>
      <c r="I137" s="211"/>
      <c r="J137" s="212">
        <f>ROUND(I137*H137,2)</f>
        <v>0</v>
      </c>
      <c r="K137" s="208" t="s">
        <v>137</v>
      </c>
      <c r="L137" s="46"/>
      <c r="M137" s="213" t="s">
        <v>19</v>
      </c>
      <c r="N137" s="214" t="s">
        <v>41</v>
      </c>
      <c r="O137" s="86"/>
      <c r="P137" s="215">
        <f>O137*H137</f>
        <v>0</v>
      </c>
      <c r="Q137" s="215">
        <v>4.0000000000000003E-05</v>
      </c>
      <c r="R137" s="215">
        <f>Q137*H137</f>
        <v>0.014900000000000002</v>
      </c>
      <c r="S137" s="215">
        <v>0</v>
      </c>
      <c r="T137" s="216">
        <f>S137*H137</f>
        <v>0</v>
      </c>
      <c r="U137" s="40"/>
      <c r="V137" s="40"/>
      <c r="W137" s="40"/>
      <c r="X137" s="40"/>
      <c r="Y137" s="40"/>
      <c r="Z137" s="40"/>
      <c r="AA137" s="40"/>
      <c r="AB137" s="40"/>
      <c r="AC137" s="40"/>
      <c r="AD137" s="40"/>
      <c r="AE137" s="40"/>
      <c r="AR137" s="217" t="s">
        <v>115</v>
      </c>
      <c r="AT137" s="217" t="s">
        <v>111</v>
      </c>
      <c r="AU137" s="217" t="s">
        <v>79</v>
      </c>
      <c r="AY137" s="19" t="s">
        <v>108</v>
      </c>
      <c r="BE137" s="218">
        <f>IF(N137="základní",J137,0)</f>
        <v>0</v>
      </c>
      <c r="BF137" s="218">
        <f>IF(N137="snížená",J137,0)</f>
        <v>0</v>
      </c>
      <c r="BG137" s="218">
        <f>IF(N137="zákl. přenesená",J137,0)</f>
        <v>0</v>
      </c>
      <c r="BH137" s="218">
        <f>IF(N137="sníž. přenesená",J137,0)</f>
        <v>0</v>
      </c>
      <c r="BI137" s="218">
        <f>IF(N137="nulová",J137,0)</f>
        <v>0</v>
      </c>
      <c r="BJ137" s="19" t="s">
        <v>77</v>
      </c>
      <c r="BK137" s="218">
        <f>ROUND(I137*H137,2)</f>
        <v>0</v>
      </c>
      <c r="BL137" s="19" t="s">
        <v>115</v>
      </c>
      <c r="BM137" s="217" t="s">
        <v>197</v>
      </c>
    </row>
    <row r="138" s="2" customFormat="1">
      <c r="A138" s="40"/>
      <c r="B138" s="41"/>
      <c r="C138" s="42"/>
      <c r="D138" s="224" t="s">
        <v>138</v>
      </c>
      <c r="E138" s="42"/>
      <c r="F138" s="225" t="s">
        <v>198</v>
      </c>
      <c r="G138" s="42"/>
      <c r="H138" s="42"/>
      <c r="I138" s="226"/>
      <c r="J138" s="42"/>
      <c r="K138" s="42"/>
      <c r="L138" s="46"/>
      <c r="M138" s="227"/>
      <c r="N138" s="228"/>
      <c r="O138" s="86"/>
      <c r="P138" s="86"/>
      <c r="Q138" s="86"/>
      <c r="R138" s="86"/>
      <c r="S138" s="86"/>
      <c r="T138" s="87"/>
      <c r="U138" s="40"/>
      <c r="V138" s="40"/>
      <c r="W138" s="40"/>
      <c r="X138" s="40"/>
      <c r="Y138" s="40"/>
      <c r="Z138" s="40"/>
      <c r="AA138" s="40"/>
      <c r="AB138" s="40"/>
      <c r="AC138" s="40"/>
      <c r="AD138" s="40"/>
      <c r="AE138" s="40"/>
      <c r="AT138" s="19" t="s">
        <v>138</v>
      </c>
      <c r="AU138" s="19" t="s">
        <v>79</v>
      </c>
    </row>
    <row r="139" s="2" customFormat="1">
      <c r="A139" s="40"/>
      <c r="B139" s="41"/>
      <c r="C139" s="42"/>
      <c r="D139" s="229" t="s">
        <v>140</v>
      </c>
      <c r="E139" s="42"/>
      <c r="F139" s="230" t="s">
        <v>199</v>
      </c>
      <c r="G139" s="42"/>
      <c r="H139" s="42"/>
      <c r="I139" s="226"/>
      <c r="J139" s="42"/>
      <c r="K139" s="42"/>
      <c r="L139" s="46"/>
      <c r="M139" s="227"/>
      <c r="N139" s="228"/>
      <c r="O139" s="86"/>
      <c r="P139" s="86"/>
      <c r="Q139" s="86"/>
      <c r="R139" s="86"/>
      <c r="S139" s="86"/>
      <c r="T139" s="87"/>
      <c r="U139" s="40"/>
      <c r="V139" s="40"/>
      <c r="W139" s="40"/>
      <c r="X139" s="40"/>
      <c r="Y139" s="40"/>
      <c r="Z139" s="40"/>
      <c r="AA139" s="40"/>
      <c r="AB139" s="40"/>
      <c r="AC139" s="40"/>
      <c r="AD139" s="40"/>
      <c r="AE139" s="40"/>
      <c r="AT139" s="19" t="s">
        <v>140</v>
      </c>
      <c r="AU139" s="19" t="s">
        <v>79</v>
      </c>
    </row>
    <row r="140" s="13" customFormat="1">
      <c r="A140" s="13"/>
      <c r="B140" s="231"/>
      <c r="C140" s="232"/>
      <c r="D140" s="229" t="s">
        <v>142</v>
      </c>
      <c r="E140" s="233" t="s">
        <v>19</v>
      </c>
      <c r="F140" s="234" t="s">
        <v>200</v>
      </c>
      <c r="G140" s="232"/>
      <c r="H140" s="233" t="s">
        <v>19</v>
      </c>
      <c r="I140" s="235"/>
      <c r="J140" s="232"/>
      <c r="K140" s="232"/>
      <c r="L140" s="236"/>
      <c r="M140" s="237"/>
      <c r="N140" s="238"/>
      <c r="O140" s="238"/>
      <c r="P140" s="238"/>
      <c r="Q140" s="238"/>
      <c r="R140" s="238"/>
      <c r="S140" s="238"/>
      <c r="T140" s="239"/>
      <c r="U140" s="13"/>
      <c r="V140" s="13"/>
      <c r="W140" s="13"/>
      <c r="X140" s="13"/>
      <c r="Y140" s="13"/>
      <c r="Z140" s="13"/>
      <c r="AA140" s="13"/>
      <c r="AB140" s="13"/>
      <c r="AC140" s="13"/>
      <c r="AD140" s="13"/>
      <c r="AE140" s="13"/>
      <c r="AT140" s="240" t="s">
        <v>142</v>
      </c>
      <c r="AU140" s="240" t="s">
        <v>79</v>
      </c>
      <c r="AV140" s="13" t="s">
        <v>77</v>
      </c>
      <c r="AW140" s="13" t="s">
        <v>32</v>
      </c>
      <c r="AX140" s="13" t="s">
        <v>70</v>
      </c>
      <c r="AY140" s="240" t="s">
        <v>108</v>
      </c>
    </row>
    <row r="141" s="14" customFormat="1">
      <c r="A141" s="14"/>
      <c r="B141" s="241"/>
      <c r="C141" s="242"/>
      <c r="D141" s="229" t="s">
        <v>142</v>
      </c>
      <c r="E141" s="243" t="s">
        <v>19</v>
      </c>
      <c r="F141" s="244" t="s">
        <v>144</v>
      </c>
      <c r="G141" s="242"/>
      <c r="H141" s="245">
        <v>248.59999999999999</v>
      </c>
      <c r="I141" s="246"/>
      <c r="J141" s="242"/>
      <c r="K141" s="242"/>
      <c r="L141" s="247"/>
      <c r="M141" s="248"/>
      <c r="N141" s="249"/>
      <c r="O141" s="249"/>
      <c r="P141" s="249"/>
      <c r="Q141" s="249"/>
      <c r="R141" s="249"/>
      <c r="S141" s="249"/>
      <c r="T141" s="250"/>
      <c r="U141" s="14"/>
      <c r="V141" s="14"/>
      <c r="W141" s="14"/>
      <c r="X141" s="14"/>
      <c r="Y141" s="14"/>
      <c r="Z141" s="14"/>
      <c r="AA141" s="14"/>
      <c r="AB141" s="14"/>
      <c r="AC141" s="14"/>
      <c r="AD141" s="14"/>
      <c r="AE141" s="14"/>
      <c r="AT141" s="251" t="s">
        <v>142</v>
      </c>
      <c r="AU141" s="251" t="s">
        <v>79</v>
      </c>
      <c r="AV141" s="14" t="s">
        <v>79</v>
      </c>
      <c r="AW141" s="14" t="s">
        <v>32</v>
      </c>
      <c r="AX141" s="14" t="s">
        <v>70</v>
      </c>
      <c r="AY141" s="251" t="s">
        <v>108</v>
      </c>
    </row>
    <row r="142" s="14" customFormat="1">
      <c r="A142" s="14"/>
      <c r="B142" s="241"/>
      <c r="C142" s="242"/>
      <c r="D142" s="229" t="s">
        <v>142</v>
      </c>
      <c r="E142" s="243" t="s">
        <v>19</v>
      </c>
      <c r="F142" s="244" t="s">
        <v>145</v>
      </c>
      <c r="G142" s="242"/>
      <c r="H142" s="245">
        <v>123.90000000000001</v>
      </c>
      <c r="I142" s="246"/>
      <c r="J142" s="242"/>
      <c r="K142" s="242"/>
      <c r="L142" s="247"/>
      <c r="M142" s="248"/>
      <c r="N142" s="249"/>
      <c r="O142" s="249"/>
      <c r="P142" s="249"/>
      <c r="Q142" s="249"/>
      <c r="R142" s="249"/>
      <c r="S142" s="249"/>
      <c r="T142" s="250"/>
      <c r="U142" s="14"/>
      <c r="V142" s="14"/>
      <c r="W142" s="14"/>
      <c r="X142" s="14"/>
      <c r="Y142" s="14"/>
      <c r="Z142" s="14"/>
      <c r="AA142" s="14"/>
      <c r="AB142" s="14"/>
      <c r="AC142" s="14"/>
      <c r="AD142" s="14"/>
      <c r="AE142" s="14"/>
      <c r="AT142" s="251" t="s">
        <v>142</v>
      </c>
      <c r="AU142" s="251" t="s">
        <v>79</v>
      </c>
      <c r="AV142" s="14" t="s">
        <v>79</v>
      </c>
      <c r="AW142" s="14" t="s">
        <v>32</v>
      </c>
      <c r="AX142" s="14" t="s">
        <v>70</v>
      </c>
      <c r="AY142" s="251" t="s">
        <v>108</v>
      </c>
    </row>
    <row r="143" s="15" customFormat="1">
      <c r="A143" s="15"/>
      <c r="B143" s="252"/>
      <c r="C143" s="253"/>
      <c r="D143" s="229" t="s">
        <v>142</v>
      </c>
      <c r="E143" s="254" t="s">
        <v>19</v>
      </c>
      <c r="F143" s="255" t="s">
        <v>146</v>
      </c>
      <c r="G143" s="253"/>
      <c r="H143" s="256">
        <v>372.5</v>
      </c>
      <c r="I143" s="257"/>
      <c r="J143" s="253"/>
      <c r="K143" s="253"/>
      <c r="L143" s="258"/>
      <c r="M143" s="259"/>
      <c r="N143" s="260"/>
      <c r="O143" s="260"/>
      <c r="P143" s="260"/>
      <c r="Q143" s="260"/>
      <c r="R143" s="260"/>
      <c r="S143" s="260"/>
      <c r="T143" s="261"/>
      <c r="U143" s="15"/>
      <c r="V143" s="15"/>
      <c r="W143" s="15"/>
      <c r="X143" s="15"/>
      <c r="Y143" s="15"/>
      <c r="Z143" s="15"/>
      <c r="AA143" s="15"/>
      <c r="AB143" s="15"/>
      <c r="AC143" s="15"/>
      <c r="AD143" s="15"/>
      <c r="AE143" s="15"/>
      <c r="AT143" s="262" t="s">
        <v>142</v>
      </c>
      <c r="AU143" s="262" t="s">
        <v>79</v>
      </c>
      <c r="AV143" s="15" t="s">
        <v>115</v>
      </c>
      <c r="AW143" s="15" t="s">
        <v>32</v>
      </c>
      <c r="AX143" s="15" t="s">
        <v>77</v>
      </c>
      <c r="AY143" s="262" t="s">
        <v>108</v>
      </c>
    </row>
    <row r="144" s="12" customFormat="1" ht="22.8" customHeight="1">
      <c r="A144" s="12"/>
      <c r="B144" s="190"/>
      <c r="C144" s="191"/>
      <c r="D144" s="192" t="s">
        <v>69</v>
      </c>
      <c r="E144" s="204" t="s">
        <v>201</v>
      </c>
      <c r="F144" s="204" t="s">
        <v>202</v>
      </c>
      <c r="G144" s="191"/>
      <c r="H144" s="191"/>
      <c r="I144" s="194"/>
      <c r="J144" s="205">
        <f>BK144</f>
        <v>0</v>
      </c>
      <c r="K144" s="191"/>
      <c r="L144" s="196"/>
      <c r="M144" s="197"/>
      <c r="N144" s="198"/>
      <c r="O144" s="198"/>
      <c r="P144" s="199">
        <f>SUM(P145:P161)</f>
        <v>0</v>
      </c>
      <c r="Q144" s="198"/>
      <c r="R144" s="199">
        <f>SUM(R145:R161)</f>
        <v>0</v>
      </c>
      <c r="S144" s="198"/>
      <c r="T144" s="200">
        <f>SUM(T145:T161)</f>
        <v>0</v>
      </c>
      <c r="U144" s="12"/>
      <c r="V144" s="12"/>
      <c r="W144" s="12"/>
      <c r="X144" s="12"/>
      <c r="Y144" s="12"/>
      <c r="Z144" s="12"/>
      <c r="AA144" s="12"/>
      <c r="AB144" s="12"/>
      <c r="AC144" s="12"/>
      <c r="AD144" s="12"/>
      <c r="AE144" s="12"/>
      <c r="AR144" s="201" t="s">
        <v>77</v>
      </c>
      <c r="AT144" s="202" t="s">
        <v>69</v>
      </c>
      <c r="AU144" s="202" t="s">
        <v>77</v>
      </c>
      <c r="AY144" s="201" t="s">
        <v>108</v>
      </c>
      <c r="BK144" s="203">
        <f>SUM(BK145:BK161)</f>
        <v>0</v>
      </c>
    </row>
    <row r="145" s="2" customFormat="1" ht="24.15" customHeight="1">
      <c r="A145" s="40"/>
      <c r="B145" s="41"/>
      <c r="C145" s="206" t="s">
        <v>203</v>
      </c>
      <c r="D145" s="206" t="s">
        <v>111</v>
      </c>
      <c r="E145" s="207" t="s">
        <v>204</v>
      </c>
      <c r="F145" s="208" t="s">
        <v>205</v>
      </c>
      <c r="G145" s="209" t="s">
        <v>206</v>
      </c>
      <c r="H145" s="210">
        <v>6.0069999999999997</v>
      </c>
      <c r="I145" s="211"/>
      <c r="J145" s="212">
        <f>ROUND(I145*H145,2)</f>
        <v>0</v>
      </c>
      <c r="K145" s="208" t="s">
        <v>137</v>
      </c>
      <c r="L145" s="46"/>
      <c r="M145" s="213" t="s">
        <v>19</v>
      </c>
      <c r="N145" s="214" t="s">
        <v>41</v>
      </c>
      <c r="O145" s="86"/>
      <c r="P145" s="215">
        <f>O145*H145</f>
        <v>0</v>
      </c>
      <c r="Q145" s="215">
        <v>0</v>
      </c>
      <c r="R145" s="215">
        <f>Q145*H145</f>
        <v>0</v>
      </c>
      <c r="S145" s="215">
        <v>0</v>
      </c>
      <c r="T145" s="216">
        <f>S145*H145</f>
        <v>0</v>
      </c>
      <c r="U145" s="40"/>
      <c r="V145" s="40"/>
      <c r="W145" s="40"/>
      <c r="X145" s="40"/>
      <c r="Y145" s="40"/>
      <c r="Z145" s="40"/>
      <c r="AA145" s="40"/>
      <c r="AB145" s="40"/>
      <c r="AC145" s="40"/>
      <c r="AD145" s="40"/>
      <c r="AE145" s="40"/>
      <c r="AR145" s="217" t="s">
        <v>115</v>
      </c>
      <c r="AT145" s="217" t="s">
        <v>111</v>
      </c>
      <c r="AU145" s="217" t="s">
        <v>79</v>
      </c>
      <c r="AY145" s="19" t="s">
        <v>108</v>
      </c>
      <c r="BE145" s="218">
        <f>IF(N145="základní",J145,0)</f>
        <v>0</v>
      </c>
      <c r="BF145" s="218">
        <f>IF(N145="snížená",J145,0)</f>
        <v>0</v>
      </c>
      <c r="BG145" s="218">
        <f>IF(N145="zákl. přenesená",J145,0)</f>
        <v>0</v>
      </c>
      <c r="BH145" s="218">
        <f>IF(N145="sníž. přenesená",J145,0)</f>
        <v>0</v>
      </c>
      <c r="BI145" s="218">
        <f>IF(N145="nulová",J145,0)</f>
        <v>0</v>
      </c>
      <c r="BJ145" s="19" t="s">
        <v>77</v>
      </c>
      <c r="BK145" s="218">
        <f>ROUND(I145*H145,2)</f>
        <v>0</v>
      </c>
      <c r="BL145" s="19" t="s">
        <v>115</v>
      </c>
      <c r="BM145" s="217" t="s">
        <v>207</v>
      </c>
    </row>
    <row r="146" s="2" customFormat="1">
      <c r="A146" s="40"/>
      <c r="B146" s="41"/>
      <c r="C146" s="42"/>
      <c r="D146" s="224" t="s">
        <v>138</v>
      </c>
      <c r="E146" s="42"/>
      <c r="F146" s="225" t="s">
        <v>208</v>
      </c>
      <c r="G146" s="42"/>
      <c r="H146" s="42"/>
      <c r="I146" s="226"/>
      <c r="J146" s="42"/>
      <c r="K146" s="42"/>
      <c r="L146" s="46"/>
      <c r="M146" s="227"/>
      <c r="N146" s="228"/>
      <c r="O146" s="86"/>
      <c r="P146" s="86"/>
      <c r="Q146" s="86"/>
      <c r="R146" s="86"/>
      <c r="S146" s="86"/>
      <c r="T146" s="87"/>
      <c r="U146" s="40"/>
      <c r="V146" s="40"/>
      <c r="W146" s="40"/>
      <c r="X146" s="40"/>
      <c r="Y146" s="40"/>
      <c r="Z146" s="40"/>
      <c r="AA146" s="40"/>
      <c r="AB146" s="40"/>
      <c r="AC146" s="40"/>
      <c r="AD146" s="40"/>
      <c r="AE146" s="40"/>
      <c r="AT146" s="19" t="s">
        <v>138</v>
      </c>
      <c r="AU146" s="19" t="s">
        <v>79</v>
      </c>
    </row>
    <row r="147" s="2" customFormat="1">
      <c r="A147" s="40"/>
      <c r="B147" s="41"/>
      <c r="C147" s="42"/>
      <c r="D147" s="229" t="s">
        <v>140</v>
      </c>
      <c r="E147" s="42"/>
      <c r="F147" s="230" t="s">
        <v>209</v>
      </c>
      <c r="G147" s="42"/>
      <c r="H147" s="42"/>
      <c r="I147" s="226"/>
      <c r="J147" s="42"/>
      <c r="K147" s="42"/>
      <c r="L147" s="46"/>
      <c r="M147" s="227"/>
      <c r="N147" s="228"/>
      <c r="O147" s="86"/>
      <c r="P147" s="86"/>
      <c r="Q147" s="86"/>
      <c r="R147" s="86"/>
      <c r="S147" s="86"/>
      <c r="T147" s="87"/>
      <c r="U147" s="40"/>
      <c r="V147" s="40"/>
      <c r="W147" s="40"/>
      <c r="X147" s="40"/>
      <c r="Y147" s="40"/>
      <c r="Z147" s="40"/>
      <c r="AA147" s="40"/>
      <c r="AB147" s="40"/>
      <c r="AC147" s="40"/>
      <c r="AD147" s="40"/>
      <c r="AE147" s="40"/>
      <c r="AT147" s="19" t="s">
        <v>140</v>
      </c>
      <c r="AU147" s="19" t="s">
        <v>79</v>
      </c>
    </row>
    <row r="148" s="2" customFormat="1" ht="16.5" customHeight="1">
      <c r="A148" s="40"/>
      <c r="B148" s="41"/>
      <c r="C148" s="206" t="s">
        <v>163</v>
      </c>
      <c r="D148" s="206" t="s">
        <v>111</v>
      </c>
      <c r="E148" s="207" t="s">
        <v>210</v>
      </c>
      <c r="F148" s="208" t="s">
        <v>211</v>
      </c>
      <c r="G148" s="209" t="s">
        <v>206</v>
      </c>
      <c r="H148" s="210">
        <v>6.0069999999999997</v>
      </c>
      <c r="I148" s="211"/>
      <c r="J148" s="212">
        <f>ROUND(I148*H148,2)</f>
        <v>0</v>
      </c>
      <c r="K148" s="208" t="s">
        <v>137</v>
      </c>
      <c r="L148" s="46"/>
      <c r="M148" s="213" t="s">
        <v>19</v>
      </c>
      <c r="N148" s="214" t="s">
        <v>41</v>
      </c>
      <c r="O148" s="86"/>
      <c r="P148" s="215">
        <f>O148*H148</f>
        <v>0</v>
      </c>
      <c r="Q148" s="215">
        <v>0</v>
      </c>
      <c r="R148" s="215">
        <f>Q148*H148</f>
        <v>0</v>
      </c>
      <c r="S148" s="215">
        <v>0</v>
      </c>
      <c r="T148" s="216">
        <f>S148*H148</f>
        <v>0</v>
      </c>
      <c r="U148" s="40"/>
      <c r="V148" s="40"/>
      <c r="W148" s="40"/>
      <c r="X148" s="40"/>
      <c r="Y148" s="40"/>
      <c r="Z148" s="40"/>
      <c r="AA148" s="40"/>
      <c r="AB148" s="40"/>
      <c r="AC148" s="40"/>
      <c r="AD148" s="40"/>
      <c r="AE148" s="40"/>
      <c r="AR148" s="217" t="s">
        <v>115</v>
      </c>
      <c r="AT148" s="217" t="s">
        <v>111</v>
      </c>
      <c r="AU148" s="217" t="s">
        <v>79</v>
      </c>
      <c r="AY148" s="19" t="s">
        <v>108</v>
      </c>
      <c r="BE148" s="218">
        <f>IF(N148="základní",J148,0)</f>
        <v>0</v>
      </c>
      <c r="BF148" s="218">
        <f>IF(N148="snížená",J148,0)</f>
        <v>0</v>
      </c>
      <c r="BG148" s="218">
        <f>IF(N148="zákl. přenesená",J148,0)</f>
        <v>0</v>
      </c>
      <c r="BH148" s="218">
        <f>IF(N148="sníž. přenesená",J148,0)</f>
        <v>0</v>
      </c>
      <c r="BI148" s="218">
        <f>IF(N148="nulová",J148,0)</f>
        <v>0</v>
      </c>
      <c r="BJ148" s="19" t="s">
        <v>77</v>
      </c>
      <c r="BK148" s="218">
        <f>ROUND(I148*H148,2)</f>
        <v>0</v>
      </c>
      <c r="BL148" s="19" t="s">
        <v>115</v>
      </c>
      <c r="BM148" s="217" t="s">
        <v>212</v>
      </c>
    </row>
    <row r="149" s="2" customFormat="1">
      <c r="A149" s="40"/>
      <c r="B149" s="41"/>
      <c r="C149" s="42"/>
      <c r="D149" s="224" t="s">
        <v>138</v>
      </c>
      <c r="E149" s="42"/>
      <c r="F149" s="225" t="s">
        <v>213</v>
      </c>
      <c r="G149" s="42"/>
      <c r="H149" s="42"/>
      <c r="I149" s="226"/>
      <c r="J149" s="42"/>
      <c r="K149" s="42"/>
      <c r="L149" s="46"/>
      <c r="M149" s="227"/>
      <c r="N149" s="228"/>
      <c r="O149" s="86"/>
      <c r="P149" s="86"/>
      <c r="Q149" s="86"/>
      <c r="R149" s="86"/>
      <c r="S149" s="86"/>
      <c r="T149" s="87"/>
      <c r="U149" s="40"/>
      <c r="V149" s="40"/>
      <c r="W149" s="40"/>
      <c r="X149" s="40"/>
      <c r="Y149" s="40"/>
      <c r="Z149" s="40"/>
      <c r="AA149" s="40"/>
      <c r="AB149" s="40"/>
      <c r="AC149" s="40"/>
      <c r="AD149" s="40"/>
      <c r="AE149" s="40"/>
      <c r="AT149" s="19" t="s">
        <v>138</v>
      </c>
      <c r="AU149" s="19" t="s">
        <v>79</v>
      </c>
    </row>
    <row r="150" s="2" customFormat="1">
      <c r="A150" s="40"/>
      <c r="B150" s="41"/>
      <c r="C150" s="42"/>
      <c r="D150" s="229" t="s">
        <v>140</v>
      </c>
      <c r="E150" s="42"/>
      <c r="F150" s="230" t="s">
        <v>214</v>
      </c>
      <c r="G150" s="42"/>
      <c r="H150" s="42"/>
      <c r="I150" s="226"/>
      <c r="J150" s="42"/>
      <c r="K150" s="42"/>
      <c r="L150" s="46"/>
      <c r="M150" s="227"/>
      <c r="N150" s="228"/>
      <c r="O150" s="86"/>
      <c r="P150" s="86"/>
      <c r="Q150" s="86"/>
      <c r="R150" s="86"/>
      <c r="S150" s="86"/>
      <c r="T150" s="87"/>
      <c r="U150" s="40"/>
      <c r="V150" s="40"/>
      <c r="W150" s="40"/>
      <c r="X150" s="40"/>
      <c r="Y150" s="40"/>
      <c r="Z150" s="40"/>
      <c r="AA150" s="40"/>
      <c r="AB150" s="40"/>
      <c r="AC150" s="40"/>
      <c r="AD150" s="40"/>
      <c r="AE150" s="40"/>
      <c r="AT150" s="19" t="s">
        <v>140</v>
      </c>
      <c r="AU150" s="19" t="s">
        <v>79</v>
      </c>
    </row>
    <row r="151" s="2" customFormat="1" ht="21.75" customHeight="1">
      <c r="A151" s="40"/>
      <c r="B151" s="41"/>
      <c r="C151" s="206" t="s">
        <v>215</v>
      </c>
      <c r="D151" s="206" t="s">
        <v>111</v>
      </c>
      <c r="E151" s="207" t="s">
        <v>216</v>
      </c>
      <c r="F151" s="208" t="s">
        <v>217</v>
      </c>
      <c r="G151" s="209" t="s">
        <v>206</v>
      </c>
      <c r="H151" s="210">
        <v>1.3360000000000001</v>
      </c>
      <c r="I151" s="211"/>
      <c r="J151" s="212">
        <f>ROUND(I151*H151,2)</f>
        <v>0</v>
      </c>
      <c r="K151" s="208" t="s">
        <v>137</v>
      </c>
      <c r="L151" s="46"/>
      <c r="M151" s="213" t="s">
        <v>19</v>
      </c>
      <c r="N151" s="214" t="s">
        <v>41</v>
      </c>
      <c r="O151" s="86"/>
      <c r="P151" s="215">
        <f>O151*H151</f>
        <v>0</v>
      </c>
      <c r="Q151" s="215">
        <v>0</v>
      </c>
      <c r="R151" s="215">
        <f>Q151*H151</f>
        <v>0</v>
      </c>
      <c r="S151" s="215">
        <v>0</v>
      </c>
      <c r="T151" s="216">
        <f>S151*H151</f>
        <v>0</v>
      </c>
      <c r="U151" s="40"/>
      <c r="V151" s="40"/>
      <c r="W151" s="40"/>
      <c r="X151" s="40"/>
      <c r="Y151" s="40"/>
      <c r="Z151" s="40"/>
      <c r="AA151" s="40"/>
      <c r="AB151" s="40"/>
      <c r="AC151" s="40"/>
      <c r="AD151" s="40"/>
      <c r="AE151" s="40"/>
      <c r="AR151" s="217" t="s">
        <v>115</v>
      </c>
      <c r="AT151" s="217" t="s">
        <v>111</v>
      </c>
      <c r="AU151" s="217" t="s">
        <v>79</v>
      </c>
      <c r="AY151" s="19" t="s">
        <v>108</v>
      </c>
      <c r="BE151" s="218">
        <f>IF(N151="základní",J151,0)</f>
        <v>0</v>
      </c>
      <c r="BF151" s="218">
        <f>IF(N151="snížená",J151,0)</f>
        <v>0</v>
      </c>
      <c r="BG151" s="218">
        <f>IF(N151="zákl. přenesená",J151,0)</f>
        <v>0</v>
      </c>
      <c r="BH151" s="218">
        <f>IF(N151="sníž. přenesená",J151,0)</f>
        <v>0</v>
      </c>
      <c r="BI151" s="218">
        <f>IF(N151="nulová",J151,0)</f>
        <v>0</v>
      </c>
      <c r="BJ151" s="19" t="s">
        <v>77</v>
      </c>
      <c r="BK151" s="218">
        <f>ROUND(I151*H151,2)</f>
        <v>0</v>
      </c>
      <c r="BL151" s="19" t="s">
        <v>115</v>
      </c>
      <c r="BM151" s="217" t="s">
        <v>218</v>
      </c>
    </row>
    <row r="152" s="2" customFormat="1">
      <c r="A152" s="40"/>
      <c r="B152" s="41"/>
      <c r="C152" s="42"/>
      <c r="D152" s="224" t="s">
        <v>138</v>
      </c>
      <c r="E152" s="42"/>
      <c r="F152" s="225" t="s">
        <v>219</v>
      </c>
      <c r="G152" s="42"/>
      <c r="H152" s="42"/>
      <c r="I152" s="226"/>
      <c r="J152" s="42"/>
      <c r="K152" s="42"/>
      <c r="L152" s="46"/>
      <c r="M152" s="227"/>
      <c r="N152" s="228"/>
      <c r="O152" s="86"/>
      <c r="P152" s="86"/>
      <c r="Q152" s="86"/>
      <c r="R152" s="86"/>
      <c r="S152" s="86"/>
      <c r="T152" s="87"/>
      <c r="U152" s="40"/>
      <c r="V152" s="40"/>
      <c r="W152" s="40"/>
      <c r="X152" s="40"/>
      <c r="Y152" s="40"/>
      <c r="Z152" s="40"/>
      <c r="AA152" s="40"/>
      <c r="AB152" s="40"/>
      <c r="AC152" s="40"/>
      <c r="AD152" s="40"/>
      <c r="AE152" s="40"/>
      <c r="AT152" s="19" t="s">
        <v>138</v>
      </c>
      <c r="AU152" s="19" t="s">
        <v>79</v>
      </c>
    </row>
    <row r="153" s="2" customFormat="1">
      <c r="A153" s="40"/>
      <c r="B153" s="41"/>
      <c r="C153" s="42"/>
      <c r="D153" s="229" t="s">
        <v>140</v>
      </c>
      <c r="E153" s="42"/>
      <c r="F153" s="230" t="s">
        <v>220</v>
      </c>
      <c r="G153" s="42"/>
      <c r="H153" s="42"/>
      <c r="I153" s="226"/>
      <c r="J153" s="42"/>
      <c r="K153" s="42"/>
      <c r="L153" s="46"/>
      <c r="M153" s="227"/>
      <c r="N153" s="228"/>
      <c r="O153" s="86"/>
      <c r="P153" s="86"/>
      <c r="Q153" s="86"/>
      <c r="R153" s="86"/>
      <c r="S153" s="86"/>
      <c r="T153" s="87"/>
      <c r="U153" s="40"/>
      <c r="V153" s="40"/>
      <c r="W153" s="40"/>
      <c r="X153" s="40"/>
      <c r="Y153" s="40"/>
      <c r="Z153" s="40"/>
      <c r="AA153" s="40"/>
      <c r="AB153" s="40"/>
      <c r="AC153" s="40"/>
      <c r="AD153" s="40"/>
      <c r="AE153" s="40"/>
      <c r="AT153" s="19" t="s">
        <v>140</v>
      </c>
      <c r="AU153" s="19" t="s">
        <v>79</v>
      </c>
    </row>
    <row r="154" s="2" customFormat="1" ht="24.15" customHeight="1">
      <c r="A154" s="40"/>
      <c r="B154" s="41"/>
      <c r="C154" s="206" t="s">
        <v>221</v>
      </c>
      <c r="D154" s="206" t="s">
        <v>111</v>
      </c>
      <c r="E154" s="207" t="s">
        <v>222</v>
      </c>
      <c r="F154" s="208" t="s">
        <v>223</v>
      </c>
      <c r="G154" s="209" t="s">
        <v>206</v>
      </c>
      <c r="H154" s="210">
        <v>13.359999999999999</v>
      </c>
      <c r="I154" s="211"/>
      <c r="J154" s="212">
        <f>ROUND(I154*H154,2)</f>
        <v>0</v>
      </c>
      <c r="K154" s="208" t="s">
        <v>137</v>
      </c>
      <c r="L154" s="46"/>
      <c r="M154" s="213" t="s">
        <v>19</v>
      </c>
      <c r="N154" s="214" t="s">
        <v>41</v>
      </c>
      <c r="O154" s="86"/>
      <c r="P154" s="215">
        <f>O154*H154</f>
        <v>0</v>
      </c>
      <c r="Q154" s="215">
        <v>0</v>
      </c>
      <c r="R154" s="215">
        <f>Q154*H154</f>
        <v>0</v>
      </c>
      <c r="S154" s="215">
        <v>0</v>
      </c>
      <c r="T154" s="216">
        <f>S154*H154</f>
        <v>0</v>
      </c>
      <c r="U154" s="40"/>
      <c r="V154" s="40"/>
      <c r="W154" s="40"/>
      <c r="X154" s="40"/>
      <c r="Y154" s="40"/>
      <c r="Z154" s="40"/>
      <c r="AA154" s="40"/>
      <c r="AB154" s="40"/>
      <c r="AC154" s="40"/>
      <c r="AD154" s="40"/>
      <c r="AE154" s="40"/>
      <c r="AR154" s="217" t="s">
        <v>115</v>
      </c>
      <c r="AT154" s="217" t="s">
        <v>111</v>
      </c>
      <c r="AU154" s="217" t="s">
        <v>79</v>
      </c>
      <c r="AY154" s="19" t="s">
        <v>108</v>
      </c>
      <c r="BE154" s="218">
        <f>IF(N154="základní",J154,0)</f>
        <v>0</v>
      </c>
      <c r="BF154" s="218">
        <f>IF(N154="snížená",J154,0)</f>
        <v>0</v>
      </c>
      <c r="BG154" s="218">
        <f>IF(N154="zákl. přenesená",J154,0)</f>
        <v>0</v>
      </c>
      <c r="BH154" s="218">
        <f>IF(N154="sníž. přenesená",J154,0)</f>
        <v>0</v>
      </c>
      <c r="BI154" s="218">
        <f>IF(N154="nulová",J154,0)</f>
        <v>0</v>
      </c>
      <c r="BJ154" s="19" t="s">
        <v>77</v>
      </c>
      <c r="BK154" s="218">
        <f>ROUND(I154*H154,2)</f>
        <v>0</v>
      </c>
      <c r="BL154" s="19" t="s">
        <v>115</v>
      </c>
      <c r="BM154" s="217" t="s">
        <v>224</v>
      </c>
    </row>
    <row r="155" s="2" customFormat="1">
      <c r="A155" s="40"/>
      <c r="B155" s="41"/>
      <c r="C155" s="42"/>
      <c r="D155" s="224" t="s">
        <v>138</v>
      </c>
      <c r="E155" s="42"/>
      <c r="F155" s="225" t="s">
        <v>225</v>
      </c>
      <c r="G155" s="42"/>
      <c r="H155" s="42"/>
      <c r="I155" s="226"/>
      <c r="J155" s="42"/>
      <c r="K155" s="42"/>
      <c r="L155" s="46"/>
      <c r="M155" s="227"/>
      <c r="N155" s="228"/>
      <c r="O155" s="86"/>
      <c r="P155" s="86"/>
      <c r="Q155" s="86"/>
      <c r="R155" s="86"/>
      <c r="S155" s="86"/>
      <c r="T155" s="87"/>
      <c r="U155" s="40"/>
      <c r="V155" s="40"/>
      <c r="W155" s="40"/>
      <c r="X155" s="40"/>
      <c r="Y155" s="40"/>
      <c r="Z155" s="40"/>
      <c r="AA155" s="40"/>
      <c r="AB155" s="40"/>
      <c r="AC155" s="40"/>
      <c r="AD155" s="40"/>
      <c r="AE155" s="40"/>
      <c r="AT155" s="19" t="s">
        <v>138</v>
      </c>
      <c r="AU155" s="19" t="s">
        <v>79</v>
      </c>
    </row>
    <row r="156" s="2" customFormat="1">
      <c r="A156" s="40"/>
      <c r="B156" s="41"/>
      <c r="C156" s="42"/>
      <c r="D156" s="229" t="s">
        <v>140</v>
      </c>
      <c r="E156" s="42"/>
      <c r="F156" s="230" t="s">
        <v>220</v>
      </c>
      <c r="G156" s="42"/>
      <c r="H156" s="42"/>
      <c r="I156" s="226"/>
      <c r="J156" s="42"/>
      <c r="K156" s="42"/>
      <c r="L156" s="46"/>
      <c r="M156" s="227"/>
      <c r="N156" s="228"/>
      <c r="O156" s="86"/>
      <c r="P156" s="86"/>
      <c r="Q156" s="86"/>
      <c r="R156" s="86"/>
      <c r="S156" s="86"/>
      <c r="T156" s="87"/>
      <c r="U156" s="40"/>
      <c r="V156" s="40"/>
      <c r="W156" s="40"/>
      <c r="X156" s="40"/>
      <c r="Y156" s="40"/>
      <c r="Z156" s="40"/>
      <c r="AA156" s="40"/>
      <c r="AB156" s="40"/>
      <c r="AC156" s="40"/>
      <c r="AD156" s="40"/>
      <c r="AE156" s="40"/>
      <c r="AT156" s="19" t="s">
        <v>140</v>
      </c>
      <c r="AU156" s="19" t="s">
        <v>79</v>
      </c>
    </row>
    <row r="157" s="14" customFormat="1">
      <c r="A157" s="14"/>
      <c r="B157" s="241"/>
      <c r="C157" s="242"/>
      <c r="D157" s="229" t="s">
        <v>142</v>
      </c>
      <c r="E157" s="243" t="s">
        <v>19</v>
      </c>
      <c r="F157" s="244" t="s">
        <v>226</v>
      </c>
      <c r="G157" s="242"/>
      <c r="H157" s="245">
        <v>13.359999999999999</v>
      </c>
      <c r="I157" s="246"/>
      <c r="J157" s="242"/>
      <c r="K157" s="242"/>
      <c r="L157" s="247"/>
      <c r="M157" s="248"/>
      <c r="N157" s="249"/>
      <c r="O157" s="249"/>
      <c r="P157" s="249"/>
      <c r="Q157" s="249"/>
      <c r="R157" s="249"/>
      <c r="S157" s="249"/>
      <c r="T157" s="250"/>
      <c r="U157" s="14"/>
      <c r="V157" s="14"/>
      <c r="W157" s="14"/>
      <c r="X157" s="14"/>
      <c r="Y157" s="14"/>
      <c r="Z157" s="14"/>
      <c r="AA157" s="14"/>
      <c r="AB157" s="14"/>
      <c r="AC157" s="14"/>
      <c r="AD157" s="14"/>
      <c r="AE157" s="14"/>
      <c r="AT157" s="251" t="s">
        <v>142</v>
      </c>
      <c r="AU157" s="251" t="s">
        <v>79</v>
      </c>
      <c r="AV157" s="14" t="s">
        <v>79</v>
      </c>
      <c r="AW157" s="14" t="s">
        <v>32</v>
      </c>
      <c r="AX157" s="14" t="s">
        <v>77</v>
      </c>
      <c r="AY157" s="251" t="s">
        <v>108</v>
      </c>
    </row>
    <row r="158" s="2" customFormat="1" ht="24.15" customHeight="1">
      <c r="A158" s="40"/>
      <c r="B158" s="41"/>
      <c r="C158" s="206" t="s">
        <v>8</v>
      </c>
      <c r="D158" s="206" t="s">
        <v>111</v>
      </c>
      <c r="E158" s="207" t="s">
        <v>227</v>
      </c>
      <c r="F158" s="208" t="s">
        <v>228</v>
      </c>
      <c r="G158" s="209" t="s">
        <v>206</v>
      </c>
      <c r="H158" s="210">
        <v>1.3360000000000001</v>
      </c>
      <c r="I158" s="211"/>
      <c r="J158" s="212">
        <f>ROUND(I158*H158,2)</f>
        <v>0</v>
      </c>
      <c r="K158" s="208" t="s">
        <v>137</v>
      </c>
      <c r="L158" s="46"/>
      <c r="M158" s="213" t="s">
        <v>19</v>
      </c>
      <c r="N158" s="214" t="s">
        <v>41</v>
      </c>
      <c r="O158" s="86"/>
      <c r="P158" s="215">
        <f>O158*H158</f>
        <v>0</v>
      </c>
      <c r="Q158" s="215">
        <v>0</v>
      </c>
      <c r="R158" s="215">
        <f>Q158*H158</f>
        <v>0</v>
      </c>
      <c r="S158" s="215">
        <v>0</v>
      </c>
      <c r="T158" s="216">
        <f>S158*H158</f>
        <v>0</v>
      </c>
      <c r="U158" s="40"/>
      <c r="V158" s="40"/>
      <c r="W158" s="40"/>
      <c r="X158" s="40"/>
      <c r="Y158" s="40"/>
      <c r="Z158" s="40"/>
      <c r="AA158" s="40"/>
      <c r="AB158" s="40"/>
      <c r="AC158" s="40"/>
      <c r="AD158" s="40"/>
      <c r="AE158" s="40"/>
      <c r="AR158" s="217" t="s">
        <v>115</v>
      </c>
      <c r="AT158" s="217" t="s">
        <v>111</v>
      </c>
      <c r="AU158" s="217" t="s">
        <v>79</v>
      </c>
      <c r="AY158" s="19" t="s">
        <v>108</v>
      </c>
      <c r="BE158" s="218">
        <f>IF(N158="základní",J158,0)</f>
        <v>0</v>
      </c>
      <c r="BF158" s="218">
        <f>IF(N158="snížená",J158,0)</f>
        <v>0</v>
      </c>
      <c r="BG158" s="218">
        <f>IF(N158="zákl. přenesená",J158,0)</f>
        <v>0</v>
      </c>
      <c r="BH158" s="218">
        <f>IF(N158="sníž. přenesená",J158,0)</f>
        <v>0</v>
      </c>
      <c r="BI158" s="218">
        <f>IF(N158="nulová",J158,0)</f>
        <v>0</v>
      </c>
      <c r="BJ158" s="19" t="s">
        <v>77</v>
      </c>
      <c r="BK158" s="218">
        <f>ROUND(I158*H158,2)</f>
        <v>0</v>
      </c>
      <c r="BL158" s="19" t="s">
        <v>115</v>
      </c>
      <c r="BM158" s="217" t="s">
        <v>229</v>
      </c>
    </row>
    <row r="159" s="2" customFormat="1">
      <c r="A159" s="40"/>
      <c r="B159" s="41"/>
      <c r="C159" s="42"/>
      <c r="D159" s="224" t="s">
        <v>138</v>
      </c>
      <c r="E159" s="42"/>
      <c r="F159" s="225" t="s">
        <v>230</v>
      </c>
      <c r="G159" s="42"/>
      <c r="H159" s="42"/>
      <c r="I159" s="226"/>
      <c r="J159" s="42"/>
      <c r="K159" s="42"/>
      <c r="L159" s="46"/>
      <c r="M159" s="227"/>
      <c r="N159" s="228"/>
      <c r="O159" s="86"/>
      <c r="P159" s="86"/>
      <c r="Q159" s="86"/>
      <c r="R159" s="86"/>
      <c r="S159" s="86"/>
      <c r="T159" s="87"/>
      <c r="U159" s="40"/>
      <c r="V159" s="40"/>
      <c r="W159" s="40"/>
      <c r="X159" s="40"/>
      <c r="Y159" s="40"/>
      <c r="Z159" s="40"/>
      <c r="AA159" s="40"/>
      <c r="AB159" s="40"/>
      <c r="AC159" s="40"/>
      <c r="AD159" s="40"/>
      <c r="AE159" s="40"/>
      <c r="AT159" s="19" t="s">
        <v>138</v>
      </c>
      <c r="AU159" s="19" t="s">
        <v>79</v>
      </c>
    </row>
    <row r="160" s="2" customFormat="1">
      <c r="A160" s="40"/>
      <c r="B160" s="41"/>
      <c r="C160" s="42"/>
      <c r="D160" s="229" t="s">
        <v>140</v>
      </c>
      <c r="E160" s="42"/>
      <c r="F160" s="230" t="s">
        <v>231</v>
      </c>
      <c r="G160" s="42"/>
      <c r="H160" s="42"/>
      <c r="I160" s="226"/>
      <c r="J160" s="42"/>
      <c r="K160" s="42"/>
      <c r="L160" s="46"/>
      <c r="M160" s="227"/>
      <c r="N160" s="228"/>
      <c r="O160" s="86"/>
      <c r="P160" s="86"/>
      <c r="Q160" s="86"/>
      <c r="R160" s="86"/>
      <c r="S160" s="86"/>
      <c r="T160" s="87"/>
      <c r="U160" s="40"/>
      <c r="V160" s="40"/>
      <c r="W160" s="40"/>
      <c r="X160" s="40"/>
      <c r="Y160" s="40"/>
      <c r="Z160" s="40"/>
      <c r="AA160" s="40"/>
      <c r="AB160" s="40"/>
      <c r="AC160" s="40"/>
      <c r="AD160" s="40"/>
      <c r="AE160" s="40"/>
      <c r="AT160" s="19" t="s">
        <v>140</v>
      </c>
      <c r="AU160" s="19" t="s">
        <v>79</v>
      </c>
    </row>
    <row r="161" s="2" customFormat="1" ht="16.5" customHeight="1">
      <c r="A161" s="40"/>
      <c r="B161" s="41"/>
      <c r="C161" s="206" t="s">
        <v>232</v>
      </c>
      <c r="D161" s="206" t="s">
        <v>111</v>
      </c>
      <c r="E161" s="207" t="s">
        <v>233</v>
      </c>
      <c r="F161" s="208" t="s">
        <v>234</v>
      </c>
      <c r="G161" s="209" t="s">
        <v>206</v>
      </c>
      <c r="H161" s="210">
        <v>4.6710000000000003</v>
      </c>
      <c r="I161" s="211"/>
      <c r="J161" s="212">
        <f>ROUND(I161*H161,2)</f>
        <v>0</v>
      </c>
      <c r="K161" s="208" t="s">
        <v>19</v>
      </c>
      <c r="L161" s="46"/>
      <c r="M161" s="213" t="s">
        <v>19</v>
      </c>
      <c r="N161" s="214" t="s">
        <v>41</v>
      </c>
      <c r="O161" s="86"/>
      <c r="P161" s="215">
        <f>O161*H161</f>
        <v>0</v>
      </c>
      <c r="Q161" s="215">
        <v>0</v>
      </c>
      <c r="R161" s="215">
        <f>Q161*H161</f>
        <v>0</v>
      </c>
      <c r="S161" s="215">
        <v>0</v>
      </c>
      <c r="T161" s="216">
        <f>S161*H161</f>
        <v>0</v>
      </c>
      <c r="U161" s="40"/>
      <c r="V161" s="40"/>
      <c r="W161" s="40"/>
      <c r="X161" s="40"/>
      <c r="Y161" s="40"/>
      <c r="Z161" s="40"/>
      <c r="AA161" s="40"/>
      <c r="AB161" s="40"/>
      <c r="AC161" s="40"/>
      <c r="AD161" s="40"/>
      <c r="AE161" s="40"/>
      <c r="AR161" s="217" t="s">
        <v>115</v>
      </c>
      <c r="AT161" s="217" t="s">
        <v>111</v>
      </c>
      <c r="AU161" s="217" t="s">
        <v>79</v>
      </c>
      <c r="AY161" s="19" t="s">
        <v>108</v>
      </c>
      <c r="BE161" s="218">
        <f>IF(N161="základní",J161,0)</f>
        <v>0</v>
      </c>
      <c r="BF161" s="218">
        <f>IF(N161="snížená",J161,0)</f>
        <v>0</v>
      </c>
      <c r="BG161" s="218">
        <f>IF(N161="zákl. přenesená",J161,0)</f>
        <v>0</v>
      </c>
      <c r="BH161" s="218">
        <f>IF(N161="sníž. přenesená",J161,0)</f>
        <v>0</v>
      </c>
      <c r="BI161" s="218">
        <f>IF(N161="nulová",J161,0)</f>
        <v>0</v>
      </c>
      <c r="BJ161" s="19" t="s">
        <v>77</v>
      </c>
      <c r="BK161" s="218">
        <f>ROUND(I161*H161,2)</f>
        <v>0</v>
      </c>
      <c r="BL161" s="19" t="s">
        <v>115</v>
      </c>
      <c r="BM161" s="217" t="s">
        <v>235</v>
      </c>
    </row>
    <row r="162" s="12" customFormat="1" ht="22.8" customHeight="1">
      <c r="A162" s="12"/>
      <c r="B162" s="190"/>
      <c r="C162" s="191"/>
      <c r="D162" s="192" t="s">
        <v>69</v>
      </c>
      <c r="E162" s="204" t="s">
        <v>236</v>
      </c>
      <c r="F162" s="204" t="s">
        <v>237</v>
      </c>
      <c r="G162" s="191"/>
      <c r="H162" s="191"/>
      <c r="I162" s="194"/>
      <c r="J162" s="205">
        <f>BK162</f>
        <v>0</v>
      </c>
      <c r="K162" s="191"/>
      <c r="L162" s="196"/>
      <c r="M162" s="197"/>
      <c r="N162" s="198"/>
      <c r="O162" s="198"/>
      <c r="P162" s="199">
        <f>SUM(P163:P165)</f>
        <v>0</v>
      </c>
      <c r="Q162" s="198"/>
      <c r="R162" s="199">
        <f>SUM(R163:R165)</f>
        <v>0</v>
      </c>
      <c r="S162" s="198"/>
      <c r="T162" s="200">
        <f>SUM(T163:T165)</f>
        <v>0</v>
      </c>
      <c r="U162" s="12"/>
      <c r="V162" s="12"/>
      <c r="W162" s="12"/>
      <c r="X162" s="12"/>
      <c r="Y162" s="12"/>
      <c r="Z162" s="12"/>
      <c r="AA162" s="12"/>
      <c r="AB162" s="12"/>
      <c r="AC162" s="12"/>
      <c r="AD162" s="12"/>
      <c r="AE162" s="12"/>
      <c r="AR162" s="201" t="s">
        <v>77</v>
      </c>
      <c r="AT162" s="202" t="s">
        <v>69</v>
      </c>
      <c r="AU162" s="202" t="s">
        <v>77</v>
      </c>
      <c r="AY162" s="201" t="s">
        <v>108</v>
      </c>
      <c r="BK162" s="203">
        <f>SUM(BK163:BK165)</f>
        <v>0</v>
      </c>
    </row>
    <row r="163" s="2" customFormat="1" ht="33" customHeight="1">
      <c r="A163" s="40"/>
      <c r="B163" s="41"/>
      <c r="C163" s="206" t="s">
        <v>150</v>
      </c>
      <c r="D163" s="206" t="s">
        <v>111</v>
      </c>
      <c r="E163" s="207" t="s">
        <v>238</v>
      </c>
      <c r="F163" s="208" t="s">
        <v>239</v>
      </c>
      <c r="G163" s="209" t="s">
        <v>206</v>
      </c>
      <c r="H163" s="210">
        <v>0.46300000000000002</v>
      </c>
      <c r="I163" s="211"/>
      <c r="J163" s="212">
        <f>ROUND(I163*H163,2)</f>
        <v>0</v>
      </c>
      <c r="K163" s="208" t="s">
        <v>137</v>
      </c>
      <c r="L163" s="46"/>
      <c r="M163" s="213" t="s">
        <v>19</v>
      </c>
      <c r="N163" s="214" t="s">
        <v>41</v>
      </c>
      <c r="O163" s="86"/>
      <c r="P163" s="215">
        <f>O163*H163</f>
        <v>0</v>
      </c>
      <c r="Q163" s="215">
        <v>0</v>
      </c>
      <c r="R163" s="215">
        <f>Q163*H163</f>
        <v>0</v>
      </c>
      <c r="S163" s="215">
        <v>0</v>
      </c>
      <c r="T163" s="216">
        <f>S163*H163</f>
        <v>0</v>
      </c>
      <c r="U163" s="40"/>
      <c r="V163" s="40"/>
      <c r="W163" s="40"/>
      <c r="X163" s="40"/>
      <c r="Y163" s="40"/>
      <c r="Z163" s="40"/>
      <c r="AA163" s="40"/>
      <c r="AB163" s="40"/>
      <c r="AC163" s="40"/>
      <c r="AD163" s="40"/>
      <c r="AE163" s="40"/>
      <c r="AR163" s="217" t="s">
        <v>115</v>
      </c>
      <c r="AT163" s="217" t="s">
        <v>111</v>
      </c>
      <c r="AU163" s="217" t="s">
        <v>79</v>
      </c>
      <c r="AY163" s="19" t="s">
        <v>108</v>
      </c>
      <c r="BE163" s="218">
        <f>IF(N163="základní",J163,0)</f>
        <v>0</v>
      </c>
      <c r="BF163" s="218">
        <f>IF(N163="snížená",J163,0)</f>
        <v>0</v>
      </c>
      <c r="BG163" s="218">
        <f>IF(N163="zákl. přenesená",J163,0)</f>
        <v>0</v>
      </c>
      <c r="BH163" s="218">
        <f>IF(N163="sníž. přenesená",J163,0)</f>
        <v>0</v>
      </c>
      <c r="BI163" s="218">
        <f>IF(N163="nulová",J163,0)</f>
        <v>0</v>
      </c>
      <c r="BJ163" s="19" t="s">
        <v>77</v>
      </c>
      <c r="BK163" s="218">
        <f>ROUND(I163*H163,2)</f>
        <v>0</v>
      </c>
      <c r="BL163" s="19" t="s">
        <v>115</v>
      </c>
      <c r="BM163" s="217" t="s">
        <v>240</v>
      </c>
    </row>
    <row r="164" s="2" customFormat="1">
      <c r="A164" s="40"/>
      <c r="B164" s="41"/>
      <c r="C164" s="42"/>
      <c r="D164" s="224" t="s">
        <v>138</v>
      </c>
      <c r="E164" s="42"/>
      <c r="F164" s="225" t="s">
        <v>241</v>
      </c>
      <c r="G164" s="42"/>
      <c r="H164" s="42"/>
      <c r="I164" s="226"/>
      <c r="J164" s="42"/>
      <c r="K164" s="42"/>
      <c r="L164" s="46"/>
      <c r="M164" s="227"/>
      <c r="N164" s="228"/>
      <c r="O164" s="86"/>
      <c r="P164" s="86"/>
      <c r="Q164" s="86"/>
      <c r="R164" s="86"/>
      <c r="S164" s="86"/>
      <c r="T164" s="87"/>
      <c r="U164" s="40"/>
      <c r="V164" s="40"/>
      <c r="W164" s="40"/>
      <c r="X164" s="40"/>
      <c r="Y164" s="40"/>
      <c r="Z164" s="40"/>
      <c r="AA164" s="40"/>
      <c r="AB164" s="40"/>
      <c r="AC164" s="40"/>
      <c r="AD164" s="40"/>
      <c r="AE164" s="40"/>
      <c r="AT164" s="19" t="s">
        <v>138</v>
      </c>
      <c r="AU164" s="19" t="s">
        <v>79</v>
      </c>
    </row>
    <row r="165" s="2" customFormat="1">
      <c r="A165" s="40"/>
      <c r="B165" s="41"/>
      <c r="C165" s="42"/>
      <c r="D165" s="229" t="s">
        <v>140</v>
      </c>
      <c r="E165" s="42"/>
      <c r="F165" s="230" t="s">
        <v>242</v>
      </c>
      <c r="G165" s="42"/>
      <c r="H165" s="42"/>
      <c r="I165" s="226"/>
      <c r="J165" s="42"/>
      <c r="K165" s="42"/>
      <c r="L165" s="46"/>
      <c r="M165" s="227"/>
      <c r="N165" s="228"/>
      <c r="O165" s="86"/>
      <c r="P165" s="86"/>
      <c r="Q165" s="86"/>
      <c r="R165" s="86"/>
      <c r="S165" s="86"/>
      <c r="T165" s="87"/>
      <c r="U165" s="40"/>
      <c r="V165" s="40"/>
      <c r="W165" s="40"/>
      <c r="X165" s="40"/>
      <c r="Y165" s="40"/>
      <c r="Z165" s="40"/>
      <c r="AA165" s="40"/>
      <c r="AB165" s="40"/>
      <c r="AC165" s="40"/>
      <c r="AD165" s="40"/>
      <c r="AE165" s="40"/>
      <c r="AT165" s="19" t="s">
        <v>140</v>
      </c>
      <c r="AU165" s="19" t="s">
        <v>79</v>
      </c>
    </row>
    <row r="166" s="12" customFormat="1" ht="25.92" customHeight="1">
      <c r="A166" s="12"/>
      <c r="B166" s="190"/>
      <c r="C166" s="191"/>
      <c r="D166" s="192" t="s">
        <v>69</v>
      </c>
      <c r="E166" s="193" t="s">
        <v>243</v>
      </c>
      <c r="F166" s="193" t="s">
        <v>244</v>
      </c>
      <c r="G166" s="191"/>
      <c r="H166" s="191"/>
      <c r="I166" s="194"/>
      <c r="J166" s="195">
        <f>BK166</f>
        <v>0</v>
      </c>
      <c r="K166" s="191"/>
      <c r="L166" s="196"/>
      <c r="M166" s="197"/>
      <c r="N166" s="198"/>
      <c r="O166" s="198"/>
      <c r="P166" s="199">
        <f>P167+P223+P227</f>
        <v>0</v>
      </c>
      <c r="Q166" s="198"/>
      <c r="R166" s="199">
        <f>R167+R223+R227</f>
        <v>0.25534370000000001</v>
      </c>
      <c r="S166" s="198"/>
      <c r="T166" s="200">
        <f>T167+T223+T227</f>
        <v>0.16000000000000003</v>
      </c>
      <c r="U166" s="12"/>
      <c r="V166" s="12"/>
      <c r="W166" s="12"/>
      <c r="X166" s="12"/>
      <c r="Y166" s="12"/>
      <c r="Z166" s="12"/>
      <c r="AA166" s="12"/>
      <c r="AB166" s="12"/>
      <c r="AC166" s="12"/>
      <c r="AD166" s="12"/>
      <c r="AE166" s="12"/>
      <c r="AR166" s="201" t="s">
        <v>79</v>
      </c>
      <c r="AT166" s="202" t="s">
        <v>69</v>
      </c>
      <c r="AU166" s="202" t="s">
        <v>70</v>
      </c>
      <c r="AY166" s="201" t="s">
        <v>108</v>
      </c>
      <c r="BK166" s="203">
        <f>BK167+BK223+BK227</f>
        <v>0</v>
      </c>
    </row>
    <row r="167" s="12" customFormat="1" ht="22.8" customHeight="1">
      <c r="A167" s="12"/>
      <c r="B167" s="190"/>
      <c r="C167" s="191"/>
      <c r="D167" s="192" t="s">
        <v>69</v>
      </c>
      <c r="E167" s="204" t="s">
        <v>245</v>
      </c>
      <c r="F167" s="204" t="s">
        <v>246</v>
      </c>
      <c r="G167" s="191"/>
      <c r="H167" s="191"/>
      <c r="I167" s="194"/>
      <c r="J167" s="205">
        <f>BK167</f>
        <v>0</v>
      </c>
      <c r="K167" s="191"/>
      <c r="L167" s="196"/>
      <c r="M167" s="197"/>
      <c r="N167" s="198"/>
      <c r="O167" s="198"/>
      <c r="P167" s="199">
        <f>SUM(P168:P222)</f>
        <v>0</v>
      </c>
      <c r="Q167" s="198"/>
      <c r="R167" s="199">
        <f>SUM(R168:R222)</f>
        <v>0.1910472</v>
      </c>
      <c r="S167" s="198"/>
      <c r="T167" s="200">
        <f>SUM(T168:T222)</f>
        <v>0.16000000000000003</v>
      </c>
      <c r="U167" s="12"/>
      <c r="V167" s="12"/>
      <c r="W167" s="12"/>
      <c r="X167" s="12"/>
      <c r="Y167" s="12"/>
      <c r="Z167" s="12"/>
      <c r="AA167" s="12"/>
      <c r="AB167" s="12"/>
      <c r="AC167" s="12"/>
      <c r="AD167" s="12"/>
      <c r="AE167" s="12"/>
      <c r="AR167" s="201" t="s">
        <v>79</v>
      </c>
      <c r="AT167" s="202" t="s">
        <v>69</v>
      </c>
      <c r="AU167" s="202" t="s">
        <v>77</v>
      </c>
      <c r="AY167" s="201" t="s">
        <v>108</v>
      </c>
      <c r="BK167" s="203">
        <f>SUM(BK168:BK222)</f>
        <v>0</v>
      </c>
    </row>
    <row r="168" s="2" customFormat="1" ht="16.5" customHeight="1">
      <c r="A168" s="40"/>
      <c r="B168" s="41"/>
      <c r="C168" s="206" t="s">
        <v>247</v>
      </c>
      <c r="D168" s="206" t="s">
        <v>111</v>
      </c>
      <c r="E168" s="207" t="s">
        <v>248</v>
      </c>
      <c r="F168" s="208" t="s">
        <v>249</v>
      </c>
      <c r="G168" s="209" t="s">
        <v>250</v>
      </c>
      <c r="H168" s="210">
        <v>48</v>
      </c>
      <c r="I168" s="211"/>
      <c r="J168" s="212">
        <f>ROUND(I168*H168,2)</f>
        <v>0</v>
      </c>
      <c r="K168" s="208" t="s">
        <v>251</v>
      </c>
      <c r="L168" s="46"/>
      <c r="M168" s="213" t="s">
        <v>19</v>
      </c>
      <c r="N168" s="214" t="s">
        <v>41</v>
      </c>
      <c r="O168" s="86"/>
      <c r="P168" s="215">
        <f>O168*H168</f>
        <v>0</v>
      </c>
      <c r="Q168" s="215">
        <v>0</v>
      </c>
      <c r="R168" s="215">
        <f>Q168*H168</f>
        <v>0</v>
      </c>
      <c r="S168" s="215">
        <v>0.0030000000000000001</v>
      </c>
      <c r="T168" s="216">
        <f>S168*H168</f>
        <v>0.14400000000000002</v>
      </c>
      <c r="U168" s="40"/>
      <c r="V168" s="40"/>
      <c r="W168" s="40"/>
      <c r="X168" s="40"/>
      <c r="Y168" s="40"/>
      <c r="Z168" s="40"/>
      <c r="AA168" s="40"/>
      <c r="AB168" s="40"/>
      <c r="AC168" s="40"/>
      <c r="AD168" s="40"/>
      <c r="AE168" s="40"/>
      <c r="AR168" s="217" t="s">
        <v>252</v>
      </c>
      <c r="AT168" s="217" t="s">
        <v>111</v>
      </c>
      <c r="AU168" s="217" t="s">
        <v>79</v>
      </c>
      <c r="AY168" s="19" t="s">
        <v>108</v>
      </c>
      <c r="BE168" s="218">
        <f>IF(N168="základní",J168,0)</f>
        <v>0</v>
      </c>
      <c r="BF168" s="218">
        <f>IF(N168="snížená",J168,0)</f>
        <v>0</v>
      </c>
      <c r="BG168" s="218">
        <f>IF(N168="zákl. přenesená",J168,0)</f>
        <v>0</v>
      </c>
      <c r="BH168" s="218">
        <f>IF(N168="sníž. přenesená",J168,0)</f>
        <v>0</v>
      </c>
      <c r="BI168" s="218">
        <f>IF(N168="nulová",J168,0)</f>
        <v>0</v>
      </c>
      <c r="BJ168" s="19" t="s">
        <v>77</v>
      </c>
      <c r="BK168" s="218">
        <f>ROUND(I168*H168,2)</f>
        <v>0</v>
      </c>
      <c r="BL168" s="19" t="s">
        <v>252</v>
      </c>
      <c r="BM168" s="217" t="s">
        <v>253</v>
      </c>
    </row>
    <row r="169" s="2" customFormat="1">
      <c r="A169" s="40"/>
      <c r="B169" s="41"/>
      <c r="C169" s="42"/>
      <c r="D169" s="224" t="s">
        <v>138</v>
      </c>
      <c r="E169" s="42"/>
      <c r="F169" s="225" t="s">
        <v>254</v>
      </c>
      <c r="G169" s="42"/>
      <c r="H169" s="42"/>
      <c r="I169" s="226"/>
      <c r="J169" s="42"/>
      <c r="K169" s="42"/>
      <c r="L169" s="46"/>
      <c r="M169" s="227"/>
      <c r="N169" s="228"/>
      <c r="O169" s="86"/>
      <c r="P169" s="86"/>
      <c r="Q169" s="86"/>
      <c r="R169" s="86"/>
      <c r="S169" s="86"/>
      <c r="T169" s="87"/>
      <c r="U169" s="40"/>
      <c r="V169" s="40"/>
      <c r="W169" s="40"/>
      <c r="X169" s="40"/>
      <c r="Y169" s="40"/>
      <c r="Z169" s="40"/>
      <c r="AA169" s="40"/>
      <c r="AB169" s="40"/>
      <c r="AC169" s="40"/>
      <c r="AD169" s="40"/>
      <c r="AE169" s="40"/>
      <c r="AT169" s="19" t="s">
        <v>138</v>
      </c>
      <c r="AU169" s="19" t="s">
        <v>79</v>
      </c>
    </row>
    <row r="170" s="13" customFormat="1">
      <c r="A170" s="13"/>
      <c r="B170" s="231"/>
      <c r="C170" s="232"/>
      <c r="D170" s="229" t="s">
        <v>142</v>
      </c>
      <c r="E170" s="233" t="s">
        <v>19</v>
      </c>
      <c r="F170" s="234" t="s">
        <v>255</v>
      </c>
      <c r="G170" s="232"/>
      <c r="H170" s="233" t="s">
        <v>19</v>
      </c>
      <c r="I170" s="235"/>
      <c r="J170" s="232"/>
      <c r="K170" s="232"/>
      <c r="L170" s="236"/>
      <c r="M170" s="237"/>
      <c r="N170" s="238"/>
      <c r="O170" s="238"/>
      <c r="P170" s="238"/>
      <c r="Q170" s="238"/>
      <c r="R170" s="238"/>
      <c r="S170" s="238"/>
      <c r="T170" s="239"/>
      <c r="U170" s="13"/>
      <c r="V170" s="13"/>
      <c r="W170" s="13"/>
      <c r="X170" s="13"/>
      <c r="Y170" s="13"/>
      <c r="Z170" s="13"/>
      <c r="AA170" s="13"/>
      <c r="AB170" s="13"/>
      <c r="AC170" s="13"/>
      <c r="AD170" s="13"/>
      <c r="AE170" s="13"/>
      <c r="AT170" s="240" t="s">
        <v>142</v>
      </c>
      <c r="AU170" s="240" t="s">
        <v>79</v>
      </c>
      <c r="AV170" s="13" t="s">
        <v>77</v>
      </c>
      <c r="AW170" s="13" t="s">
        <v>32</v>
      </c>
      <c r="AX170" s="13" t="s">
        <v>70</v>
      </c>
      <c r="AY170" s="240" t="s">
        <v>108</v>
      </c>
    </row>
    <row r="171" s="14" customFormat="1">
      <c r="A171" s="14"/>
      <c r="B171" s="241"/>
      <c r="C171" s="242"/>
      <c r="D171" s="229" t="s">
        <v>142</v>
      </c>
      <c r="E171" s="243" t="s">
        <v>19</v>
      </c>
      <c r="F171" s="244" t="s">
        <v>256</v>
      </c>
      <c r="G171" s="242"/>
      <c r="H171" s="245">
        <v>48</v>
      </c>
      <c r="I171" s="246"/>
      <c r="J171" s="242"/>
      <c r="K171" s="242"/>
      <c r="L171" s="247"/>
      <c r="M171" s="248"/>
      <c r="N171" s="249"/>
      <c r="O171" s="249"/>
      <c r="P171" s="249"/>
      <c r="Q171" s="249"/>
      <c r="R171" s="249"/>
      <c r="S171" s="249"/>
      <c r="T171" s="250"/>
      <c r="U171" s="14"/>
      <c r="V171" s="14"/>
      <c r="W171" s="14"/>
      <c r="X171" s="14"/>
      <c r="Y171" s="14"/>
      <c r="Z171" s="14"/>
      <c r="AA171" s="14"/>
      <c r="AB171" s="14"/>
      <c r="AC171" s="14"/>
      <c r="AD171" s="14"/>
      <c r="AE171" s="14"/>
      <c r="AT171" s="251" t="s">
        <v>142</v>
      </c>
      <c r="AU171" s="251" t="s">
        <v>79</v>
      </c>
      <c r="AV171" s="14" t="s">
        <v>79</v>
      </c>
      <c r="AW171" s="14" t="s">
        <v>32</v>
      </c>
      <c r="AX171" s="14" t="s">
        <v>77</v>
      </c>
      <c r="AY171" s="251" t="s">
        <v>108</v>
      </c>
    </row>
    <row r="172" s="2" customFormat="1" ht="16.5" customHeight="1">
      <c r="A172" s="40"/>
      <c r="B172" s="41"/>
      <c r="C172" s="206" t="s">
        <v>252</v>
      </c>
      <c r="D172" s="206" t="s">
        <v>111</v>
      </c>
      <c r="E172" s="207" t="s">
        <v>257</v>
      </c>
      <c r="F172" s="208" t="s">
        <v>258</v>
      </c>
      <c r="G172" s="209" t="s">
        <v>250</v>
      </c>
      <c r="H172" s="210">
        <v>4</v>
      </c>
      <c r="I172" s="211"/>
      <c r="J172" s="212">
        <f>ROUND(I172*H172,2)</f>
        <v>0</v>
      </c>
      <c r="K172" s="208" t="s">
        <v>251</v>
      </c>
      <c r="L172" s="46"/>
      <c r="M172" s="213" t="s">
        <v>19</v>
      </c>
      <c r="N172" s="214" t="s">
        <v>41</v>
      </c>
      <c r="O172" s="86"/>
      <c r="P172" s="215">
        <f>O172*H172</f>
        <v>0</v>
      </c>
      <c r="Q172" s="215">
        <v>0</v>
      </c>
      <c r="R172" s="215">
        <f>Q172*H172</f>
        <v>0</v>
      </c>
      <c r="S172" s="215">
        <v>0.0040000000000000001</v>
      </c>
      <c r="T172" s="216">
        <f>S172*H172</f>
        <v>0.016</v>
      </c>
      <c r="U172" s="40"/>
      <c r="V172" s="40"/>
      <c r="W172" s="40"/>
      <c r="X172" s="40"/>
      <c r="Y172" s="40"/>
      <c r="Z172" s="40"/>
      <c r="AA172" s="40"/>
      <c r="AB172" s="40"/>
      <c r="AC172" s="40"/>
      <c r="AD172" s="40"/>
      <c r="AE172" s="40"/>
      <c r="AR172" s="217" t="s">
        <v>252</v>
      </c>
      <c r="AT172" s="217" t="s">
        <v>111</v>
      </c>
      <c r="AU172" s="217" t="s">
        <v>79</v>
      </c>
      <c r="AY172" s="19" t="s">
        <v>108</v>
      </c>
      <c r="BE172" s="218">
        <f>IF(N172="základní",J172,0)</f>
        <v>0</v>
      </c>
      <c r="BF172" s="218">
        <f>IF(N172="snížená",J172,0)</f>
        <v>0</v>
      </c>
      <c r="BG172" s="218">
        <f>IF(N172="zákl. přenesená",J172,0)</f>
        <v>0</v>
      </c>
      <c r="BH172" s="218">
        <f>IF(N172="sníž. přenesená",J172,0)</f>
        <v>0</v>
      </c>
      <c r="BI172" s="218">
        <f>IF(N172="nulová",J172,0)</f>
        <v>0</v>
      </c>
      <c r="BJ172" s="19" t="s">
        <v>77</v>
      </c>
      <c r="BK172" s="218">
        <f>ROUND(I172*H172,2)</f>
        <v>0</v>
      </c>
      <c r="BL172" s="19" t="s">
        <v>252</v>
      </c>
      <c r="BM172" s="217" t="s">
        <v>259</v>
      </c>
    </row>
    <row r="173" s="2" customFormat="1">
      <c r="A173" s="40"/>
      <c r="B173" s="41"/>
      <c r="C173" s="42"/>
      <c r="D173" s="224" t="s">
        <v>138</v>
      </c>
      <c r="E173" s="42"/>
      <c r="F173" s="225" t="s">
        <v>260</v>
      </c>
      <c r="G173" s="42"/>
      <c r="H173" s="42"/>
      <c r="I173" s="226"/>
      <c r="J173" s="42"/>
      <c r="K173" s="42"/>
      <c r="L173" s="46"/>
      <c r="M173" s="227"/>
      <c r="N173" s="228"/>
      <c r="O173" s="86"/>
      <c r="P173" s="86"/>
      <c r="Q173" s="86"/>
      <c r="R173" s="86"/>
      <c r="S173" s="86"/>
      <c r="T173" s="87"/>
      <c r="U173" s="40"/>
      <c r="V173" s="40"/>
      <c r="W173" s="40"/>
      <c r="X173" s="40"/>
      <c r="Y173" s="40"/>
      <c r="Z173" s="40"/>
      <c r="AA173" s="40"/>
      <c r="AB173" s="40"/>
      <c r="AC173" s="40"/>
      <c r="AD173" s="40"/>
      <c r="AE173" s="40"/>
      <c r="AT173" s="19" t="s">
        <v>138</v>
      </c>
      <c r="AU173" s="19" t="s">
        <v>79</v>
      </c>
    </row>
    <row r="174" s="13" customFormat="1">
      <c r="A174" s="13"/>
      <c r="B174" s="231"/>
      <c r="C174" s="232"/>
      <c r="D174" s="229" t="s">
        <v>142</v>
      </c>
      <c r="E174" s="233" t="s">
        <v>19</v>
      </c>
      <c r="F174" s="234" t="s">
        <v>255</v>
      </c>
      <c r="G174" s="232"/>
      <c r="H174" s="233" t="s">
        <v>19</v>
      </c>
      <c r="I174" s="235"/>
      <c r="J174" s="232"/>
      <c r="K174" s="232"/>
      <c r="L174" s="236"/>
      <c r="M174" s="237"/>
      <c r="N174" s="238"/>
      <c r="O174" s="238"/>
      <c r="P174" s="238"/>
      <c r="Q174" s="238"/>
      <c r="R174" s="238"/>
      <c r="S174" s="238"/>
      <c r="T174" s="239"/>
      <c r="U174" s="13"/>
      <c r="V174" s="13"/>
      <c r="W174" s="13"/>
      <c r="X174" s="13"/>
      <c r="Y174" s="13"/>
      <c r="Z174" s="13"/>
      <c r="AA174" s="13"/>
      <c r="AB174" s="13"/>
      <c r="AC174" s="13"/>
      <c r="AD174" s="13"/>
      <c r="AE174" s="13"/>
      <c r="AT174" s="240" t="s">
        <v>142</v>
      </c>
      <c r="AU174" s="240" t="s">
        <v>79</v>
      </c>
      <c r="AV174" s="13" t="s">
        <v>77</v>
      </c>
      <c r="AW174" s="13" t="s">
        <v>32</v>
      </c>
      <c r="AX174" s="13" t="s">
        <v>70</v>
      </c>
      <c r="AY174" s="240" t="s">
        <v>108</v>
      </c>
    </row>
    <row r="175" s="14" customFormat="1">
      <c r="A175" s="14"/>
      <c r="B175" s="241"/>
      <c r="C175" s="242"/>
      <c r="D175" s="229" t="s">
        <v>142</v>
      </c>
      <c r="E175" s="243" t="s">
        <v>19</v>
      </c>
      <c r="F175" s="244" t="s">
        <v>115</v>
      </c>
      <c r="G175" s="242"/>
      <c r="H175" s="245">
        <v>4</v>
      </c>
      <c r="I175" s="246"/>
      <c r="J175" s="242"/>
      <c r="K175" s="242"/>
      <c r="L175" s="247"/>
      <c r="M175" s="248"/>
      <c r="N175" s="249"/>
      <c r="O175" s="249"/>
      <c r="P175" s="249"/>
      <c r="Q175" s="249"/>
      <c r="R175" s="249"/>
      <c r="S175" s="249"/>
      <c r="T175" s="250"/>
      <c r="U175" s="14"/>
      <c r="V175" s="14"/>
      <c r="W175" s="14"/>
      <c r="X175" s="14"/>
      <c r="Y175" s="14"/>
      <c r="Z175" s="14"/>
      <c r="AA175" s="14"/>
      <c r="AB175" s="14"/>
      <c r="AC175" s="14"/>
      <c r="AD175" s="14"/>
      <c r="AE175" s="14"/>
      <c r="AT175" s="251" t="s">
        <v>142</v>
      </c>
      <c r="AU175" s="251" t="s">
        <v>79</v>
      </c>
      <c r="AV175" s="14" t="s">
        <v>79</v>
      </c>
      <c r="AW175" s="14" t="s">
        <v>32</v>
      </c>
      <c r="AX175" s="14" t="s">
        <v>77</v>
      </c>
      <c r="AY175" s="251" t="s">
        <v>108</v>
      </c>
    </row>
    <row r="176" s="2" customFormat="1" ht="16.5" customHeight="1">
      <c r="A176" s="40"/>
      <c r="B176" s="41"/>
      <c r="C176" s="206" t="s">
        <v>261</v>
      </c>
      <c r="D176" s="206" t="s">
        <v>111</v>
      </c>
      <c r="E176" s="207" t="s">
        <v>262</v>
      </c>
      <c r="F176" s="208" t="s">
        <v>263</v>
      </c>
      <c r="G176" s="209" t="s">
        <v>250</v>
      </c>
      <c r="H176" s="210">
        <v>4</v>
      </c>
      <c r="I176" s="211"/>
      <c r="J176" s="212">
        <f>ROUND(I176*H176,2)</f>
        <v>0</v>
      </c>
      <c r="K176" s="208" t="s">
        <v>137</v>
      </c>
      <c r="L176" s="46"/>
      <c r="M176" s="213" t="s">
        <v>19</v>
      </c>
      <c r="N176" s="214" t="s">
        <v>41</v>
      </c>
      <c r="O176" s="86"/>
      <c r="P176" s="215">
        <f>O176*H176</f>
        <v>0</v>
      </c>
      <c r="Q176" s="215">
        <v>0.00027</v>
      </c>
      <c r="R176" s="215">
        <f>Q176*H176</f>
        <v>0.00108</v>
      </c>
      <c r="S176" s="215">
        <v>0</v>
      </c>
      <c r="T176" s="216">
        <f>S176*H176</f>
        <v>0</v>
      </c>
      <c r="U176" s="40"/>
      <c r="V176" s="40"/>
      <c r="W176" s="40"/>
      <c r="X176" s="40"/>
      <c r="Y176" s="40"/>
      <c r="Z176" s="40"/>
      <c r="AA176" s="40"/>
      <c r="AB176" s="40"/>
      <c r="AC176" s="40"/>
      <c r="AD176" s="40"/>
      <c r="AE176" s="40"/>
      <c r="AR176" s="217" t="s">
        <v>252</v>
      </c>
      <c r="AT176" s="217" t="s">
        <v>111</v>
      </c>
      <c r="AU176" s="217" t="s">
        <v>79</v>
      </c>
      <c r="AY176" s="19" t="s">
        <v>108</v>
      </c>
      <c r="BE176" s="218">
        <f>IF(N176="základní",J176,0)</f>
        <v>0</v>
      </c>
      <c r="BF176" s="218">
        <f>IF(N176="snížená",J176,0)</f>
        <v>0</v>
      </c>
      <c r="BG176" s="218">
        <f>IF(N176="zákl. přenesená",J176,0)</f>
        <v>0</v>
      </c>
      <c r="BH176" s="218">
        <f>IF(N176="sníž. přenesená",J176,0)</f>
        <v>0</v>
      </c>
      <c r="BI176" s="218">
        <f>IF(N176="nulová",J176,0)</f>
        <v>0</v>
      </c>
      <c r="BJ176" s="19" t="s">
        <v>77</v>
      </c>
      <c r="BK176" s="218">
        <f>ROUND(I176*H176,2)</f>
        <v>0</v>
      </c>
      <c r="BL176" s="19" t="s">
        <v>252</v>
      </c>
      <c r="BM176" s="217" t="s">
        <v>264</v>
      </c>
    </row>
    <row r="177" s="2" customFormat="1">
      <c r="A177" s="40"/>
      <c r="B177" s="41"/>
      <c r="C177" s="42"/>
      <c r="D177" s="224" t="s">
        <v>138</v>
      </c>
      <c r="E177" s="42"/>
      <c r="F177" s="225" t="s">
        <v>265</v>
      </c>
      <c r="G177" s="42"/>
      <c r="H177" s="42"/>
      <c r="I177" s="226"/>
      <c r="J177" s="42"/>
      <c r="K177" s="42"/>
      <c r="L177" s="46"/>
      <c r="M177" s="227"/>
      <c r="N177" s="228"/>
      <c r="O177" s="86"/>
      <c r="P177" s="86"/>
      <c r="Q177" s="86"/>
      <c r="R177" s="86"/>
      <c r="S177" s="86"/>
      <c r="T177" s="87"/>
      <c r="U177" s="40"/>
      <c r="V177" s="40"/>
      <c r="W177" s="40"/>
      <c r="X177" s="40"/>
      <c r="Y177" s="40"/>
      <c r="Z177" s="40"/>
      <c r="AA177" s="40"/>
      <c r="AB177" s="40"/>
      <c r="AC177" s="40"/>
      <c r="AD177" s="40"/>
      <c r="AE177" s="40"/>
      <c r="AT177" s="19" t="s">
        <v>138</v>
      </c>
      <c r="AU177" s="19" t="s">
        <v>79</v>
      </c>
    </row>
    <row r="178" s="2" customFormat="1" ht="21.75" customHeight="1">
      <c r="A178" s="40"/>
      <c r="B178" s="41"/>
      <c r="C178" s="206" t="s">
        <v>266</v>
      </c>
      <c r="D178" s="206" t="s">
        <v>111</v>
      </c>
      <c r="E178" s="207" t="s">
        <v>267</v>
      </c>
      <c r="F178" s="208" t="s">
        <v>268</v>
      </c>
      <c r="G178" s="209" t="s">
        <v>136</v>
      </c>
      <c r="H178" s="210">
        <v>2.1000000000000001</v>
      </c>
      <c r="I178" s="211"/>
      <c r="J178" s="212">
        <f>ROUND(I178*H178,2)</f>
        <v>0</v>
      </c>
      <c r="K178" s="208" t="s">
        <v>137</v>
      </c>
      <c r="L178" s="46"/>
      <c r="M178" s="213" t="s">
        <v>19</v>
      </c>
      <c r="N178" s="214" t="s">
        <v>41</v>
      </c>
      <c r="O178" s="86"/>
      <c r="P178" s="215">
        <f>O178*H178</f>
        <v>0</v>
      </c>
      <c r="Q178" s="215">
        <v>0.00027</v>
      </c>
      <c r="R178" s="215">
        <f>Q178*H178</f>
        <v>0.00056700000000000001</v>
      </c>
      <c r="S178" s="215">
        <v>0</v>
      </c>
      <c r="T178" s="216">
        <f>S178*H178</f>
        <v>0</v>
      </c>
      <c r="U178" s="40"/>
      <c r="V178" s="40"/>
      <c r="W178" s="40"/>
      <c r="X178" s="40"/>
      <c r="Y178" s="40"/>
      <c r="Z178" s="40"/>
      <c r="AA178" s="40"/>
      <c r="AB178" s="40"/>
      <c r="AC178" s="40"/>
      <c r="AD178" s="40"/>
      <c r="AE178" s="40"/>
      <c r="AR178" s="217" t="s">
        <v>252</v>
      </c>
      <c r="AT178" s="217" t="s">
        <v>111</v>
      </c>
      <c r="AU178" s="217" t="s">
        <v>79</v>
      </c>
      <c r="AY178" s="19" t="s">
        <v>108</v>
      </c>
      <c r="BE178" s="218">
        <f>IF(N178="základní",J178,0)</f>
        <v>0</v>
      </c>
      <c r="BF178" s="218">
        <f>IF(N178="snížená",J178,0)</f>
        <v>0</v>
      </c>
      <c r="BG178" s="218">
        <f>IF(N178="zákl. přenesená",J178,0)</f>
        <v>0</v>
      </c>
      <c r="BH178" s="218">
        <f>IF(N178="sníž. přenesená",J178,0)</f>
        <v>0</v>
      </c>
      <c r="BI178" s="218">
        <f>IF(N178="nulová",J178,0)</f>
        <v>0</v>
      </c>
      <c r="BJ178" s="19" t="s">
        <v>77</v>
      </c>
      <c r="BK178" s="218">
        <f>ROUND(I178*H178,2)</f>
        <v>0</v>
      </c>
      <c r="BL178" s="19" t="s">
        <v>252</v>
      </c>
      <c r="BM178" s="217" t="s">
        <v>269</v>
      </c>
    </row>
    <row r="179" s="2" customFormat="1">
      <c r="A179" s="40"/>
      <c r="B179" s="41"/>
      <c r="C179" s="42"/>
      <c r="D179" s="224" t="s">
        <v>138</v>
      </c>
      <c r="E179" s="42"/>
      <c r="F179" s="225" t="s">
        <v>270</v>
      </c>
      <c r="G179" s="42"/>
      <c r="H179" s="42"/>
      <c r="I179" s="226"/>
      <c r="J179" s="42"/>
      <c r="K179" s="42"/>
      <c r="L179" s="46"/>
      <c r="M179" s="227"/>
      <c r="N179" s="228"/>
      <c r="O179" s="86"/>
      <c r="P179" s="86"/>
      <c r="Q179" s="86"/>
      <c r="R179" s="86"/>
      <c r="S179" s="86"/>
      <c r="T179" s="87"/>
      <c r="U179" s="40"/>
      <c r="V179" s="40"/>
      <c r="W179" s="40"/>
      <c r="X179" s="40"/>
      <c r="Y179" s="40"/>
      <c r="Z179" s="40"/>
      <c r="AA179" s="40"/>
      <c r="AB179" s="40"/>
      <c r="AC179" s="40"/>
      <c r="AD179" s="40"/>
      <c r="AE179" s="40"/>
      <c r="AT179" s="19" t="s">
        <v>138</v>
      </c>
      <c r="AU179" s="19" t="s">
        <v>79</v>
      </c>
    </row>
    <row r="180" s="2" customFormat="1">
      <c r="A180" s="40"/>
      <c r="B180" s="41"/>
      <c r="C180" s="42"/>
      <c r="D180" s="229" t="s">
        <v>140</v>
      </c>
      <c r="E180" s="42"/>
      <c r="F180" s="230" t="s">
        <v>271</v>
      </c>
      <c r="G180" s="42"/>
      <c r="H180" s="42"/>
      <c r="I180" s="226"/>
      <c r="J180" s="42"/>
      <c r="K180" s="42"/>
      <c r="L180" s="46"/>
      <c r="M180" s="227"/>
      <c r="N180" s="228"/>
      <c r="O180" s="86"/>
      <c r="P180" s="86"/>
      <c r="Q180" s="86"/>
      <c r="R180" s="86"/>
      <c r="S180" s="86"/>
      <c r="T180" s="87"/>
      <c r="U180" s="40"/>
      <c r="V180" s="40"/>
      <c r="W180" s="40"/>
      <c r="X180" s="40"/>
      <c r="Y180" s="40"/>
      <c r="Z180" s="40"/>
      <c r="AA180" s="40"/>
      <c r="AB180" s="40"/>
      <c r="AC180" s="40"/>
      <c r="AD180" s="40"/>
      <c r="AE180" s="40"/>
      <c r="AT180" s="19" t="s">
        <v>140</v>
      </c>
      <c r="AU180" s="19" t="s">
        <v>79</v>
      </c>
    </row>
    <row r="181" s="2" customFormat="1" ht="21.75" customHeight="1">
      <c r="A181" s="40"/>
      <c r="B181" s="41"/>
      <c r="C181" s="206" t="s">
        <v>272</v>
      </c>
      <c r="D181" s="206" t="s">
        <v>111</v>
      </c>
      <c r="E181" s="207" t="s">
        <v>273</v>
      </c>
      <c r="F181" s="208" t="s">
        <v>274</v>
      </c>
      <c r="G181" s="209" t="s">
        <v>136</v>
      </c>
      <c r="H181" s="210">
        <v>61.170000000000002</v>
      </c>
      <c r="I181" s="211"/>
      <c r="J181" s="212">
        <f>ROUND(I181*H181,2)</f>
        <v>0</v>
      </c>
      <c r="K181" s="208" t="s">
        <v>137</v>
      </c>
      <c r="L181" s="46"/>
      <c r="M181" s="213" t="s">
        <v>19</v>
      </c>
      <c r="N181" s="214" t="s">
        <v>41</v>
      </c>
      <c r="O181" s="86"/>
      <c r="P181" s="215">
        <f>O181*H181</f>
        <v>0</v>
      </c>
      <c r="Q181" s="215">
        <v>0.00025999999999999998</v>
      </c>
      <c r="R181" s="215">
        <f>Q181*H181</f>
        <v>0.0159042</v>
      </c>
      <c r="S181" s="215">
        <v>0</v>
      </c>
      <c r="T181" s="216">
        <f>S181*H181</f>
        <v>0</v>
      </c>
      <c r="U181" s="40"/>
      <c r="V181" s="40"/>
      <c r="W181" s="40"/>
      <c r="X181" s="40"/>
      <c r="Y181" s="40"/>
      <c r="Z181" s="40"/>
      <c r="AA181" s="40"/>
      <c r="AB181" s="40"/>
      <c r="AC181" s="40"/>
      <c r="AD181" s="40"/>
      <c r="AE181" s="40"/>
      <c r="AR181" s="217" t="s">
        <v>252</v>
      </c>
      <c r="AT181" s="217" t="s">
        <v>111</v>
      </c>
      <c r="AU181" s="217" t="s">
        <v>79</v>
      </c>
      <c r="AY181" s="19" t="s">
        <v>108</v>
      </c>
      <c r="BE181" s="218">
        <f>IF(N181="základní",J181,0)</f>
        <v>0</v>
      </c>
      <c r="BF181" s="218">
        <f>IF(N181="snížená",J181,0)</f>
        <v>0</v>
      </c>
      <c r="BG181" s="218">
        <f>IF(N181="zákl. přenesená",J181,0)</f>
        <v>0</v>
      </c>
      <c r="BH181" s="218">
        <f>IF(N181="sníž. přenesená",J181,0)</f>
        <v>0</v>
      </c>
      <c r="BI181" s="218">
        <f>IF(N181="nulová",J181,0)</f>
        <v>0</v>
      </c>
      <c r="BJ181" s="19" t="s">
        <v>77</v>
      </c>
      <c r="BK181" s="218">
        <f>ROUND(I181*H181,2)</f>
        <v>0</v>
      </c>
      <c r="BL181" s="19" t="s">
        <v>252</v>
      </c>
      <c r="BM181" s="217" t="s">
        <v>275</v>
      </c>
    </row>
    <row r="182" s="2" customFormat="1">
      <c r="A182" s="40"/>
      <c r="B182" s="41"/>
      <c r="C182" s="42"/>
      <c r="D182" s="224" t="s">
        <v>138</v>
      </c>
      <c r="E182" s="42"/>
      <c r="F182" s="225" t="s">
        <v>276</v>
      </c>
      <c r="G182" s="42"/>
      <c r="H182" s="42"/>
      <c r="I182" s="226"/>
      <c r="J182" s="42"/>
      <c r="K182" s="42"/>
      <c r="L182" s="46"/>
      <c r="M182" s="227"/>
      <c r="N182" s="228"/>
      <c r="O182" s="86"/>
      <c r="P182" s="86"/>
      <c r="Q182" s="86"/>
      <c r="R182" s="86"/>
      <c r="S182" s="86"/>
      <c r="T182" s="87"/>
      <c r="U182" s="40"/>
      <c r="V182" s="40"/>
      <c r="W182" s="40"/>
      <c r="X182" s="40"/>
      <c r="Y182" s="40"/>
      <c r="Z182" s="40"/>
      <c r="AA182" s="40"/>
      <c r="AB182" s="40"/>
      <c r="AC182" s="40"/>
      <c r="AD182" s="40"/>
      <c r="AE182" s="40"/>
      <c r="AT182" s="19" t="s">
        <v>138</v>
      </c>
      <c r="AU182" s="19" t="s">
        <v>79</v>
      </c>
    </row>
    <row r="183" s="2" customFormat="1">
      <c r="A183" s="40"/>
      <c r="B183" s="41"/>
      <c r="C183" s="42"/>
      <c r="D183" s="229" t="s">
        <v>140</v>
      </c>
      <c r="E183" s="42"/>
      <c r="F183" s="230" t="s">
        <v>271</v>
      </c>
      <c r="G183" s="42"/>
      <c r="H183" s="42"/>
      <c r="I183" s="226"/>
      <c r="J183" s="42"/>
      <c r="K183" s="42"/>
      <c r="L183" s="46"/>
      <c r="M183" s="227"/>
      <c r="N183" s="228"/>
      <c r="O183" s="86"/>
      <c r="P183" s="86"/>
      <c r="Q183" s="86"/>
      <c r="R183" s="86"/>
      <c r="S183" s="86"/>
      <c r="T183" s="87"/>
      <c r="U183" s="40"/>
      <c r="V183" s="40"/>
      <c r="W183" s="40"/>
      <c r="X183" s="40"/>
      <c r="Y183" s="40"/>
      <c r="Z183" s="40"/>
      <c r="AA183" s="40"/>
      <c r="AB183" s="40"/>
      <c r="AC183" s="40"/>
      <c r="AD183" s="40"/>
      <c r="AE183" s="40"/>
      <c r="AT183" s="19" t="s">
        <v>140</v>
      </c>
      <c r="AU183" s="19" t="s">
        <v>79</v>
      </c>
    </row>
    <row r="184" s="14" customFormat="1">
      <c r="A184" s="14"/>
      <c r="B184" s="241"/>
      <c r="C184" s="242"/>
      <c r="D184" s="229" t="s">
        <v>142</v>
      </c>
      <c r="E184" s="243" t="s">
        <v>19</v>
      </c>
      <c r="F184" s="244" t="s">
        <v>172</v>
      </c>
      <c r="G184" s="242"/>
      <c r="H184" s="245">
        <v>3.5099999999999998</v>
      </c>
      <c r="I184" s="246"/>
      <c r="J184" s="242"/>
      <c r="K184" s="242"/>
      <c r="L184" s="247"/>
      <c r="M184" s="248"/>
      <c r="N184" s="249"/>
      <c r="O184" s="249"/>
      <c r="P184" s="249"/>
      <c r="Q184" s="249"/>
      <c r="R184" s="249"/>
      <c r="S184" s="249"/>
      <c r="T184" s="250"/>
      <c r="U184" s="14"/>
      <c r="V184" s="14"/>
      <c r="W184" s="14"/>
      <c r="X184" s="14"/>
      <c r="Y184" s="14"/>
      <c r="Z184" s="14"/>
      <c r="AA184" s="14"/>
      <c r="AB184" s="14"/>
      <c r="AC184" s="14"/>
      <c r="AD184" s="14"/>
      <c r="AE184" s="14"/>
      <c r="AT184" s="251" t="s">
        <v>142</v>
      </c>
      <c r="AU184" s="251" t="s">
        <v>79</v>
      </c>
      <c r="AV184" s="14" t="s">
        <v>79</v>
      </c>
      <c r="AW184" s="14" t="s">
        <v>32</v>
      </c>
      <c r="AX184" s="14" t="s">
        <v>70</v>
      </c>
      <c r="AY184" s="251" t="s">
        <v>108</v>
      </c>
    </row>
    <row r="185" s="14" customFormat="1">
      <c r="A185" s="14"/>
      <c r="B185" s="241"/>
      <c r="C185" s="242"/>
      <c r="D185" s="229" t="s">
        <v>142</v>
      </c>
      <c r="E185" s="243" t="s">
        <v>19</v>
      </c>
      <c r="F185" s="244" t="s">
        <v>173</v>
      </c>
      <c r="G185" s="242"/>
      <c r="H185" s="245">
        <v>3.0600000000000001</v>
      </c>
      <c r="I185" s="246"/>
      <c r="J185" s="242"/>
      <c r="K185" s="242"/>
      <c r="L185" s="247"/>
      <c r="M185" s="248"/>
      <c r="N185" s="249"/>
      <c r="O185" s="249"/>
      <c r="P185" s="249"/>
      <c r="Q185" s="249"/>
      <c r="R185" s="249"/>
      <c r="S185" s="249"/>
      <c r="T185" s="250"/>
      <c r="U185" s="14"/>
      <c r="V185" s="14"/>
      <c r="W185" s="14"/>
      <c r="X185" s="14"/>
      <c r="Y185" s="14"/>
      <c r="Z185" s="14"/>
      <c r="AA185" s="14"/>
      <c r="AB185" s="14"/>
      <c r="AC185" s="14"/>
      <c r="AD185" s="14"/>
      <c r="AE185" s="14"/>
      <c r="AT185" s="251" t="s">
        <v>142</v>
      </c>
      <c r="AU185" s="251" t="s">
        <v>79</v>
      </c>
      <c r="AV185" s="14" t="s">
        <v>79</v>
      </c>
      <c r="AW185" s="14" t="s">
        <v>32</v>
      </c>
      <c r="AX185" s="14" t="s">
        <v>70</v>
      </c>
      <c r="AY185" s="251" t="s">
        <v>108</v>
      </c>
    </row>
    <row r="186" s="14" customFormat="1">
      <c r="A186" s="14"/>
      <c r="B186" s="241"/>
      <c r="C186" s="242"/>
      <c r="D186" s="229" t="s">
        <v>142</v>
      </c>
      <c r="E186" s="243" t="s">
        <v>19</v>
      </c>
      <c r="F186" s="244" t="s">
        <v>186</v>
      </c>
      <c r="G186" s="242"/>
      <c r="H186" s="245">
        <v>54.600000000000001</v>
      </c>
      <c r="I186" s="246"/>
      <c r="J186" s="242"/>
      <c r="K186" s="242"/>
      <c r="L186" s="247"/>
      <c r="M186" s="248"/>
      <c r="N186" s="249"/>
      <c r="O186" s="249"/>
      <c r="P186" s="249"/>
      <c r="Q186" s="249"/>
      <c r="R186" s="249"/>
      <c r="S186" s="249"/>
      <c r="T186" s="250"/>
      <c r="U186" s="14"/>
      <c r="V186" s="14"/>
      <c r="W186" s="14"/>
      <c r="X186" s="14"/>
      <c r="Y186" s="14"/>
      <c r="Z186" s="14"/>
      <c r="AA186" s="14"/>
      <c r="AB186" s="14"/>
      <c r="AC186" s="14"/>
      <c r="AD186" s="14"/>
      <c r="AE186" s="14"/>
      <c r="AT186" s="251" t="s">
        <v>142</v>
      </c>
      <c r="AU186" s="251" t="s">
        <v>79</v>
      </c>
      <c r="AV186" s="14" t="s">
        <v>79</v>
      </c>
      <c r="AW186" s="14" t="s">
        <v>32</v>
      </c>
      <c r="AX186" s="14" t="s">
        <v>70</v>
      </c>
      <c r="AY186" s="251" t="s">
        <v>108</v>
      </c>
    </row>
    <row r="187" s="15" customFormat="1">
      <c r="A187" s="15"/>
      <c r="B187" s="252"/>
      <c r="C187" s="253"/>
      <c r="D187" s="229" t="s">
        <v>142</v>
      </c>
      <c r="E187" s="254" t="s">
        <v>19</v>
      </c>
      <c r="F187" s="255" t="s">
        <v>146</v>
      </c>
      <c r="G187" s="253"/>
      <c r="H187" s="256">
        <v>61.170000000000002</v>
      </c>
      <c r="I187" s="257"/>
      <c r="J187" s="253"/>
      <c r="K187" s="253"/>
      <c r="L187" s="258"/>
      <c r="M187" s="259"/>
      <c r="N187" s="260"/>
      <c r="O187" s="260"/>
      <c r="P187" s="260"/>
      <c r="Q187" s="260"/>
      <c r="R187" s="260"/>
      <c r="S187" s="260"/>
      <c r="T187" s="261"/>
      <c r="U187" s="15"/>
      <c r="V187" s="15"/>
      <c r="W187" s="15"/>
      <c r="X187" s="15"/>
      <c r="Y187" s="15"/>
      <c r="Z187" s="15"/>
      <c r="AA187" s="15"/>
      <c r="AB187" s="15"/>
      <c r="AC187" s="15"/>
      <c r="AD187" s="15"/>
      <c r="AE187" s="15"/>
      <c r="AT187" s="262" t="s">
        <v>142</v>
      </c>
      <c r="AU187" s="262" t="s">
        <v>79</v>
      </c>
      <c r="AV187" s="15" t="s">
        <v>115</v>
      </c>
      <c r="AW187" s="15" t="s">
        <v>32</v>
      </c>
      <c r="AX187" s="15" t="s">
        <v>77</v>
      </c>
      <c r="AY187" s="262" t="s">
        <v>108</v>
      </c>
    </row>
    <row r="188" s="2" customFormat="1" ht="16.5" customHeight="1">
      <c r="A188" s="40"/>
      <c r="B188" s="41"/>
      <c r="C188" s="263" t="s">
        <v>277</v>
      </c>
      <c r="D188" s="263" t="s">
        <v>278</v>
      </c>
      <c r="E188" s="264" t="s">
        <v>279</v>
      </c>
      <c r="F188" s="265" t="s">
        <v>280</v>
      </c>
      <c r="G188" s="266" t="s">
        <v>250</v>
      </c>
      <c r="H188" s="267">
        <v>1</v>
      </c>
      <c r="I188" s="268"/>
      <c r="J188" s="269">
        <f>ROUND(I188*H188,2)</f>
        <v>0</v>
      </c>
      <c r="K188" s="265" t="s">
        <v>19</v>
      </c>
      <c r="L188" s="270"/>
      <c r="M188" s="271" t="s">
        <v>19</v>
      </c>
      <c r="N188" s="272" t="s">
        <v>41</v>
      </c>
      <c r="O188" s="86"/>
      <c r="P188" s="215">
        <f>O188*H188</f>
        <v>0</v>
      </c>
      <c r="Q188" s="215">
        <v>0</v>
      </c>
      <c r="R188" s="215">
        <f>Q188*H188</f>
        <v>0</v>
      </c>
      <c r="S188" s="215">
        <v>0</v>
      </c>
      <c r="T188" s="216">
        <f>S188*H188</f>
        <v>0</v>
      </c>
      <c r="U188" s="40"/>
      <c r="V188" s="40"/>
      <c r="W188" s="40"/>
      <c r="X188" s="40"/>
      <c r="Y188" s="40"/>
      <c r="Z188" s="40"/>
      <c r="AA188" s="40"/>
      <c r="AB188" s="40"/>
      <c r="AC188" s="40"/>
      <c r="AD188" s="40"/>
      <c r="AE188" s="40"/>
      <c r="AR188" s="217" t="s">
        <v>281</v>
      </c>
      <c r="AT188" s="217" t="s">
        <v>278</v>
      </c>
      <c r="AU188" s="217" t="s">
        <v>79</v>
      </c>
      <c r="AY188" s="19" t="s">
        <v>108</v>
      </c>
      <c r="BE188" s="218">
        <f>IF(N188="základní",J188,0)</f>
        <v>0</v>
      </c>
      <c r="BF188" s="218">
        <f>IF(N188="snížená",J188,0)</f>
        <v>0</v>
      </c>
      <c r="BG188" s="218">
        <f>IF(N188="zákl. přenesená",J188,0)</f>
        <v>0</v>
      </c>
      <c r="BH188" s="218">
        <f>IF(N188="sníž. přenesená",J188,0)</f>
        <v>0</v>
      </c>
      <c r="BI188" s="218">
        <f>IF(N188="nulová",J188,0)</f>
        <v>0</v>
      </c>
      <c r="BJ188" s="19" t="s">
        <v>77</v>
      </c>
      <c r="BK188" s="218">
        <f>ROUND(I188*H188,2)</f>
        <v>0</v>
      </c>
      <c r="BL188" s="19" t="s">
        <v>252</v>
      </c>
      <c r="BM188" s="217" t="s">
        <v>282</v>
      </c>
    </row>
    <row r="189" s="2" customFormat="1" ht="16.5" customHeight="1">
      <c r="A189" s="40"/>
      <c r="B189" s="41"/>
      <c r="C189" s="263" t="s">
        <v>7</v>
      </c>
      <c r="D189" s="263" t="s">
        <v>278</v>
      </c>
      <c r="E189" s="264" t="s">
        <v>283</v>
      </c>
      <c r="F189" s="265" t="s">
        <v>284</v>
      </c>
      <c r="G189" s="266" t="s">
        <v>250</v>
      </c>
      <c r="H189" s="267">
        <v>2</v>
      </c>
      <c r="I189" s="268"/>
      <c r="J189" s="269">
        <f>ROUND(I189*H189,2)</f>
        <v>0</v>
      </c>
      <c r="K189" s="265" t="s">
        <v>19</v>
      </c>
      <c r="L189" s="270"/>
      <c r="M189" s="271" t="s">
        <v>19</v>
      </c>
      <c r="N189" s="272" t="s">
        <v>41</v>
      </c>
      <c r="O189" s="86"/>
      <c r="P189" s="215">
        <f>O189*H189</f>
        <v>0</v>
      </c>
      <c r="Q189" s="215">
        <v>0</v>
      </c>
      <c r="R189" s="215">
        <f>Q189*H189</f>
        <v>0</v>
      </c>
      <c r="S189" s="215">
        <v>0</v>
      </c>
      <c r="T189" s="216">
        <f>S189*H189</f>
        <v>0</v>
      </c>
      <c r="U189" s="40"/>
      <c r="V189" s="40"/>
      <c r="W189" s="40"/>
      <c r="X189" s="40"/>
      <c r="Y189" s="40"/>
      <c r="Z189" s="40"/>
      <c r="AA189" s="40"/>
      <c r="AB189" s="40"/>
      <c r="AC189" s="40"/>
      <c r="AD189" s="40"/>
      <c r="AE189" s="40"/>
      <c r="AR189" s="217" t="s">
        <v>281</v>
      </c>
      <c r="AT189" s="217" t="s">
        <v>278</v>
      </c>
      <c r="AU189" s="217" t="s">
        <v>79</v>
      </c>
      <c r="AY189" s="19" t="s">
        <v>108</v>
      </c>
      <c r="BE189" s="218">
        <f>IF(N189="základní",J189,0)</f>
        <v>0</v>
      </c>
      <c r="BF189" s="218">
        <f>IF(N189="snížená",J189,0)</f>
        <v>0</v>
      </c>
      <c r="BG189" s="218">
        <f>IF(N189="zákl. přenesená",J189,0)</f>
        <v>0</v>
      </c>
      <c r="BH189" s="218">
        <f>IF(N189="sníž. přenesená",J189,0)</f>
        <v>0</v>
      </c>
      <c r="BI189" s="218">
        <f>IF(N189="nulová",J189,0)</f>
        <v>0</v>
      </c>
      <c r="BJ189" s="19" t="s">
        <v>77</v>
      </c>
      <c r="BK189" s="218">
        <f>ROUND(I189*H189,2)</f>
        <v>0</v>
      </c>
      <c r="BL189" s="19" t="s">
        <v>252</v>
      </c>
      <c r="BM189" s="217" t="s">
        <v>285</v>
      </c>
    </row>
    <row r="190" s="2" customFormat="1" ht="16.5" customHeight="1">
      <c r="A190" s="40"/>
      <c r="B190" s="41"/>
      <c r="C190" s="263" t="s">
        <v>286</v>
      </c>
      <c r="D190" s="263" t="s">
        <v>278</v>
      </c>
      <c r="E190" s="264" t="s">
        <v>287</v>
      </c>
      <c r="F190" s="265" t="s">
        <v>288</v>
      </c>
      <c r="G190" s="266" t="s">
        <v>250</v>
      </c>
      <c r="H190" s="267">
        <v>2</v>
      </c>
      <c r="I190" s="268"/>
      <c r="J190" s="269">
        <f>ROUND(I190*H190,2)</f>
        <v>0</v>
      </c>
      <c r="K190" s="265" t="s">
        <v>19</v>
      </c>
      <c r="L190" s="270"/>
      <c r="M190" s="271" t="s">
        <v>19</v>
      </c>
      <c r="N190" s="272" t="s">
        <v>41</v>
      </c>
      <c r="O190" s="86"/>
      <c r="P190" s="215">
        <f>O190*H190</f>
        <v>0</v>
      </c>
      <c r="Q190" s="215">
        <v>0</v>
      </c>
      <c r="R190" s="215">
        <f>Q190*H190</f>
        <v>0</v>
      </c>
      <c r="S190" s="215">
        <v>0</v>
      </c>
      <c r="T190" s="216">
        <f>S190*H190</f>
        <v>0</v>
      </c>
      <c r="U190" s="40"/>
      <c r="V190" s="40"/>
      <c r="W190" s="40"/>
      <c r="X190" s="40"/>
      <c r="Y190" s="40"/>
      <c r="Z190" s="40"/>
      <c r="AA190" s="40"/>
      <c r="AB190" s="40"/>
      <c r="AC190" s="40"/>
      <c r="AD190" s="40"/>
      <c r="AE190" s="40"/>
      <c r="AR190" s="217" t="s">
        <v>281</v>
      </c>
      <c r="AT190" s="217" t="s">
        <v>278</v>
      </c>
      <c r="AU190" s="217" t="s">
        <v>79</v>
      </c>
      <c r="AY190" s="19" t="s">
        <v>108</v>
      </c>
      <c r="BE190" s="218">
        <f>IF(N190="základní",J190,0)</f>
        <v>0</v>
      </c>
      <c r="BF190" s="218">
        <f>IF(N190="snížená",J190,0)</f>
        <v>0</v>
      </c>
      <c r="BG190" s="218">
        <f>IF(N190="zákl. přenesená",J190,0)</f>
        <v>0</v>
      </c>
      <c r="BH190" s="218">
        <f>IF(N190="sníž. přenesená",J190,0)</f>
        <v>0</v>
      </c>
      <c r="BI190" s="218">
        <f>IF(N190="nulová",J190,0)</f>
        <v>0</v>
      </c>
      <c r="BJ190" s="19" t="s">
        <v>77</v>
      </c>
      <c r="BK190" s="218">
        <f>ROUND(I190*H190,2)</f>
        <v>0</v>
      </c>
      <c r="BL190" s="19" t="s">
        <v>252</v>
      </c>
      <c r="BM190" s="217" t="s">
        <v>289</v>
      </c>
    </row>
    <row r="191" s="2" customFormat="1" ht="16.5" customHeight="1">
      <c r="A191" s="40"/>
      <c r="B191" s="41"/>
      <c r="C191" s="263" t="s">
        <v>290</v>
      </c>
      <c r="D191" s="263" t="s">
        <v>278</v>
      </c>
      <c r="E191" s="264" t="s">
        <v>291</v>
      </c>
      <c r="F191" s="265" t="s">
        <v>292</v>
      </c>
      <c r="G191" s="266" t="s">
        <v>250</v>
      </c>
      <c r="H191" s="267">
        <v>28</v>
      </c>
      <c r="I191" s="268"/>
      <c r="J191" s="269">
        <f>ROUND(I191*H191,2)</f>
        <v>0</v>
      </c>
      <c r="K191" s="265" t="s">
        <v>19</v>
      </c>
      <c r="L191" s="270"/>
      <c r="M191" s="271" t="s">
        <v>19</v>
      </c>
      <c r="N191" s="272" t="s">
        <v>41</v>
      </c>
      <c r="O191" s="86"/>
      <c r="P191" s="215">
        <f>O191*H191</f>
        <v>0</v>
      </c>
      <c r="Q191" s="215">
        <v>0</v>
      </c>
      <c r="R191" s="215">
        <f>Q191*H191</f>
        <v>0</v>
      </c>
      <c r="S191" s="215">
        <v>0</v>
      </c>
      <c r="T191" s="216">
        <f>S191*H191</f>
        <v>0</v>
      </c>
      <c r="U191" s="40"/>
      <c r="V191" s="40"/>
      <c r="W191" s="40"/>
      <c r="X191" s="40"/>
      <c r="Y191" s="40"/>
      <c r="Z191" s="40"/>
      <c r="AA191" s="40"/>
      <c r="AB191" s="40"/>
      <c r="AC191" s="40"/>
      <c r="AD191" s="40"/>
      <c r="AE191" s="40"/>
      <c r="AR191" s="217" t="s">
        <v>281</v>
      </c>
      <c r="AT191" s="217" t="s">
        <v>278</v>
      </c>
      <c r="AU191" s="217" t="s">
        <v>79</v>
      </c>
      <c r="AY191" s="19" t="s">
        <v>108</v>
      </c>
      <c r="BE191" s="218">
        <f>IF(N191="základní",J191,0)</f>
        <v>0</v>
      </c>
      <c r="BF191" s="218">
        <f>IF(N191="snížená",J191,0)</f>
        <v>0</v>
      </c>
      <c r="BG191" s="218">
        <f>IF(N191="zákl. přenesená",J191,0)</f>
        <v>0</v>
      </c>
      <c r="BH191" s="218">
        <f>IF(N191="sníž. přenesená",J191,0)</f>
        <v>0</v>
      </c>
      <c r="BI191" s="218">
        <f>IF(N191="nulová",J191,0)</f>
        <v>0</v>
      </c>
      <c r="BJ191" s="19" t="s">
        <v>77</v>
      </c>
      <c r="BK191" s="218">
        <f>ROUND(I191*H191,2)</f>
        <v>0</v>
      </c>
      <c r="BL191" s="19" t="s">
        <v>252</v>
      </c>
      <c r="BM191" s="217" t="s">
        <v>293</v>
      </c>
    </row>
    <row r="192" s="2" customFormat="1" ht="16.5" customHeight="1">
      <c r="A192" s="40"/>
      <c r="B192" s="41"/>
      <c r="C192" s="263" t="s">
        <v>294</v>
      </c>
      <c r="D192" s="263" t="s">
        <v>278</v>
      </c>
      <c r="E192" s="264" t="s">
        <v>295</v>
      </c>
      <c r="F192" s="265" t="s">
        <v>296</v>
      </c>
      <c r="G192" s="266" t="s">
        <v>250</v>
      </c>
      <c r="H192" s="267">
        <v>8</v>
      </c>
      <c r="I192" s="268"/>
      <c r="J192" s="269">
        <f>ROUND(I192*H192,2)</f>
        <v>0</v>
      </c>
      <c r="K192" s="265" t="s">
        <v>19</v>
      </c>
      <c r="L192" s="270"/>
      <c r="M192" s="271" t="s">
        <v>19</v>
      </c>
      <c r="N192" s="272" t="s">
        <v>41</v>
      </c>
      <c r="O192" s="86"/>
      <c r="P192" s="215">
        <f>O192*H192</f>
        <v>0</v>
      </c>
      <c r="Q192" s="215">
        <v>0</v>
      </c>
      <c r="R192" s="215">
        <f>Q192*H192</f>
        <v>0</v>
      </c>
      <c r="S192" s="215">
        <v>0</v>
      </c>
      <c r="T192" s="216">
        <f>S192*H192</f>
        <v>0</v>
      </c>
      <c r="U192" s="40"/>
      <c r="V192" s="40"/>
      <c r="W192" s="40"/>
      <c r="X192" s="40"/>
      <c r="Y192" s="40"/>
      <c r="Z192" s="40"/>
      <c r="AA192" s="40"/>
      <c r="AB192" s="40"/>
      <c r="AC192" s="40"/>
      <c r="AD192" s="40"/>
      <c r="AE192" s="40"/>
      <c r="AR192" s="217" t="s">
        <v>281</v>
      </c>
      <c r="AT192" s="217" t="s">
        <v>278</v>
      </c>
      <c r="AU192" s="217" t="s">
        <v>79</v>
      </c>
      <c r="AY192" s="19" t="s">
        <v>108</v>
      </c>
      <c r="BE192" s="218">
        <f>IF(N192="základní",J192,0)</f>
        <v>0</v>
      </c>
      <c r="BF192" s="218">
        <f>IF(N192="snížená",J192,0)</f>
        <v>0</v>
      </c>
      <c r="BG192" s="218">
        <f>IF(N192="zákl. přenesená",J192,0)</f>
        <v>0</v>
      </c>
      <c r="BH192" s="218">
        <f>IF(N192="sníž. přenesená",J192,0)</f>
        <v>0</v>
      </c>
      <c r="BI192" s="218">
        <f>IF(N192="nulová",J192,0)</f>
        <v>0</v>
      </c>
      <c r="BJ192" s="19" t="s">
        <v>77</v>
      </c>
      <c r="BK192" s="218">
        <f>ROUND(I192*H192,2)</f>
        <v>0</v>
      </c>
      <c r="BL192" s="19" t="s">
        <v>252</v>
      </c>
      <c r="BM192" s="217" t="s">
        <v>297</v>
      </c>
    </row>
    <row r="193" s="2" customFormat="1" ht="16.5" customHeight="1">
      <c r="A193" s="40"/>
      <c r="B193" s="41"/>
      <c r="C193" s="263" t="s">
        <v>298</v>
      </c>
      <c r="D193" s="263" t="s">
        <v>278</v>
      </c>
      <c r="E193" s="264" t="s">
        <v>299</v>
      </c>
      <c r="F193" s="265" t="s">
        <v>300</v>
      </c>
      <c r="G193" s="266" t="s">
        <v>250</v>
      </c>
      <c r="H193" s="267">
        <v>3</v>
      </c>
      <c r="I193" s="268"/>
      <c r="J193" s="269">
        <f>ROUND(I193*H193,2)</f>
        <v>0</v>
      </c>
      <c r="K193" s="265" t="s">
        <v>19</v>
      </c>
      <c r="L193" s="270"/>
      <c r="M193" s="271" t="s">
        <v>19</v>
      </c>
      <c r="N193" s="272" t="s">
        <v>41</v>
      </c>
      <c r="O193" s="86"/>
      <c r="P193" s="215">
        <f>O193*H193</f>
        <v>0</v>
      </c>
      <c r="Q193" s="215">
        <v>0</v>
      </c>
      <c r="R193" s="215">
        <f>Q193*H193</f>
        <v>0</v>
      </c>
      <c r="S193" s="215">
        <v>0</v>
      </c>
      <c r="T193" s="216">
        <f>S193*H193</f>
        <v>0</v>
      </c>
      <c r="U193" s="40"/>
      <c r="V193" s="40"/>
      <c r="W193" s="40"/>
      <c r="X193" s="40"/>
      <c r="Y193" s="40"/>
      <c r="Z193" s="40"/>
      <c r="AA193" s="40"/>
      <c r="AB193" s="40"/>
      <c r="AC193" s="40"/>
      <c r="AD193" s="40"/>
      <c r="AE193" s="40"/>
      <c r="AR193" s="217" t="s">
        <v>281</v>
      </c>
      <c r="AT193" s="217" t="s">
        <v>278</v>
      </c>
      <c r="AU193" s="217" t="s">
        <v>79</v>
      </c>
      <c r="AY193" s="19" t="s">
        <v>108</v>
      </c>
      <c r="BE193" s="218">
        <f>IF(N193="základní",J193,0)</f>
        <v>0</v>
      </c>
      <c r="BF193" s="218">
        <f>IF(N193="snížená",J193,0)</f>
        <v>0</v>
      </c>
      <c r="BG193" s="218">
        <f>IF(N193="zákl. přenesená",J193,0)</f>
        <v>0</v>
      </c>
      <c r="BH193" s="218">
        <f>IF(N193="sníž. přenesená",J193,0)</f>
        <v>0</v>
      </c>
      <c r="BI193" s="218">
        <f>IF(N193="nulová",J193,0)</f>
        <v>0</v>
      </c>
      <c r="BJ193" s="19" t="s">
        <v>77</v>
      </c>
      <c r="BK193" s="218">
        <f>ROUND(I193*H193,2)</f>
        <v>0</v>
      </c>
      <c r="BL193" s="19" t="s">
        <v>252</v>
      </c>
      <c r="BM193" s="217" t="s">
        <v>301</v>
      </c>
    </row>
    <row r="194" s="2" customFormat="1" ht="16.5" customHeight="1">
      <c r="A194" s="40"/>
      <c r="B194" s="41"/>
      <c r="C194" s="263" t="s">
        <v>302</v>
      </c>
      <c r="D194" s="263" t="s">
        <v>278</v>
      </c>
      <c r="E194" s="264" t="s">
        <v>303</v>
      </c>
      <c r="F194" s="265" t="s">
        <v>304</v>
      </c>
      <c r="G194" s="266" t="s">
        <v>250</v>
      </c>
      <c r="H194" s="267">
        <v>4</v>
      </c>
      <c r="I194" s="268"/>
      <c r="J194" s="269">
        <f>ROUND(I194*H194,2)</f>
        <v>0</v>
      </c>
      <c r="K194" s="265" t="s">
        <v>19</v>
      </c>
      <c r="L194" s="270"/>
      <c r="M194" s="271" t="s">
        <v>19</v>
      </c>
      <c r="N194" s="272" t="s">
        <v>41</v>
      </c>
      <c r="O194" s="86"/>
      <c r="P194" s="215">
        <f>O194*H194</f>
        <v>0</v>
      </c>
      <c r="Q194" s="215">
        <v>0</v>
      </c>
      <c r="R194" s="215">
        <f>Q194*H194</f>
        <v>0</v>
      </c>
      <c r="S194" s="215">
        <v>0</v>
      </c>
      <c r="T194" s="216">
        <f>S194*H194</f>
        <v>0</v>
      </c>
      <c r="U194" s="40"/>
      <c r="V194" s="40"/>
      <c r="W194" s="40"/>
      <c r="X194" s="40"/>
      <c r="Y194" s="40"/>
      <c r="Z194" s="40"/>
      <c r="AA194" s="40"/>
      <c r="AB194" s="40"/>
      <c r="AC194" s="40"/>
      <c r="AD194" s="40"/>
      <c r="AE194" s="40"/>
      <c r="AR194" s="217" t="s">
        <v>281</v>
      </c>
      <c r="AT194" s="217" t="s">
        <v>278</v>
      </c>
      <c r="AU194" s="217" t="s">
        <v>79</v>
      </c>
      <c r="AY194" s="19" t="s">
        <v>108</v>
      </c>
      <c r="BE194" s="218">
        <f>IF(N194="základní",J194,0)</f>
        <v>0</v>
      </c>
      <c r="BF194" s="218">
        <f>IF(N194="snížená",J194,0)</f>
        <v>0</v>
      </c>
      <c r="BG194" s="218">
        <f>IF(N194="zákl. přenesená",J194,0)</f>
        <v>0</v>
      </c>
      <c r="BH194" s="218">
        <f>IF(N194="sníž. přenesená",J194,0)</f>
        <v>0</v>
      </c>
      <c r="BI194" s="218">
        <f>IF(N194="nulová",J194,0)</f>
        <v>0</v>
      </c>
      <c r="BJ194" s="19" t="s">
        <v>77</v>
      </c>
      <c r="BK194" s="218">
        <f>ROUND(I194*H194,2)</f>
        <v>0</v>
      </c>
      <c r="BL194" s="19" t="s">
        <v>252</v>
      </c>
      <c r="BM194" s="217" t="s">
        <v>305</v>
      </c>
    </row>
    <row r="195" s="2" customFormat="1" ht="16.5" customHeight="1">
      <c r="A195" s="40"/>
      <c r="B195" s="41"/>
      <c r="C195" s="263" t="s">
        <v>306</v>
      </c>
      <c r="D195" s="263" t="s">
        <v>278</v>
      </c>
      <c r="E195" s="264" t="s">
        <v>307</v>
      </c>
      <c r="F195" s="265" t="s">
        <v>308</v>
      </c>
      <c r="G195" s="266" t="s">
        <v>250</v>
      </c>
      <c r="H195" s="267">
        <v>2</v>
      </c>
      <c r="I195" s="268"/>
      <c r="J195" s="269">
        <f>ROUND(I195*H195,2)</f>
        <v>0</v>
      </c>
      <c r="K195" s="265" t="s">
        <v>19</v>
      </c>
      <c r="L195" s="270"/>
      <c r="M195" s="271" t="s">
        <v>19</v>
      </c>
      <c r="N195" s="272" t="s">
        <v>41</v>
      </c>
      <c r="O195" s="86"/>
      <c r="P195" s="215">
        <f>O195*H195</f>
        <v>0</v>
      </c>
      <c r="Q195" s="215">
        <v>0</v>
      </c>
      <c r="R195" s="215">
        <f>Q195*H195</f>
        <v>0</v>
      </c>
      <c r="S195" s="215">
        <v>0</v>
      </c>
      <c r="T195" s="216">
        <f>S195*H195</f>
        <v>0</v>
      </c>
      <c r="U195" s="40"/>
      <c r="V195" s="40"/>
      <c r="W195" s="40"/>
      <c r="X195" s="40"/>
      <c r="Y195" s="40"/>
      <c r="Z195" s="40"/>
      <c r="AA195" s="40"/>
      <c r="AB195" s="40"/>
      <c r="AC195" s="40"/>
      <c r="AD195" s="40"/>
      <c r="AE195" s="40"/>
      <c r="AR195" s="217" t="s">
        <v>281</v>
      </c>
      <c r="AT195" s="217" t="s">
        <v>278</v>
      </c>
      <c r="AU195" s="217" t="s">
        <v>79</v>
      </c>
      <c r="AY195" s="19" t="s">
        <v>108</v>
      </c>
      <c r="BE195" s="218">
        <f>IF(N195="základní",J195,0)</f>
        <v>0</v>
      </c>
      <c r="BF195" s="218">
        <f>IF(N195="snížená",J195,0)</f>
        <v>0</v>
      </c>
      <c r="BG195" s="218">
        <f>IF(N195="zákl. přenesená",J195,0)</f>
        <v>0</v>
      </c>
      <c r="BH195" s="218">
        <f>IF(N195="sníž. přenesená",J195,0)</f>
        <v>0</v>
      </c>
      <c r="BI195" s="218">
        <f>IF(N195="nulová",J195,0)</f>
        <v>0</v>
      </c>
      <c r="BJ195" s="19" t="s">
        <v>77</v>
      </c>
      <c r="BK195" s="218">
        <f>ROUND(I195*H195,2)</f>
        <v>0</v>
      </c>
      <c r="BL195" s="19" t="s">
        <v>252</v>
      </c>
      <c r="BM195" s="217" t="s">
        <v>309</v>
      </c>
    </row>
    <row r="196" s="2" customFormat="1" ht="24.15" customHeight="1">
      <c r="A196" s="40"/>
      <c r="B196" s="41"/>
      <c r="C196" s="206" t="s">
        <v>310</v>
      </c>
      <c r="D196" s="206" t="s">
        <v>111</v>
      </c>
      <c r="E196" s="207" t="s">
        <v>311</v>
      </c>
      <c r="F196" s="208" t="s">
        <v>312</v>
      </c>
      <c r="G196" s="209" t="s">
        <v>149</v>
      </c>
      <c r="H196" s="210">
        <v>548.20000000000005</v>
      </c>
      <c r="I196" s="211"/>
      <c r="J196" s="212">
        <f>ROUND(I196*H196,2)</f>
        <v>0</v>
      </c>
      <c r="K196" s="208" t="s">
        <v>137</v>
      </c>
      <c r="L196" s="46"/>
      <c r="M196" s="213" t="s">
        <v>19</v>
      </c>
      <c r="N196" s="214" t="s">
        <v>41</v>
      </c>
      <c r="O196" s="86"/>
      <c r="P196" s="215">
        <f>O196*H196</f>
        <v>0</v>
      </c>
      <c r="Q196" s="215">
        <v>0.00027999999999999998</v>
      </c>
      <c r="R196" s="215">
        <f>Q196*H196</f>
        <v>0.15349599999999999</v>
      </c>
      <c r="S196" s="215">
        <v>0</v>
      </c>
      <c r="T196" s="216">
        <f>S196*H196</f>
        <v>0</v>
      </c>
      <c r="U196" s="40"/>
      <c r="V196" s="40"/>
      <c r="W196" s="40"/>
      <c r="X196" s="40"/>
      <c r="Y196" s="40"/>
      <c r="Z196" s="40"/>
      <c r="AA196" s="40"/>
      <c r="AB196" s="40"/>
      <c r="AC196" s="40"/>
      <c r="AD196" s="40"/>
      <c r="AE196" s="40"/>
      <c r="AR196" s="217" t="s">
        <v>252</v>
      </c>
      <c r="AT196" s="217" t="s">
        <v>111</v>
      </c>
      <c r="AU196" s="217" t="s">
        <v>79</v>
      </c>
      <c r="AY196" s="19" t="s">
        <v>108</v>
      </c>
      <c r="BE196" s="218">
        <f>IF(N196="základní",J196,0)</f>
        <v>0</v>
      </c>
      <c r="BF196" s="218">
        <f>IF(N196="snížená",J196,0)</f>
        <v>0</v>
      </c>
      <c r="BG196" s="218">
        <f>IF(N196="zákl. přenesená",J196,0)</f>
        <v>0</v>
      </c>
      <c r="BH196" s="218">
        <f>IF(N196="sníž. přenesená",J196,0)</f>
        <v>0</v>
      </c>
      <c r="BI196" s="218">
        <f>IF(N196="nulová",J196,0)</f>
        <v>0</v>
      </c>
      <c r="BJ196" s="19" t="s">
        <v>77</v>
      </c>
      <c r="BK196" s="218">
        <f>ROUND(I196*H196,2)</f>
        <v>0</v>
      </c>
      <c r="BL196" s="19" t="s">
        <v>252</v>
      </c>
      <c r="BM196" s="217" t="s">
        <v>313</v>
      </c>
    </row>
    <row r="197" s="2" customFormat="1">
      <c r="A197" s="40"/>
      <c r="B197" s="41"/>
      <c r="C197" s="42"/>
      <c r="D197" s="224" t="s">
        <v>138</v>
      </c>
      <c r="E197" s="42"/>
      <c r="F197" s="225" t="s">
        <v>314</v>
      </c>
      <c r="G197" s="42"/>
      <c r="H197" s="42"/>
      <c r="I197" s="226"/>
      <c r="J197" s="42"/>
      <c r="K197" s="42"/>
      <c r="L197" s="46"/>
      <c r="M197" s="227"/>
      <c r="N197" s="228"/>
      <c r="O197" s="86"/>
      <c r="P197" s="86"/>
      <c r="Q197" s="86"/>
      <c r="R197" s="86"/>
      <c r="S197" s="86"/>
      <c r="T197" s="87"/>
      <c r="U197" s="40"/>
      <c r="V197" s="40"/>
      <c r="W197" s="40"/>
      <c r="X197" s="40"/>
      <c r="Y197" s="40"/>
      <c r="Z197" s="40"/>
      <c r="AA197" s="40"/>
      <c r="AB197" s="40"/>
      <c r="AC197" s="40"/>
      <c r="AD197" s="40"/>
      <c r="AE197" s="40"/>
      <c r="AT197" s="19" t="s">
        <v>138</v>
      </c>
      <c r="AU197" s="19" t="s">
        <v>79</v>
      </c>
    </row>
    <row r="198" s="2" customFormat="1">
      <c r="A198" s="40"/>
      <c r="B198" s="41"/>
      <c r="C198" s="42"/>
      <c r="D198" s="229" t="s">
        <v>140</v>
      </c>
      <c r="E198" s="42"/>
      <c r="F198" s="230" t="s">
        <v>315</v>
      </c>
      <c r="G198" s="42"/>
      <c r="H198" s="42"/>
      <c r="I198" s="226"/>
      <c r="J198" s="42"/>
      <c r="K198" s="42"/>
      <c r="L198" s="46"/>
      <c r="M198" s="227"/>
      <c r="N198" s="228"/>
      <c r="O198" s="86"/>
      <c r="P198" s="86"/>
      <c r="Q198" s="86"/>
      <c r="R198" s="86"/>
      <c r="S198" s="86"/>
      <c r="T198" s="87"/>
      <c r="U198" s="40"/>
      <c r="V198" s="40"/>
      <c r="W198" s="40"/>
      <c r="X198" s="40"/>
      <c r="Y198" s="40"/>
      <c r="Z198" s="40"/>
      <c r="AA198" s="40"/>
      <c r="AB198" s="40"/>
      <c r="AC198" s="40"/>
      <c r="AD198" s="40"/>
      <c r="AE198" s="40"/>
      <c r="AT198" s="19" t="s">
        <v>140</v>
      </c>
      <c r="AU198" s="19" t="s">
        <v>79</v>
      </c>
    </row>
    <row r="199" s="13" customFormat="1">
      <c r="A199" s="13"/>
      <c r="B199" s="231"/>
      <c r="C199" s="232"/>
      <c r="D199" s="229" t="s">
        <v>142</v>
      </c>
      <c r="E199" s="233" t="s">
        <v>19</v>
      </c>
      <c r="F199" s="234" t="s">
        <v>316</v>
      </c>
      <c r="G199" s="232"/>
      <c r="H199" s="233" t="s">
        <v>19</v>
      </c>
      <c r="I199" s="235"/>
      <c r="J199" s="232"/>
      <c r="K199" s="232"/>
      <c r="L199" s="236"/>
      <c r="M199" s="237"/>
      <c r="N199" s="238"/>
      <c r="O199" s="238"/>
      <c r="P199" s="238"/>
      <c r="Q199" s="238"/>
      <c r="R199" s="238"/>
      <c r="S199" s="238"/>
      <c r="T199" s="239"/>
      <c r="U199" s="13"/>
      <c r="V199" s="13"/>
      <c r="W199" s="13"/>
      <c r="X199" s="13"/>
      <c r="Y199" s="13"/>
      <c r="Z199" s="13"/>
      <c r="AA199" s="13"/>
      <c r="AB199" s="13"/>
      <c r="AC199" s="13"/>
      <c r="AD199" s="13"/>
      <c r="AE199" s="13"/>
      <c r="AT199" s="240" t="s">
        <v>142</v>
      </c>
      <c r="AU199" s="240" t="s">
        <v>79</v>
      </c>
      <c r="AV199" s="13" t="s">
        <v>77</v>
      </c>
      <c r="AW199" s="13" t="s">
        <v>32</v>
      </c>
      <c r="AX199" s="13" t="s">
        <v>70</v>
      </c>
      <c r="AY199" s="240" t="s">
        <v>108</v>
      </c>
    </row>
    <row r="200" s="14" customFormat="1">
      <c r="A200" s="14"/>
      <c r="B200" s="241"/>
      <c r="C200" s="242"/>
      <c r="D200" s="229" t="s">
        <v>142</v>
      </c>
      <c r="E200" s="243" t="s">
        <v>19</v>
      </c>
      <c r="F200" s="244" t="s">
        <v>317</v>
      </c>
      <c r="G200" s="242"/>
      <c r="H200" s="245">
        <v>8.5999999999999996</v>
      </c>
      <c r="I200" s="246"/>
      <c r="J200" s="242"/>
      <c r="K200" s="242"/>
      <c r="L200" s="247"/>
      <c r="M200" s="248"/>
      <c r="N200" s="249"/>
      <c r="O200" s="249"/>
      <c r="P200" s="249"/>
      <c r="Q200" s="249"/>
      <c r="R200" s="249"/>
      <c r="S200" s="249"/>
      <c r="T200" s="250"/>
      <c r="U200" s="14"/>
      <c r="V200" s="14"/>
      <c r="W200" s="14"/>
      <c r="X200" s="14"/>
      <c r="Y200" s="14"/>
      <c r="Z200" s="14"/>
      <c r="AA200" s="14"/>
      <c r="AB200" s="14"/>
      <c r="AC200" s="14"/>
      <c r="AD200" s="14"/>
      <c r="AE200" s="14"/>
      <c r="AT200" s="251" t="s">
        <v>142</v>
      </c>
      <c r="AU200" s="251" t="s">
        <v>79</v>
      </c>
      <c r="AV200" s="14" t="s">
        <v>79</v>
      </c>
      <c r="AW200" s="14" t="s">
        <v>32</v>
      </c>
      <c r="AX200" s="14" t="s">
        <v>70</v>
      </c>
      <c r="AY200" s="251" t="s">
        <v>108</v>
      </c>
    </row>
    <row r="201" s="14" customFormat="1">
      <c r="A201" s="14"/>
      <c r="B201" s="241"/>
      <c r="C201" s="242"/>
      <c r="D201" s="229" t="s">
        <v>142</v>
      </c>
      <c r="E201" s="243" t="s">
        <v>19</v>
      </c>
      <c r="F201" s="244" t="s">
        <v>318</v>
      </c>
      <c r="G201" s="242"/>
      <c r="H201" s="245">
        <v>22.800000000000001</v>
      </c>
      <c r="I201" s="246"/>
      <c r="J201" s="242"/>
      <c r="K201" s="242"/>
      <c r="L201" s="247"/>
      <c r="M201" s="248"/>
      <c r="N201" s="249"/>
      <c r="O201" s="249"/>
      <c r="P201" s="249"/>
      <c r="Q201" s="249"/>
      <c r="R201" s="249"/>
      <c r="S201" s="249"/>
      <c r="T201" s="250"/>
      <c r="U201" s="14"/>
      <c r="V201" s="14"/>
      <c r="W201" s="14"/>
      <c r="X201" s="14"/>
      <c r="Y201" s="14"/>
      <c r="Z201" s="14"/>
      <c r="AA201" s="14"/>
      <c r="AB201" s="14"/>
      <c r="AC201" s="14"/>
      <c r="AD201" s="14"/>
      <c r="AE201" s="14"/>
      <c r="AT201" s="251" t="s">
        <v>142</v>
      </c>
      <c r="AU201" s="251" t="s">
        <v>79</v>
      </c>
      <c r="AV201" s="14" t="s">
        <v>79</v>
      </c>
      <c r="AW201" s="14" t="s">
        <v>32</v>
      </c>
      <c r="AX201" s="14" t="s">
        <v>70</v>
      </c>
      <c r="AY201" s="251" t="s">
        <v>108</v>
      </c>
    </row>
    <row r="202" s="14" customFormat="1">
      <c r="A202" s="14"/>
      <c r="B202" s="241"/>
      <c r="C202" s="242"/>
      <c r="D202" s="229" t="s">
        <v>142</v>
      </c>
      <c r="E202" s="243" t="s">
        <v>19</v>
      </c>
      <c r="F202" s="244" t="s">
        <v>319</v>
      </c>
      <c r="G202" s="242"/>
      <c r="H202" s="245">
        <v>20.800000000000001</v>
      </c>
      <c r="I202" s="246"/>
      <c r="J202" s="242"/>
      <c r="K202" s="242"/>
      <c r="L202" s="247"/>
      <c r="M202" s="248"/>
      <c r="N202" s="249"/>
      <c r="O202" s="249"/>
      <c r="P202" s="249"/>
      <c r="Q202" s="249"/>
      <c r="R202" s="249"/>
      <c r="S202" s="249"/>
      <c r="T202" s="250"/>
      <c r="U202" s="14"/>
      <c r="V202" s="14"/>
      <c r="W202" s="14"/>
      <c r="X202" s="14"/>
      <c r="Y202" s="14"/>
      <c r="Z202" s="14"/>
      <c r="AA202" s="14"/>
      <c r="AB202" s="14"/>
      <c r="AC202" s="14"/>
      <c r="AD202" s="14"/>
      <c r="AE202" s="14"/>
      <c r="AT202" s="251" t="s">
        <v>142</v>
      </c>
      <c r="AU202" s="251" t="s">
        <v>79</v>
      </c>
      <c r="AV202" s="14" t="s">
        <v>79</v>
      </c>
      <c r="AW202" s="14" t="s">
        <v>32</v>
      </c>
      <c r="AX202" s="14" t="s">
        <v>70</v>
      </c>
      <c r="AY202" s="251" t="s">
        <v>108</v>
      </c>
    </row>
    <row r="203" s="14" customFormat="1">
      <c r="A203" s="14"/>
      <c r="B203" s="241"/>
      <c r="C203" s="242"/>
      <c r="D203" s="229" t="s">
        <v>142</v>
      </c>
      <c r="E203" s="243" t="s">
        <v>19</v>
      </c>
      <c r="F203" s="244" t="s">
        <v>320</v>
      </c>
      <c r="G203" s="242"/>
      <c r="H203" s="245">
        <v>330.39999999999998</v>
      </c>
      <c r="I203" s="246"/>
      <c r="J203" s="242"/>
      <c r="K203" s="242"/>
      <c r="L203" s="247"/>
      <c r="M203" s="248"/>
      <c r="N203" s="249"/>
      <c r="O203" s="249"/>
      <c r="P203" s="249"/>
      <c r="Q203" s="249"/>
      <c r="R203" s="249"/>
      <c r="S203" s="249"/>
      <c r="T203" s="250"/>
      <c r="U203" s="14"/>
      <c r="V203" s="14"/>
      <c r="W203" s="14"/>
      <c r="X203" s="14"/>
      <c r="Y203" s="14"/>
      <c r="Z203" s="14"/>
      <c r="AA203" s="14"/>
      <c r="AB203" s="14"/>
      <c r="AC203" s="14"/>
      <c r="AD203" s="14"/>
      <c r="AE203" s="14"/>
      <c r="AT203" s="251" t="s">
        <v>142</v>
      </c>
      <c r="AU203" s="251" t="s">
        <v>79</v>
      </c>
      <c r="AV203" s="14" t="s">
        <v>79</v>
      </c>
      <c r="AW203" s="14" t="s">
        <v>32</v>
      </c>
      <c r="AX203" s="14" t="s">
        <v>70</v>
      </c>
      <c r="AY203" s="251" t="s">
        <v>108</v>
      </c>
    </row>
    <row r="204" s="14" customFormat="1">
      <c r="A204" s="14"/>
      <c r="B204" s="241"/>
      <c r="C204" s="242"/>
      <c r="D204" s="229" t="s">
        <v>142</v>
      </c>
      <c r="E204" s="243" t="s">
        <v>19</v>
      </c>
      <c r="F204" s="244" t="s">
        <v>321</v>
      </c>
      <c r="G204" s="242"/>
      <c r="H204" s="245">
        <v>80</v>
      </c>
      <c r="I204" s="246"/>
      <c r="J204" s="242"/>
      <c r="K204" s="242"/>
      <c r="L204" s="247"/>
      <c r="M204" s="248"/>
      <c r="N204" s="249"/>
      <c r="O204" s="249"/>
      <c r="P204" s="249"/>
      <c r="Q204" s="249"/>
      <c r="R204" s="249"/>
      <c r="S204" s="249"/>
      <c r="T204" s="250"/>
      <c r="U204" s="14"/>
      <c r="V204" s="14"/>
      <c r="W204" s="14"/>
      <c r="X204" s="14"/>
      <c r="Y204" s="14"/>
      <c r="Z204" s="14"/>
      <c r="AA204" s="14"/>
      <c r="AB204" s="14"/>
      <c r="AC204" s="14"/>
      <c r="AD204" s="14"/>
      <c r="AE204" s="14"/>
      <c r="AT204" s="251" t="s">
        <v>142</v>
      </c>
      <c r="AU204" s="251" t="s">
        <v>79</v>
      </c>
      <c r="AV204" s="14" t="s">
        <v>79</v>
      </c>
      <c r="AW204" s="14" t="s">
        <v>32</v>
      </c>
      <c r="AX204" s="14" t="s">
        <v>70</v>
      </c>
      <c r="AY204" s="251" t="s">
        <v>108</v>
      </c>
    </row>
    <row r="205" s="14" customFormat="1">
      <c r="A205" s="14"/>
      <c r="B205" s="241"/>
      <c r="C205" s="242"/>
      <c r="D205" s="229" t="s">
        <v>142</v>
      </c>
      <c r="E205" s="243" t="s">
        <v>19</v>
      </c>
      <c r="F205" s="244" t="s">
        <v>322</v>
      </c>
      <c r="G205" s="242"/>
      <c r="H205" s="245">
        <v>36</v>
      </c>
      <c r="I205" s="246"/>
      <c r="J205" s="242"/>
      <c r="K205" s="242"/>
      <c r="L205" s="247"/>
      <c r="M205" s="248"/>
      <c r="N205" s="249"/>
      <c r="O205" s="249"/>
      <c r="P205" s="249"/>
      <c r="Q205" s="249"/>
      <c r="R205" s="249"/>
      <c r="S205" s="249"/>
      <c r="T205" s="250"/>
      <c r="U205" s="14"/>
      <c r="V205" s="14"/>
      <c r="W205" s="14"/>
      <c r="X205" s="14"/>
      <c r="Y205" s="14"/>
      <c r="Z205" s="14"/>
      <c r="AA205" s="14"/>
      <c r="AB205" s="14"/>
      <c r="AC205" s="14"/>
      <c r="AD205" s="14"/>
      <c r="AE205" s="14"/>
      <c r="AT205" s="251" t="s">
        <v>142</v>
      </c>
      <c r="AU205" s="251" t="s">
        <v>79</v>
      </c>
      <c r="AV205" s="14" t="s">
        <v>79</v>
      </c>
      <c r="AW205" s="14" t="s">
        <v>32</v>
      </c>
      <c r="AX205" s="14" t="s">
        <v>70</v>
      </c>
      <c r="AY205" s="251" t="s">
        <v>108</v>
      </c>
    </row>
    <row r="206" s="14" customFormat="1">
      <c r="A206" s="14"/>
      <c r="B206" s="241"/>
      <c r="C206" s="242"/>
      <c r="D206" s="229" t="s">
        <v>142</v>
      </c>
      <c r="E206" s="243" t="s">
        <v>19</v>
      </c>
      <c r="F206" s="244" t="s">
        <v>323</v>
      </c>
      <c r="G206" s="242"/>
      <c r="H206" s="245">
        <v>32</v>
      </c>
      <c r="I206" s="246"/>
      <c r="J206" s="242"/>
      <c r="K206" s="242"/>
      <c r="L206" s="247"/>
      <c r="M206" s="248"/>
      <c r="N206" s="249"/>
      <c r="O206" s="249"/>
      <c r="P206" s="249"/>
      <c r="Q206" s="249"/>
      <c r="R206" s="249"/>
      <c r="S206" s="249"/>
      <c r="T206" s="250"/>
      <c r="U206" s="14"/>
      <c r="V206" s="14"/>
      <c r="W206" s="14"/>
      <c r="X206" s="14"/>
      <c r="Y206" s="14"/>
      <c r="Z206" s="14"/>
      <c r="AA206" s="14"/>
      <c r="AB206" s="14"/>
      <c r="AC206" s="14"/>
      <c r="AD206" s="14"/>
      <c r="AE206" s="14"/>
      <c r="AT206" s="251" t="s">
        <v>142</v>
      </c>
      <c r="AU206" s="251" t="s">
        <v>79</v>
      </c>
      <c r="AV206" s="14" t="s">
        <v>79</v>
      </c>
      <c r="AW206" s="14" t="s">
        <v>32</v>
      </c>
      <c r="AX206" s="14" t="s">
        <v>70</v>
      </c>
      <c r="AY206" s="251" t="s">
        <v>108</v>
      </c>
    </row>
    <row r="207" s="14" customFormat="1">
      <c r="A207" s="14"/>
      <c r="B207" s="241"/>
      <c r="C207" s="242"/>
      <c r="D207" s="229" t="s">
        <v>142</v>
      </c>
      <c r="E207" s="243" t="s">
        <v>19</v>
      </c>
      <c r="F207" s="244" t="s">
        <v>324</v>
      </c>
      <c r="G207" s="242"/>
      <c r="H207" s="245">
        <v>17.600000000000001</v>
      </c>
      <c r="I207" s="246"/>
      <c r="J207" s="242"/>
      <c r="K207" s="242"/>
      <c r="L207" s="247"/>
      <c r="M207" s="248"/>
      <c r="N207" s="249"/>
      <c r="O207" s="249"/>
      <c r="P207" s="249"/>
      <c r="Q207" s="249"/>
      <c r="R207" s="249"/>
      <c r="S207" s="249"/>
      <c r="T207" s="250"/>
      <c r="U207" s="14"/>
      <c r="V207" s="14"/>
      <c r="W207" s="14"/>
      <c r="X207" s="14"/>
      <c r="Y207" s="14"/>
      <c r="Z207" s="14"/>
      <c r="AA207" s="14"/>
      <c r="AB207" s="14"/>
      <c r="AC207" s="14"/>
      <c r="AD207" s="14"/>
      <c r="AE207" s="14"/>
      <c r="AT207" s="251" t="s">
        <v>142</v>
      </c>
      <c r="AU207" s="251" t="s">
        <v>79</v>
      </c>
      <c r="AV207" s="14" t="s">
        <v>79</v>
      </c>
      <c r="AW207" s="14" t="s">
        <v>32</v>
      </c>
      <c r="AX207" s="14" t="s">
        <v>70</v>
      </c>
      <c r="AY207" s="251" t="s">
        <v>108</v>
      </c>
    </row>
    <row r="208" s="15" customFormat="1">
      <c r="A208" s="15"/>
      <c r="B208" s="252"/>
      <c r="C208" s="253"/>
      <c r="D208" s="229" t="s">
        <v>142</v>
      </c>
      <c r="E208" s="254" t="s">
        <v>19</v>
      </c>
      <c r="F208" s="255" t="s">
        <v>146</v>
      </c>
      <c r="G208" s="253"/>
      <c r="H208" s="256">
        <v>548.20000000000005</v>
      </c>
      <c r="I208" s="257"/>
      <c r="J208" s="253"/>
      <c r="K208" s="253"/>
      <c r="L208" s="258"/>
      <c r="M208" s="259"/>
      <c r="N208" s="260"/>
      <c r="O208" s="260"/>
      <c r="P208" s="260"/>
      <c r="Q208" s="260"/>
      <c r="R208" s="260"/>
      <c r="S208" s="260"/>
      <c r="T208" s="261"/>
      <c r="U208" s="15"/>
      <c r="V208" s="15"/>
      <c r="W208" s="15"/>
      <c r="X208" s="15"/>
      <c r="Y208" s="15"/>
      <c r="Z208" s="15"/>
      <c r="AA208" s="15"/>
      <c r="AB208" s="15"/>
      <c r="AC208" s="15"/>
      <c r="AD208" s="15"/>
      <c r="AE208" s="15"/>
      <c r="AT208" s="262" t="s">
        <v>142</v>
      </c>
      <c r="AU208" s="262" t="s">
        <v>79</v>
      </c>
      <c r="AV208" s="15" t="s">
        <v>115</v>
      </c>
      <c r="AW208" s="15" t="s">
        <v>32</v>
      </c>
      <c r="AX208" s="15" t="s">
        <v>77</v>
      </c>
      <c r="AY208" s="262" t="s">
        <v>108</v>
      </c>
    </row>
    <row r="209" s="2" customFormat="1" ht="24.15" customHeight="1">
      <c r="A209" s="40"/>
      <c r="B209" s="41"/>
      <c r="C209" s="206" t="s">
        <v>325</v>
      </c>
      <c r="D209" s="206" t="s">
        <v>111</v>
      </c>
      <c r="E209" s="207" t="s">
        <v>326</v>
      </c>
      <c r="F209" s="208" t="s">
        <v>327</v>
      </c>
      <c r="G209" s="209" t="s">
        <v>250</v>
      </c>
      <c r="H209" s="210">
        <v>4</v>
      </c>
      <c r="I209" s="211"/>
      <c r="J209" s="212">
        <f>ROUND(I209*H209,2)</f>
        <v>0</v>
      </c>
      <c r="K209" s="208" t="s">
        <v>251</v>
      </c>
      <c r="L209" s="46"/>
      <c r="M209" s="213" t="s">
        <v>19</v>
      </c>
      <c r="N209" s="214" t="s">
        <v>41</v>
      </c>
      <c r="O209" s="86"/>
      <c r="P209" s="215">
        <f>O209*H209</f>
        <v>0</v>
      </c>
      <c r="Q209" s="215">
        <v>0</v>
      </c>
      <c r="R209" s="215">
        <f>Q209*H209</f>
        <v>0</v>
      </c>
      <c r="S209" s="215">
        <v>0</v>
      </c>
      <c r="T209" s="216">
        <f>S209*H209</f>
        <v>0</v>
      </c>
      <c r="U209" s="40"/>
      <c r="V209" s="40"/>
      <c r="W209" s="40"/>
      <c r="X209" s="40"/>
      <c r="Y209" s="40"/>
      <c r="Z209" s="40"/>
      <c r="AA209" s="40"/>
      <c r="AB209" s="40"/>
      <c r="AC209" s="40"/>
      <c r="AD209" s="40"/>
      <c r="AE209" s="40"/>
      <c r="AR209" s="217" t="s">
        <v>252</v>
      </c>
      <c r="AT209" s="217" t="s">
        <v>111</v>
      </c>
      <c r="AU209" s="217" t="s">
        <v>79</v>
      </c>
      <c r="AY209" s="19" t="s">
        <v>108</v>
      </c>
      <c r="BE209" s="218">
        <f>IF(N209="základní",J209,0)</f>
        <v>0</v>
      </c>
      <c r="BF209" s="218">
        <f>IF(N209="snížená",J209,0)</f>
        <v>0</v>
      </c>
      <c r="BG209" s="218">
        <f>IF(N209="zákl. přenesená",J209,0)</f>
        <v>0</v>
      </c>
      <c r="BH209" s="218">
        <f>IF(N209="sníž. přenesená",J209,0)</f>
        <v>0</v>
      </c>
      <c r="BI209" s="218">
        <f>IF(N209="nulová",J209,0)</f>
        <v>0</v>
      </c>
      <c r="BJ209" s="19" t="s">
        <v>77</v>
      </c>
      <c r="BK209" s="218">
        <f>ROUND(I209*H209,2)</f>
        <v>0</v>
      </c>
      <c r="BL209" s="19" t="s">
        <v>252</v>
      </c>
      <c r="BM209" s="217" t="s">
        <v>328</v>
      </c>
    </row>
    <row r="210" s="2" customFormat="1">
      <c r="A210" s="40"/>
      <c r="B210" s="41"/>
      <c r="C210" s="42"/>
      <c r="D210" s="224" t="s">
        <v>138</v>
      </c>
      <c r="E210" s="42"/>
      <c r="F210" s="225" t="s">
        <v>329</v>
      </c>
      <c r="G210" s="42"/>
      <c r="H210" s="42"/>
      <c r="I210" s="226"/>
      <c r="J210" s="42"/>
      <c r="K210" s="42"/>
      <c r="L210" s="46"/>
      <c r="M210" s="227"/>
      <c r="N210" s="228"/>
      <c r="O210" s="86"/>
      <c r="P210" s="86"/>
      <c r="Q210" s="86"/>
      <c r="R210" s="86"/>
      <c r="S210" s="86"/>
      <c r="T210" s="87"/>
      <c r="U210" s="40"/>
      <c r="V210" s="40"/>
      <c r="W210" s="40"/>
      <c r="X210" s="40"/>
      <c r="Y210" s="40"/>
      <c r="Z210" s="40"/>
      <c r="AA210" s="40"/>
      <c r="AB210" s="40"/>
      <c r="AC210" s="40"/>
      <c r="AD210" s="40"/>
      <c r="AE210" s="40"/>
      <c r="AT210" s="19" t="s">
        <v>138</v>
      </c>
      <c r="AU210" s="19" t="s">
        <v>79</v>
      </c>
    </row>
    <row r="211" s="2" customFormat="1">
      <c r="A211" s="40"/>
      <c r="B211" s="41"/>
      <c r="C211" s="42"/>
      <c r="D211" s="229" t="s">
        <v>140</v>
      </c>
      <c r="E211" s="42"/>
      <c r="F211" s="230" t="s">
        <v>330</v>
      </c>
      <c r="G211" s="42"/>
      <c r="H211" s="42"/>
      <c r="I211" s="226"/>
      <c r="J211" s="42"/>
      <c r="K211" s="42"/>
      <c r="L211" s="46"/>
      <c r="M211" s="227"/>
      <c r="N211" s="228"/>
      <c r="O211" s="86"/>
      <c r="P211" s="86"/>
      <c r="Q211" s="86"/>
      <c r="R211" s="86"/>
      <c r="S211" s="86"/>
      <c r="T211" s="87"/>
      <c r="U211" s="40"/>
      <c r="V211" s="40"/>
      <c r="W211" s="40"/>
      <c r="X211" s="40"/>
      <c r="Y211" s="40"/>
      <c r="Z211" s="40"/>
      <c r="AA211" s="40"/>
      <c r="AB211" s="40"/>
      <c r="AC211" s="40"/>
      <c r="AD211" s="40"/>
      <c r="AE211" s="40"/>
      <c r="AT211" s="19" t="s">
        <v>140</v>
      </c>
      <c r="AU211" s="19" t="s">
        <v>79</v>
      </c>
    </row>
    <row r="212" s="13" customFormat="1">
      <c r="A212" s="13"/>
      <c r="B212" s="231"/>
      <c r="C212" s="232"/>
      <c r="D212" s="229" t="s">
        <v>142</v>
      </c>
      <c r="E212" s="233" t="s">
        <v>19</v>
      </c>
      <c r="F212" s="234" t="s">
        <v>331</v>
      </c>
      <c r="G212" s="232"/>
      <c r="H212" s="233" t="s">
        <v>19</v>
      </c>
      <c r="I212" s="235"/>
      <c r="J212" s="232"/>
      <c r="K212" s="232"/>
      <c r="L212" s="236"/>
      <c r="M212" s="237"/>
      <c r="N212" s="238"/>
      <c r="O212" s="238"/>
      <c r="P212" s="238"/>
      <c r="Q212" s="238"/>
      <c r="R212" s="238"/>
      <c r="S212" s="238"/>
      <c r="T212" s="239"/>
      <c r="U212" s="13"/>
      <c r="V212" s="13"/>
      <c r="W212" s="13"/>
      <c r="X212" s="13"/>
      <c r="Y212" s="13"/>
      <c r="Z212" s="13"/>
      <c r="AA212" s="13"/>
      <c r="AB212" s="13"/>
      <c r="AC212" s="13"/>
      <c r="AD212" s="13"/>
      <c r="AE212" s="13"/>
      <c r="AT212" s="240" t="s">
        <v>142</v>
      </c>
      <c r="AU212" s="240" t="s">
        <v>79</v>
      </c>
      <c r="AV212" s="13" t="s">
        <v>77</v>
      </c>
      <c r="AW212" s="13" t="s">
        <v>32</v>
      </c>
      <c r="AX212" s="13" t="s">
        <v>70</v>
      </c>
      <c r="AY212" s="240" t="s">
        <v>108</v>
      </c>
    </row>
    <row r="213" s="14" customFormat="1">
      <c r="A213" s="14"/>
      <c r="B213" s="241"/>
      <c r="C213" s="242"/>
      <c r="D213" s="229" t="s">
        <v>142</v>
      </c>
      <c r="E213" s="243" t="s">
        <v>19</v>
      </c>
      <c r="F213" s="244" t="s">
        <v>115</v>
      </c>
      <c r="G213" s="242"/>
      <c r="H213" s="245">
        <v>4</v>
      </c>
      <c r="I213" s="246"/>
      <c r="J213" s="242"/>
      <c r="K213" s="242"/>
      <c r="L213" s="247"/>
      <c r="M213" s="248"/>
      <c r="N213" s="249"/>
      <c r="O213" s="249"/>
      <c r="P213" s="249"/>
      <c r="Q213" s="249"/>
      <c r="R213" s="249"/>
      <c r="S213" s="249"/>
      <c r="T213" s="250"/>
      <c r="U213" s="14"/>
      <c r="V213" s="14"/>
      <c r="W213" s="14"/>
      <c r="X213" s="14"/>
      <c r="Y213" s="14"/>
      <c r="Z213" s="14"/>
      <c r="AA213" s="14"/>
      <c r="AB213" s="14"/>
      <c r="AC213" s="14"/>
      <c r="AD213" s="14"/>
      <c r="AE213" s="14"/>
      <c r="AT213" s="251" t="s">
        <v>142</v>
      </c>
      <c r="AU213" s="251" t="s">
        <v>79</v>
      </c>
      <c r="AV213" s="14" t="s">
        <v>79</v>
      </c>
      <c r="AW213" s="14" t="s">
        <v>32</v>
      </c>
      <c r="AX213" s="14" t="s">
        <v>77</v>
      </c>
      <c r="AY213" s="251" t="s">
        <v>108</v>
      </c>
    </row>
    <row r="214" s="2" customFormat="1" ht="24.15" customHeight="1">
      <c r="A214" s="40"/>
      <c r="B214" s="41"/>
      <c r="C214" s="206" t="s">
        <v>332</v>
      </c>
      <c r="D214" s="206" t="s">
        <v>111</v>
      </c>
      <c r="E214" s="207" t="s">
        <v>333</v>
      </c>
      <c r="F214" s="208" t="s">
        <v>334</v>
      </c>
      <c r="G214" s="209" t="s">
        <v>250</v>
      </c>
      <c r="H214" s="210">
        <v>46</v>
      </c>
      <c r="I214" s="211"/>
      <c r="J214" s="212">
        <f>ROUND(I214*H214,2)</f>
        <v>0</v>
      </c>
      <c r="K214" s="208" t="s">
        <v>251</v>
      </c>
      <c r="L214" s="46"/>
      <c r="M214" s="213" t="s">
        <v>19</v>
      </c>
      <c r="N214" s="214" t="s">
        <v>41</v>
      </c>
      <c r="O214" s="86"/>
      <c r="P214" s="215">
        <f>O214*H214</f>
        <v>0</v>
      </c>
      <c r="Q214" s="215">
        <v>0</v>
      </c>
      <c r="R214" s="215">
        <f>Q214*H214</f>
        <v>0</v>
      </c>
      <c r="S214" s="215">
        <v>0</v>
      </c>
      <c r="T214" s="216">
        <f>S214*H214</f>
        <v>0</v>
      </c>
      <c r="U214" s="40"/>
      <c r="V214" s="40"/>
      <c r="W214" s="40"/>
      <c r="X214" s="40"/>
      <c r="Y214" s="40"/>
      <c r="Z214" s="40"/>
      <c r="AA214" s="40"/>
      <c r="AB214" s="40"/>
      <c r="AC214" s="40"/>
      <c r="AD214" s="40"/>
      <c r="AE214" s="40"/>
      <c r="AR214" s="217" t="s">
        <v>252</v>
      </c>
      <c r="AT214" s="217" t="s">
        <v>111</v>
      </c>
      <c r="AU214" s="217" t="s">
        <v>79</v>
      </c>
      <c r="AY214" s="19" t="s">
        <v>108</v>
      </c>
      <c r="BE214" s="218">
        <f>IF(N214="základní",J214,0)</f>
        <v>0</v>
      </c>
      <c r="BF214" s="218">
        <f>IF(N214="snížená",J214,0)</f>
        <v>0</v>
      </c>
      <c r="BG214" s="218">
        <f>IF(N214="zákl. přenesená",J214,0)</f>
        <v>0</v>
      </c>
      <c r="BH214" s="218">
        <f>IF(N214="sníž. přenesená",J214,0)</f>
        <v>0</v>
      </c>
      <c r="BI214" s="218">
        <f>IF(N214="nulová",J214,0)</f>
        <v>0</v>
      </c>
      <c r="BJ214" s="19" t="s">
        <v>77</v>
      </c>
      <c r="BK214" s="218">
        <f>ROUND(I214*H214,2)</f>
        <v>0</v>
      </c>
      <c r="BL214" s="19" t="s">
        <v>252</v>
      </c>
      <c r="BM214" s="217" t="s">
        <v>335</v>
      </c>
    </row>
    <row r="215" s="2" customFormat="1">
      <c r="A215" s="40"/>
      <c r="B215" s="41"/>
      <c r="C215" s="42"/>
      <c r="D215" s="224" t="s">
        <v>138</v>
      </c>
      <c r="E215" s="42"/>
      <c r="F215" s="225" t="s">
        <v>336</v>
      </c>
      <c r="G215" s="42"/>
      <c r="H215" s="42"/>
      <c r="I215" s="226"/>
      <c r="J215" s="42"/>
      <c r="K215" s="42"/>
      <c r="L215" s="46"/>
      <c r="M215" s="227"/>
      <c r="N215" s="228"/>
      <c r="O215" s="86"/>
      <c r="P215" s="86"/>
      <c r="Q215" s="86"/>
      <c r="R215" s="86"/>
      <c r="S215" s="86"/>
      <c r="T215" s="87"/>
      <c r="U215" s="40"/>
      <c r="V215" s="40"/>
      <c r="W215" s="40"/>
      <c r="X215" s="40"/>
      <c r="Y215" s="40"/>
      <c r="Z215" s="40"/>
      <c r="AA215" s="40"/>
      <c r="AB215" s="40"/>
      <c r="AC215" s="40"/>
      <c r="AD215" s="40"/>
      <c r="AE215" s="40"/>
      <c r="AT215" s="19" t="s">
        <v>138</v>
      </c>
      <c r="AU215" s="19" t="s">
        <v>79</v>
      </c>
    </row>
    <row r="216" s="2" customFormat="1">
      <c r="A216" s="40"/>
      <c r="B216" s="41"/>
      <c r="C216" s="42"/>
      <c r="D216" s="229" t="s">
        <v>140</v>
      </c>
      <c r="E216" s="42"/>
      <c r="F216" s="230" t="s">
        <v>330</v>
      </c>
      <c r="G216" s="42"/>
      <c r="H216" s="42"/>
      <c r="I216" s="226"/>
      <c r="J216" s="42"/>
      <c r="K216" s="42"/>
      <c r="L216" s="46"/>
      <c r="M216" s="227"/>
      <c r="N216" s="228"/>
      <c r="O216" s="86"/>
      <c r="P216" s="86"/>
      <c r="Q216" s="86"/>
      <c r="R216" s="86"/>
      <c r="S216" s="86"/>
      <c r="T216" s="87"/>
      <c r="U216" s="40"/>
      <c r="V216" s="40"/>
      <c r="W216" s="40"/>
      <c r="X216" s="40"/>
      <c r="Y216" s="40"/>
      <c r="Z216" s="40"/>
      <c r="AA216" s="40"/>
      <c r="AB216" s="40"/>
      <c r="AC216" s="40"/>
      <c r="AD216" s="40"/>
      <c r="AE216" s="40"/>
      <c r="AT216" s="19" t="s">
        <v>140</v>
      </c>
      <c r="AU216" s="19" t="s">
        <v>79</v>
      </c>
    </row>
    <row r="217" s="13" customFormat="1">
      <c r="A217" s="13"/>
      <c r="B217" s="231"/>
      <c r="C217" s="232"/>
      <c r="D217" s="229" t="s">
        <v>142</v>
      </c>
      <c r="E217" s="233" t="s">
        <v>19</v>
      </c>
      <c r="F217" s="234" t="s">
        <v>331</v>
      </c>
      <c r="G217" s="232"/>
      <c r="H217" s="233" t="s">
        <v>19</v>
      </c>
      <c r="I217" s="235"/>
      <c r="J217" s="232"/>
      <c r="K217" s="232"/>
      <c r="L217" s="236"/>
      <c r="M217" s="237"/>
      <c r="N217" s="238"/>
      <c r="O217" s="238"/>
      <c r="P217" s="238"/>
      <c r="Q217" s="238"/>
      <c r="R217" s="238"/>
      <c r="S217" s="238"/>
      <c r="T217" s="239"/>
      <c r="U217" s="13"/>
      <c r="V217" s="13"/>
      <c r="W217" s="13"/>
      <c r="X217" s="13"/>
      <c r="Y217" s="13"/>
      <c r="Z217" s="13"/>
      <c r="AA217" s="13"/>
      <c r="AB217" s="13"/>
      <c r="AC217" s="13"/>
      <c r="AD217" s="13"/>
      <c r="AE217" s="13"/>
      <c r="AT217" s="240" t="s">
        <v>142</v>
      </c>
      <c r="AU217" s="240" t="s">
        <v>79</v>
      </c>
      <c r="AV217" s="13" t="s">
        <v>77</v>
      </c>
      <c r="AW217" s="13" t="s">
        <v>32</v>
      </c>
      <c r="AX217" s="13" t="s">
        <v>70</v>
      </c>
      <c r="AY217" s="240" t="s">
        <v>108</v>
      </c>
    </row>
    <row r="218" s="14" customFormat="1">
      <c r="A218" s="14"/>
      <c r="B218" s="241"/>
      <c r="C218" s="242"/>
      <c r="D218" s="229" t="s">
        <v>142</v>
      </c>
      <c r="E218" s="243" t="s">
        <v>19</v>
      </c>
      <c r="F218" s="244" t="s">
        <v>337</v>
      </c>
      <c r="G218" s="242"/>
      <c r="H218" s="245">
        <v>46</v>
      </c>
      <c r="I218" s="246"/>
      <c r="J218" s="242"/>
      <c r="K218" s="242"/>
      <c r="L218" s="247"/>
      <c r="M218" s="248"/>
      <c r="N218" s="249"/>
      <c r="O218" s="249"/>
      <c r="P218" s="249"/>
      <c r="Q218" s="249"/>
      <c r="R218" s="249"/>
      <c r="S218" s="249"/>
      <c r="T218" s="250"/>
      <c r="U218" s="14"/>
      <c r="V218" s="14"/>
      <c r="W218" s="14"/>
      <c r="X218" s="14"/>
      <c r="Y218" s="14"/>
      <c r="Z218" s="14"/>
      <c r="AA218" s="14"/>
      <c r="AB218" s="14"/>
      <c r="AC218" s="14"/>
      <c r="AD218" s="14"/>
      <c r="AE218" s="14"/>
      <c r="AT218" s="251" t="s">
        <v>142</v>
      </c>
      <c r="AU218" s="251" t="s">
        <v>79</v>
      </c>
      <c r="AV218" s="14" t="s">
        <v>79</v>
      </c>
      <c r="AW218" s="14" t="s">
        <v>32</v>
      </c>
      <c r="AX218" s="14" t="s">
        <v>77</v>
      </c>
      <c r="AY218" s="251" t="s">
        <v>108</v>
      </c>
    </row>
    <row r="219" s="2" customFormat="1" ht="16.5" customHeight="1">
      <c r="A219" s="40"/>
      <c r="B219" s="41"/>
      <c r="C219" s="263" t="s">
        <v>338</v>
      </c>
      <c r="D219" s="263" t="s">
        <v>278</v>
      </c>
      <c r="E219" s="264" t="s">
        <v>339</v>
      </c>
      <c r="F219" s="265" t="s">
        <v>340</v>
      </c>
      <c r="G219" s="266" t="s">
        <v>250</v>
      </c>
      <c r="H219" s="267">
        <v>100</v>
      </c>
      <c r="I219" s="268"/>
      <c r="J219" s="269">
        <f>ROUND(I219*H219,2)</f>
        <v>0</v>
      </c>
      <c r="K219" s="265" t="s">
        <v>137</v>
      </c>
      <c r="L219" s="270"/>
      <c r="M219" s="271" t="s">
        <v>19</v>
      </c>
      <c r="N219" s="272" t="s">
        <v>41</v>
      </c>
      <c r="O219" s="86"/>
      <c r="P219" s="215">
        <f>O219*H219</f>
        <v>0</v>
      </c>
      <c r="Q219" s="215">
        <v>0.00020000000000000001</v>
      </c>
      <c r="R219" s="215">
        <f>Q219*H219</f>
        <v>0.02</v>
      </c>
      <c r="S219" s="215">
        <v>0</v>
      </c>
      <c r="T219" s="216">
        <f>S219*H219</f>
        <v>0</v>
      </c>
      <c r="U219" s="40"/>
      <c r="V219" s="40"/>
      <c r="W219" s="40"/>
      <c r="X219" s="40"/>
      <c r="Y219" s="40"/>
      <c r="Z219" s="40"/>
      <c r="AA219" s="40"/>
      <c r="AB219" s="40"/>
      <c r="AC219" s="40"/>
      <c r="AD219" s="40"/>
      <c r="AE219" s="40"/>
      <c r="AR219" s="217" t="s">
        <v>281</v>
      </c>
      <c r="AT219" s="217" t="s">
        <v>278</v>
      </c>
      <c r="AU219" s="217" t="s">
        <v>79</v>
      </c>
      <c r="AY219" s="19" t="s">
        <v>108</v>
      </c>
      <c r="BE219" s="218">
        <f>IF(N219="základní",J219,0)</f>
        <v>0</v>
      </c>
      <c r="BF219" s="218">
        <f>IF(N219="snížená",J219,0)</f>
        <v>0</v>
      </c>
      <c r="BG219" s="218">
        <f>IF(N219="zákl. přenesená",J219,0)</f>
        <v>0</v>
      </c>
      <c r="BH219" s="218">
        <f>IF(N219="sníž. přenesená",J219,0)</f>
        <v>0</v>
      </c>
      <c r="BI219" s="218">
        <f>IF(N219="nulová",J219,0)</f>
        <v>0</v>
      </c>
      <c r="BJ219" s="19" t="s">
        <v>77</v>
      </c>
      <c r="BK219" s="218">
        <f>ROUND(I219*H219,2)</f>
        <v>0</v>
      </c>
      <c r="BL219" s="19" t="s">
        <v>252</v>
      </c>
      <c r="BM219" s="217" t="s">
        <v>341</v>
      </c>
    </row>
    <row r="220" s="2" customFormat="1" ht="24.15" customHeight="1">
      <c r="A220" s="40"/>
      <c r="B220" s="41"/>
      <c r="C220" s="206" t="s">
        <v>281</v>
      </c>
      <c r="D220" s="206" t="s">
        <v>111</v>
      </c>
      <c r="E220" s="207" t="s">
        <v>342</v>
      </c>
      <c r="F220" s="208" t="s">
        <v>343</v>
      </c>
      <c r="G220" s="209" t="s">
        <v>344</v>
      </c>
      <c r="H220" s="273"/>
      <c r="I220" s="211"/>
      <c r="J220" s="212">
        <f>ROUND(I220*H220,2)</f>
        <v>0</v>
      </c>
      <c r="K220" s="208" t="s">
        <v>137</v>
      </c>
      <c r="L220" s="46"/>
      <c r="M220" s="213" t="s">
        <v>19</v>
      </c>
      <c r="N220" s="214" t="s">
        <v>41</v>
      </c>
      <c r="O220" s="86"/>
      <c r="P220" s="215">
        <f>O220*H220</f>
        <v>0</v>
      </c>
      <c r="Q220" s="215">
        <v>0</v>
      </c>
      <c r="R220" s="215">
        <f>Q220*H220</f>
        <v>0</v>
      </c>
      <c r="S220" s="215">
        <v>0</v>
      </c>
      <c r="T220" s="216">
        <f>S220*H220</f>
        <v>0</v>
      </c>
      <c r="U220" s="40"/>
      <c r="V220" s="40"/>
      <c r="W220" s="40"/>
      <c r="X220" s="40"/>
      <c r="Y220" s="40"/>
      <c r="Z220" s="40"/>
      <c r="AA220" s="40"/>
      <c r="AB220" s="40"/>
      <c r="AC220" s="40"/>
      <c r="AD220" s="40"/>
      <c r="AE220" s="40"/>
      <c r="AR220" s="217" t="s">
        <v>252</v>
      </c>
      <c r="AT220" s="217" t="s">
        <v>111</v>
      </c>
      <c r="AU220" s="217" t="s">
        <v>79</v>
      </c>
      <c r="AY220" s="19" t="s">
        <v>108</v>
      </c>
      <c r="BE220" s="218">
        <f>IF(N220="základní",J220,0)</f>
        <v>0</v>
      </c>
      <c r="BF220" s="218">
        <f>IF(N220="snížená",J220,0)</f>
        <v>0</v>
      </c>
      <c r="BG220" s="218">
        <f>IF(N220="zákl. přenesená",J220,0)</f>
        <v>0</v>
      </c>
      <c r="BH220" s="218">
        <f>IF(N220="sníž. přenesená",J220,0)</f>
        <v>0</v>
      </c>
      <c r="BI220" s="218">
        <f>IF(N220="nulová",J220,0)</f>
        <v>0</v>
      </c>
      <c r="BJ220" s="19" t="s">
        <v>77</v>
      </c>
      <c r="BK220" s="218">
        <f>ROUND(I220*H220,2)</f>
        <v>0</v>
      </c>
      <c r="BL220" s="19" t="s">
        <v>252</v>
      </c>
      <c r="BM220" s="217" t="s">
        <v>345</v>
      </c>
    </row>
    <row r="221" s="2" customFormat="1">
      <c r="A221" s="40"/>
      <c r="B221" s="41"/>
      <c r="C221" s="42"/>
      <c r="D221" s="224" t="s">
        <v>138</v>
      </c>
      <c r="E221" s="42"/>
      <c r="F221" s="225" t="s">
        <v>346</v>
      </c>
      <c r="G221" s="42"/>
      <c r="H221" s="42"/>
      <c r="I221" s="226"/>
      <c r="J221" s="42"/>
      <c r="K221" s="42"/>
      <c r="L221" s="46"/>
      <c r="M221" s="227"/>
      <c r="N221" s="228"/>
      <c r="O221" s="86"/>
      <c r="P221" s="86"/>
      <c r="Q221" s="86"/>
      <c r="R221" s="86"/>
      <c r="S221" s="86"/>
      <c r="T221" s="87"/>
      <c r="U221" s="40"/>
      <c r="V221" s="40"/>
      <c r="W221" s="40"/>
      <c r="X221" s="40"/>
      <c r="Y221" s="40"/>
      <c r="Z221" s="40"/>
      <c r="AA221" s="40"/>
      <c r="AB221" s="40"/>
      <c r="AC221" s="40"/>
      <c r="AD221" s="40"/>
      <c r="AE221" s="40"/>
      <c r="AT221" s="19" t="s">
        <v>138</v>
      </c>
      <c r="AU221" s="19" t="s">
        <v>79</v>
      </c>
    </row>
    <row r="222" s="2" customFormat="1">
      <c r="A222" s="40"/>
      <c r="B222" s="41"/>
      <c r="C222" s="42"/>
      <c r="D222" s="229" t="s">
        <v>140</v>
      </c>
      <c r="E222" s="42"/>
      <c r="F222" s="230" t="s">
        <v>347</v>
      </c>
      <c r="G222" s="42"/>
      <c r="H222" s="42"/>
      <c r="I222" s="226"/>
      <c r="J222" s="42"/>
      <c r="K222" s="42"/>
      <c r="L222" s="46"/>
      <c r="M222" s="227"/>
      <c r="N222" s="228"/>
      <c r="O222" s="86"/>
      <c r="P222" s="86"/>
      <c r="Q222" s="86"/>
      <c r="R222" s="86"/>
      <c r="S222" s="86"/>
      <c r="T222" s="87"/>
      <c r="U222" s="40"/>
      <c r="V222" s="40"/>
      <c r="W222" s="40"/>
      <c r="X222" s="40"/>
      <c r="Y222" s="40"/>
      <c r="Z222" s="40"/>
      <c r="AA222" s="40"/>
      <c r="AB222" s="40"/>
      <c r="AC222" s="40"/>
      <c r="AD222" s="40"/>
      <c r="AE222" s="40"/>
      <c r="AT222" s="19" t="s">
        <v>140</v>
      </c>
      <c r="AU222" s="19" t="s">
        <v>79</v>
      </c>
    </row>
    <row r="223" s="12" customFormat="1" ht="22.8" customHeight="1">
      <c r="A223" s="12"/>
      <c r="B223" s="190"/>
      <c r="C223" s="191"/>
      <c r="D223" s="192" t="s">
        <v>69</v>
      </c>
      <c r="E223" s="204" t="s">
        <v>348</v>
      </c>
      <c r="F223" s="204" t="s">
        <v>349</v>
      </c>
      <c r="G223" s="191"/>
      <c r="H223" s="191"/>
      <c r="I223" s="194"/>
      <c r="J223" s="205">
        <f>BK223</f>
        <v>0</v>
      </c>
      <c r="K223" s="191"/>
      <c r="L223" s="196"/>
      <c r="M223" s="197"/>
      <c r="N223" s="198"/>
      <c r="O223" s="198"/>
      <c r="P223" s="199">
        <f>SUM(P224:P226)</f>
        <v>0</v>
      </c>
      <c r="Q223" s="198"/>
      <c r="R223" s="199">
        <f>SUM(R224:R226)</f>
        <v>0</v>
      </c>
      <c r="S223" s="198"/>
      <c r="T223" s="200">
        <f>SUM(T224:T226)</f>
        <v>0</v>
      </c>
      <c r="U223" s="12"/>
      <c r="V223" s="12"/>
      <c r="W223" s="12"/>
      <c r="X223" s="12"/>
      <c r="Y223" s="12"/>
      <c r="Z223" s="12"/>
      <c r="AA223" s="12"/>
      <c r="AB223" s="12"/>
      <c r="AC223" s="12"/>
      <c r="AD223" s="12"/>
      <c r="AE223" s="12"/>
      <c r="AR223" s="201" t="s">
        <v>79</v>
      </c>
      <c r="AT223" s="202" t="s">
        <v>69</v>
      </c>
      <c r="AU223" s="202" t="s">
        <v>77</v>
      </c>
      <c r="AY223" s="201" t="s">
        <v>108</v>
      </c>
      <c r="BK223" s="203">
        <f>SUM(BK224:BK226)</f>
        <v>0</v>
      </c>
    </row>
    <row r="224" s="2" customFormat="1" ht="37.8" customHeight="1">
      <c r="A224" s="40"/>
      <c r="B224" s="41"/>
      <c r="C224" s="206" t="s">
        <v>350</v>
      </c>
      <c r="D224" s="206" t="s">
        <v>111</v>
      </c>
      <c r="E224" s="207" t="s">
        <v>351</v>
      </c>
      <c r="F224" s="208" t="s">
        <v>352</v>
      </c>
      <c r="G224" s="209" t="s">
        <v>250</v>
      </c>
      <c r="H224" s="210">
        <v>1</v>
      </c>
      <c r="I224" s="211"/>
      <c r="J224" s="212">
        <f>ROUND(I224*H224,2)</f>
        <v>0</v>
      </c>
      <c r="K224" s="208" t="s">
        <v>19</v>
      </c>
      <c r="L224" s="46"/>
      <c r="M224" s="213" t="s">
        <v>19</v>
      </c>
      <c r="N224" s="214" t="s">
        <v>41</v>
      </c>
      <c r="O224" s="86"/>
      <c r="P224" s="215">
        <f>O224*H224</f>
        <v>0</v>
      </c>
      <c r="Q224" s="215">
        <v>0</v>
      </c>
      <c r="R224" s="215">
        <f>Q224*H224</f>
        <v>0</v>
      </c>
      <c r="S224" s="215">
        <v>0</v>
      </c>
      <c r="T224" s="216">
        <f>S224*H224</f>
        <v>0</v>
      </c>
      <c r="U224" s="40"/>
      <c r="V224" s="40"/>
      <c r="W224" s="40"/>
      <c r="X224" s="40"/>
      <c r="Y224" s="40"/>
      <c r="Z224" s="40"/>
      <c r="AA224" s="40"/>
      <c r="AB224" s="40"/>
      <c r="AC224" s="40"/>
      <c r="AD224" s="40"/>
      <c r="AE224" s="40"/>
      <c r="AR224" s="217" t="s">
        <v>252</v>
      </c>
      <c r="AT224" s="217" t="s">
        <v>111</v>
      </c>
      <c r="AU224" s="217" t="s">
        <v>79</v>
      </c>
      <c r="AY224" s="19" t="s">
        <v>108</v>
      </c>
      <c r="BE224" s="218">
        <f>IF(N224="základní",J224,0)</f>
        <v>0</v>
      </c>
      <c r="BF224" s="218">
        <f>IF(N224="snížená",J224,0)</f>
        <v>0</v>
      </c>
      <c r="BG224" s="218">
        <f>IF(N224="zákl. přenesená",J224,0)</f>
        <v>0</v>
      </c>
      <c r="BH224" s="218">
        <f>IF(N224="sníž. přenesená",J224,0)</f>
        <v>0</v>
      </c>
      <c r="BI224" s="218">
        <f>IF(N224="nulová",J224,0)</f>
        <v>0</v>
      </c>
      <c r="BJ224" s="19" t="s">
        <v>77</v>
      </c>
      <c r="BK224" s="218">
        <f>ROUND(I224*H224,2)</f>
        <v>0</v>
      </c>
      <c r="BL224" s="19" t="s">
        <v>252</v>
      </c>
      <c r="BM224" s="217" t="s">
        <v>353</v>
      </c>
    </row>
    <row r="225" s="2" customFormat="1" ht="24.15" customHeight="1">
      <c r="A225" s="40"/>
      <c r="B225" s="41"/>
      <c r="C225" s="206" t="s">
        <v>354</v>
      </c>
      <c r="D225" s="206" t="s">
        <v>111</v>
      </c>
      <c r="E225" s="207" t="s">
        <v>355</v>
      </c>
      <c r="F225" s="208" t="s">
        <v>356</v>
      </c>
      <c r="G225" s="209" t="s">
        <v>344</v>
      </c>
      <c r="H225" s="273"/>
      <c r="I225" s="211"/>
      <c r="J225" s="212">
        <f>ROUND(I225*H225,2)</f>
        <v>0</v>
      </c>
      <c r="K225" s="208" t="s">
        <v>137</v>
      </c>
      <c r="L225" s="46"/>
      <c r="M225" s="213" t="s">
        <v>19</v>
      </c>
      <c r="N225" s="214" t="s">
        <v>41</v>
      </c>
      <c r="O225" s="86"/>
      <c r="P225" s="215">
        <f>O225*H225</f>
        <v>0</v>
      </c>
      <c r="Q225" s="215">
        <v>0</v>
      </c>
      <c r="R225" s="215">
        <f>Q225*H225</f>
        <v>0</v>
      </c>
      <c r="S225" s="215">
        <v>0</v>
      </c>
      <c r="T225" s="216">
        <f>S225*H225</f>
        <v>0</v>
      </c>
      <c r="U225" s="40"/>
      <c r="V225" s="40"/>
      <c r="W225" s="40"/>
      <c r="X225" s="40"/>
      <c r="Y225" s="40"/>
      <c r="Z225" s="40"/>
      <c r="AA225" s="40"/>
      <c r="AB225" s="40"/>
      <c r="AC225" s="40"/>
      <c r="AD225" s="40"/>
      <c r="AE225" s="40"/>
      <c r="AR225" s="217" t="s">
        <v>252</v>
      </c>
      <c r="AT225" s="217" t="s">
        <v>111</v>
      </c>
      <c r="AU225" s="217" t="s">
        <v>79</v>
      </c>
      <c r="AY225" s="19" t="s">
        <v>108</v>
      </c>
      <c r="BE225" s="218">
        <f>IF(N225="základní",J225,0)</f>
        <v>0</v>
      </c>
      <c r="BF225" s="218">
        <f>IF(N225="snížená",J225,0)</f>
        <v>0</v>
      </c>
      <c r="BG225" s="218">
        <f>IF(N225="zákl. přenesená",J225,0)</f>
        <v>0</v>
      </c>
      <c r="BH225" s="218">
        <f>IF(N225="sníž. přenesená",J225,0)</f>
        <v>0</v>
      </c>
      <c r="BI225" s="218">
        <f>IF(N225="nulová",J225,0)</f>
        <v>0</v>
      </c>
      <c r="BJ225" s="19" t="s">
        <v>77</v>
      </c>
      <c r="BK225" s="218">
        <f>ROUND(I225*H225,2)</f>
        <v>0</v>
      </c>
      <c r="BL225" s="19" t="s">
        <v>252</v>
      </c>
      <c r="BM225" s="217" t="s">
        <v>357</v>
      </c>
    </row>
    <row r="226" s="2" customFormat="1">
      <c r="A226" s="40"/>
      <c r="B226" s="41"/>
      <c r="C226" s="42"/>
      <c r="D226" s="224" t="s">
        <v>138</v>
      </c>
      <c r="E226" s="42"/>
      <c r="F226" s="225" t="s">
        <v>358</v>
      </c>
      <c r="G226" s="42"/>
      <c r="H226" s="42"/>
      <c r="I226" s="226"/>
      <c r="J226" s="42"/>
      <c r="K226" s="42"/>
      <c r="L226" s="46"/>
      <c r="M226" s="227"/>
      <c r="N226" s="228"/>
      <c r="O226" s="86"/>
      <c r="P226" s="86"/>
      <c r="Q226" s="86"/>
      <c r="R226" s="86"/>
      <c r="S226" s="86"/>
      <c r="T226" s="87"/>
      <c r="U226" s="40"/>
      <c r="V226" s="40"/>
      <c r="W226" s="40"/>
      <c r="X226" s="40"/>
      <c r="Y226" s="40"/>
      <c r="Z226" s="40"/>
      <c r="AA226" s="40"/>
      <c r="AB226" s="40"/>
      <c r="AC226" s="40"/>
      <c r="AD226" s="40"/>
      <c r="AE226" s="40"/>
      <c r="AT226" s="19" t="s">
        <v>138</v>
      </c>
      <c r="AU226" s="19" t="s">
        <v>79</v>
      </c>
    </row>
    <row r="227" s="12" customFormat="1" ht="22.8" customHeight="1">
      <c r="A227" s="12"/>
      <c r="B227" s="190"/>
      <c r="C227" s="191"/>
      <c r="D227" s="192" t="s">
        <v>69</v>
      </c>
      <c r="E227" s="204" t="s">
        <v>359</v>
      </c>
      <c r="F227" s="204" t="s">
        <v>360</v>
      </c>
      <c r="G227" s="191"/>
      <c r="H227" s="191"/>
      <c r="I227" s="194"/>
      <c r="J227" s="205">
        <f>BK227</f>
        <v>0</v>
      </c>
      <c r="K227" s="191"/>
      <c r="L227" s="196"/>
      <c r="M227" s="197"/>
      <c r="N227" s="198"/>
      <c r="O227" s="198"/>
      <c r="P227" s="199">
        <f>SUM(P228:P242)</f>
        <v>0</v>
      </c>
      <c r="Q227" s="198"/>
      <c r="R227" s="199">
        <f>SUM(R228:R242)</f>
        <v>0.064296500000000006</v>
      </c>
      <c r="S227" s="198"/>
      <c r="T227" s="200">
        <f>SUM(T228:T242)</f>
        <v>0</v>
      </c>
      <c r="U227" s="12"/>
      <c r="V227" s="12"/>
      <c r="W227" s="12"/>
      <c r="X227" s="12"/>
      <c r="Y227" s="12"/>
      <c r="Z227" s="12"/>
      <c r="AA227" s="12"/>
      <c r="AB227" s="12"/>
      <c r="AC227" s="12"/>
      <c r="AD227" s="12"/>
      <c r="AE227" s="12"/>
      <c r="AR227" s="201" t="s">
        <v>79</v>
      </c>
      <c r="AT227" s="202" t="s">
        <v>69</v>
      </c>
      <c r="AU227" s="202" t="s">
        <v>77</v>
      </c>
      <c r="AY227" s="201" t="s">
        <v>108</v>
      </c>
      <c r="BK227" s="203">
        <f>SUM(BK228:BK242)</f>
        <v>0</v>
      </c>
    </row>
    <row r="228" s="2" customFormat="1" ht="16.5" customHeight="1">
      <c r="A228" s="40"/>
      <c r="B228" s="41"/>
      <c r="C228" s="206" t="s">
        <v>361</v>
      </c>
      <c r="D228" s="206" t="s">
        <v>111</v>
      </c>
      <c r="E228" s="207" t="s">
        <v>362</v>
      </c>
      <c r="F228" s="208" t="s">
        <v>363</v>
      </c>
      <c r="G228" s="209" t="s">
        <v>136</v>
      </c>
      <c r="H228" s="210">
        <v>139.77500000000001</v>
      </c>
      <c r="I228" s="211"/>
      <c r="J228" s="212">
        <f>ROUND(I228*H228,2)</f>
        <v>0</v>
      </c>
      <c r="K228" s="208" t="s">
        <v>137</v>
      </c>
      <c r="L228" s="46"/>
      <c r="M228" s="213" t="s">
        <v>19</v>
      </c>
      <c r="N228" s="214" t="s">
        <v>41</v>
      </c>
      <c r="O228" s="86"/>
      <c r="P228" s="215">
        <f>O228*H228</f>
        <v>0</v>
      </c>
      <c r="Q228" s="215">
        <v>0.00020000000000000001</v>
      </c>
      <c r="R228" s="215">
        <f>Q228*H228</f>
        <v>0.027955000000000004</v>
      </c>
      <c r="S228" s="215">
        <v>0</v>
      </c>
      <c r="T228" s="216">
        <f>S228*H228</f>
        <v>0</v>
      </c>
      <c r="U228" s="40"/>
      <c r="V228" s="40"/>
      <c r="W228" s="40"/>
      <c r="X228" s="40"/>
      <c r="Y228" s="40"/>
      <c r="Z228" s="40"/>
      <c r="AA228" s="40"/>
      <c r="AB228" s="40"/>
      <c r="AC228" s="40"/>
      <c r="AD228" s="40"/>
      <c r="AE228" s="40"/>
      <c r="AR228" s="217" t="s">
        <v>252</v>
      </c>
      <c r="AT228" s="217" t="s">
        <v>111</v>
      </c>
      <c r="AU228" s="217" t="s">
        <v>79</v>
      </c>
      <c r="AY228" s="19" t="s">
        <v>108</v>
      </c>
      <c r="BE228" s="218">
        <f>IF(N228="základní",J228,0)</f>
        <v>0</v>
      </c>
      <c r="BF228" s="218">
        <f>IF(N228="snížená",J228,0)</f>
        <v>0</v>
      </c>
      <c r="BG228" s="218">
        <f>IF(N228="zákl. přenesená",J228,0)</f>
        <v>0</v>
      </c>
      <c r="BH228" s="218">
        <f>IF(N228="sníž. přenesená",J228,0)</f>
        <v>0</v>
      </c>
      <c r="BI228" s="218">
        <f>IF(N228="nulová",J228,0)</f>
        <v>0</v>
      </c>
      <c r="BJ228" s="19" t="s">
        <v>77</v>
      </c>
      <c r="BK228" s="218">
        <f>ROUND(I228*H228,2)</f>
        <v>0</v>
      </c>
      <c r="BL228" s="19" t="s">
        <v>252</v>
      </c>
      <c r="BM228" s="217" t="s">
        <v>364</v>
      </c>
    </row>
    <row r="229" s="2" customFormat="1">
      <c r="A229" s="40"/>
      <c r="B229" s="41"/>
      <c r="C229" s="42"/>
      <c r="D229" s="224" t="s">
        <v>138</v>
      </c>
      <c r="E229" s="42"/>
      <c r="F229" s="225" t="s">
        <v>365</v>
      </c>
      <c r="G229" s="42"/>
      <c r="H229" s="42"/>
      <c r="I229" s="226"/>
      <c r="J229" s="42"/>
      <c r="K229" s="42"/>
      <c r="L229" s="46"/>
      <c r="M229" s="227"/>
      <c r="N229" s="228"/>
      <c r="O229" s="86"/>
      <c r="P229" s="86"/>
      <c r="Q229" s="86"/>
      <c r="R229" s="86"/>
      <c r="S229" s="86"/>
      <c r="T229" s="87"/>
      <c r="U229" s="40"/>
      <c r="V229" s="40"/>
      <c r="W229" s="40"/>
      <c r="X229" s="40"/>
      <c r="Y229" s="40"/>
      <c r="Z229" s="40"/>
      <c r="AA229" s="40"/>
      <c r="AB229" s="40"/>
      <c r="AC229" s="40"/>
      <c r="AD229" s="40"/>
      <c r="AE229" s="40"/>
      <c r="AT229" s="19" t="s">
        <v>138</v>
      </c>
      <c r="AU229" s="19" t="s">
        <v>79</v>
      </c>
    </row>
    <row r="230" s="13" customFormat="1">
      <c r="A230" s="13"/>
      <c r="B230" s="231"/>
      <c r="C230" s="232"/>
      <c r="D230" s="229" t="s">
        <v>142</v>
      </c>
      <c r="E230" s="233" t="s">
        <v>19</v>
      </c>
      <c r="F230" s="234" t="s">
        <v>200</v>
      </c>
      <c r="G230" s="232"/>
      <c r="H230" s="233" t="s">
        <v>19</v>
      </c>
      <c r="I230" s="235"/>
      <c r="J230" s="232"/>
      <c r="K230" s="232"/>
      <c r="L230" s="236"/>
      <c r="M230" s="237"/>
      <c r="N230" s="238"/>
      <c r="O230" s="238"/>
      <c r="P230" s="238"/>
      <c r="Q230" s="238"/>
      <c r="R230" s="238"/>
      <c r="S230" s="238"/>
      <c r="T230" s="239"/>
      <c r="U230" s="13"/>
      <c r="V230" s="13"/>
      <c r="W230" s="13"/>
      <c r="X230" s="13"/>
      <c r="Y230" s="13"/>
      <c r="Z230" s="13"/>
      <c r="AA230" s="13"/>
      <c r="AB230" s="13"/>
      <c r="AC230" s="13"/>
      <c r="AD230" s="13"/>
      <c r="AE230" s="13"/>
      <c r="AT230" s="240" t="s">
        <v>142</v>
      </c>
      <c r="AU230" s="240" t="s">
        <v>79</v>
      </c>
      <c r="AV230" s="13" t="s">
        <v>77</v>
      </c>
      <c r="AW230" s="13" t="s">
        <v>32</v>
      </c>
      <c r="AX230" s="13" t="s">
        <v>70</v>
      </c>
      <c r="AY230" s="240" t="s">
        <v>108</v>
      </c>
    </row>
    <row r="231" s="14" customFormat="1">
      <c r="A231" s="14"/>
      <c r="B231" s="241"/>
      <c r="C231" s="242"/>
      <c r="D231" s="229" t="s">
        <v>142</v>
      </c>
      <c r="E231" s="243" t="s">
        <v>19</v>
      </c>
      <c r="F231" s="244" t="s">
        <v>366</v>
      </c>
      <c r="G231" s="242"/>
      <c r="H231" s="245">
        <v>2.7250000000000001</v>
      </c>
      <c r="I231" s="246"/>
      <c r="J231" s="242"/>
      <c r="K231" s="242"/>
      <c r="L231" s="247"/>
      <c r="M231" s="248"/>
      <c r="N231" s="249"/>
      <c r="O231" s="249"/>
      <c r="P231" s="249"/>
      <c r="Q231" s="249"/>
      <c r="R231" s="249"/>
      <c r="S231" s="249"/>
      <c r="T231" s="250"/>
      <c r="U231" s="14"/>
      <c r="V231" s="14"/>
      <c r="W231" s="14"/>
      <c r="X231" s="14"/>
      <c r="Y231" s="14"/>
      <c r="Z231" s="14"/>
      <c r="AA231" s="14"/>
      <c r="AB231" s="14"/>
      <c r="AC231" s="14"/>
      <c r="AD231" s="14"/>
      <c r="AE231" s="14"/>
      <c r="AT231" s="251" t="s">
        <v>142</v>
      </c>
      <c r="AU231" s="251" t="s">
        <v>79</v>
      </c>
      <c r="AV231" s="14" t="s">
        <v>79</v>
      </c>
      <c r="AW231" s="14" t="s">
        <v>32</v>
      </c>
      <c r="AX231" s="14" t="s">
        <v>70</v>
      </c>
      <c r="AY231" s="251" t="s">
        <v>108</v>
      </c>
    </row>
    <row r="232" s="14" customFormat="1">
      <c r="A232" s="14"/>
      <c r="B232" s="241"/>
      <c r="C232" s="242"/>
      <c r="D232" s="229" t="s">
        <v>142</v>
      </c>
      <c r="E232" s="243" t="s">
        <v>19</v>
      </c>
      <c r="F232" s="244" t="s">
        <v>367</v>
      </c>
      <c r="G232" s="242"/>
      <c r="H232" s="245">
        <v>2.1499999999999999</v>
      </c>
      <c r="I232" s="246"/>
      <c r="J232" s="242"/>
      <c r="K232" s="242"/>
      <c r="L232" s="247"/>
      <c r="M232" s="248"/>
      <c r="N232" s="249"/>
      <c r="O232" s="249"/>
      <c r="P232" s="249"/>
      <c r="Q232" s="249"/>
      <c r="R232" s="249"/>
      <c r="S232" s="249"/>
      <c r="T232" s="250"/>
      <c r="U232" s="14"/>
      <c r="V232" s="14"/>
      <c r="W232" s="14"/>
      <c r="X232" s="14"/>
      <c r="Y232" s="14"/>
      <c r="Z232" s="14"/>
      <c r="AA232" s="14"/>
      <c r="AB232" s="14"/>
      <c r="AC232" s="14"/>
      <c r="AD232" s="14"/>
      <c r="AE232" s="14"/>
      <c r="AT232" s="251" t="s">
        <v>142</v>
      </c>
      <c r="AU232" s="251" t="s">
        <v>79</v>
      </c>
      <c r="AV232" s="14" t="s">
        <v>79</v>
      </c>
      <c r="AW232" s="14" t="s">
        <v>32</v>
      </c>
      <c r="AX232" s="14" t="s">
        <v>70</v>
      </c>
      <c r="AY232" s="251" t="s">
        <v>108</v>
      </c>
    </row>
    <row r="233" s="14" customFormat="1">
      <c r="A233" s="14"/>
      <c r="B233" s="241"/>
      <c r="C233" s="242"/>
      <c r="D233" s="229" t="s">
        <v>142</v>
      </c>
      <c r="E233" s="243" t="s">
        <v>19</v>
      </c>
      <c r="F233" s="244" t="s">
        <v>368</v>
      </c>
      <c r="G233" s="242"/>
      <c r="H233" s="245">
        <v>5.7000000000000002</v>
      </c>
      <c r="I233" s="246"/>
      <c r="J233" s="242"/>
      <c r="K233" s="242"/>
      <c r="L233" s="247"/>
      <c r="M233" s="248"/>
      <c r="N233" s="249"/>
      <c r="O233" s="249"/>
      <c r="P233" s="249"/>
      <c r="Q233" s="249"/>
      <c r="R233" s="249"/>
      <c r="S233" s="249"/>
      <c r="T233" s="250"/>
      <c r="U233" s="14"/>
      <c r="V233" s="14"/>
      <c r="W233" s="14"/>
      <c r="X233" s="14"/>
      <c r="Y233" s="14"/>
      <c r="Z233" s="14"/>
      <c r="AA233" s="14"/>
      <c r="AB233" s="14"/>
      <c r="AC233" s="14"/>
      <c r="AD233" s="14"/>
      <c r="AE233" s="14"/>
      <c r="AT233" s="251" t="s">
        <v>142</v>
      </c>
      <c r="AU233" s="251" t="s">
        <v>79</v>
      </c>
      <c r="AV233" s="14" t="s">
        <v>79</v>
      </c>
      <c r="AW233" s="14" t="s">
        <v>32</v>
      </c>
      <c r="AX233" s="14" t="s">
        <v>70</v>
      </c>
      <c r="AY233" s="251" t="s">
        <v>108</v>
      </c>
    </row>
    <row r="234" s="14" customFormat="1">
      <c r="A234" s="14"/>
      <c r="B234" s="241"/>
      <c r="C234" s="242"/>
      <c r="D234" s="229" t="s">
        <v>142</v>
      </c>
      <c r="E234" s="243" t="s">
        <v>19</v>
      </c>
      <c r="F234" s="244" t="s">
        <v>369</v>
      </c>
      <c r="G234" s="242"/>
      <c r="H234" s="245">
        <v>5.2000000000000002</v>
      </c>
      <c r="I234" s="246"/>
      <c r="J234" s="242"/>
      <c r="K234" s="242"/>
      <c r="L234" s="247"/>
      <c r="M234" s="248"/>
      <c r="N234" s="249"/>
      <c r="O234" s="249"/>
      <c r="P234" s="249"/>
      <c r="Q234" s="249"/>
      <c r="R234" s="249"/>
      <c r="S234" s="249"/>
      <c r="T234" s="250"/>
      <c r="U234" s="14"/>
      <c r="V234" s="14"/>
      <c r="W234" s="14"/>
      <c r="X234" s="14"/>
      <c r="Y234" s="14"/>
      <c r="Z234" s="14"/>
      <c r="AA234" s="14"/>
      <c r="AB234" s="14"/>
      <c r="AC234" s="14"/>
      <c r="AD234" s="14"/>
      <c r="AE234" s="14"/>
      <c r="AT234" s="251" t="s">
        <v>142</v>
      </c>
      <c r="AU234" s="251" t="s">
        <v>79</v>
      </c>
      <c r="AV234" s="14" t="s">
        <v>79</v>
      </c>
      <c r="AW234" s="14" t="s">
        <v>32</v>
      </c>
      <c r="AX234" s="14" t="s">
        <v>70</v>
      </c>
      <c r="AY234" s="251" t="s">
        <v>108</v>
      </c>
    </row>
    <row r="235" s="14" customFormat="1">
      <c r="A235" s="14"/>
      <c r="B235" s="241"/>
      <c r="C235" s="242"/>
      <c r="D235" s="229" t="s">
        <v>142</v>
      </c>
      <c r="E235" s="243" t="s">
        <v>19</v>
      </c>
      <c r="F235" s="244" t="s">
        <v>370</v>
      </c>
      <c r="G235" s="242"/>
      <c r="H235" s="245">
        <v>82.599999999999994</v>
      </c>
      <c r="I235" s="246"/>
      <c r="J235" s="242"/>
      <c r="K235" s="242"/>
      <c r="L235" s="247"/>
      <c r="M235" s="248"/>
      <c r="N235" s="249"/>
      <c r="O235" s="249"/>
      <c r="P235" s="249"/>
      <c r="Q235" s="249"/>
      <c r="R235" s="249"/>
      <c r="S235" s="249"/>
      <c r="T235" s="250"/>
      <c r="U235" s="14"/>
      <c r="V235" s="14"/>
      <c r="W235" s="14"/>
      <c r="X235" s="14"/>
      <c r="Y235" s="14"/>
      <c r="Z235" s="14"/>
      <c r="AA235" s="14"/>
      <c r="AB235" s="14"/>
      <c r="AC235" s="14"/>
      <c r="AD235" s="14"/>
      <c r="AE235" s="14"/>
      <c r="AT235" s="251" t="s">
        <v>142</v>
      </c>
      <c r="AU235" s="251" t="s">
        <v>79</v>
      </c>
      <c r="AV235" s="14" t="s">
        <v>79</v>
      </c>
      <c r="AW235" s="14" t="s">
        <v>32</v>
      </c>
      <c r="AX235" s="14" t="s">
        <v>70</v>
      </c>
      <c r="AY235" s="251" t="s">
        <v>108</v>
      </c>
    </row>
    <row r="236" s="14" customFormat="1">
      <c r="A236" s="14"/>
      <c r="B236" s="241"/>
      <c r="C236" s="242"/>
      <c r="D236" s="229" t="s">
        <v>142</v>
      </c>
      <c r="E236" s="243" t="s">
        <v>19</v>
      </c>
      <c r="F236" s="244" t="s">
        <v>371</v>
      </c>
      <c r="G236" s="242"/>
      <c r="H236" s="245">
        <v>20</v>
      </c>
      <c r="I236" s="246"/>
      <c r="J236" s="242"/>
      <c r="K236" s="242"/>
      <c r="L236" s="247"/>
      <c r="M236" s="248"/>
      <c r="N236" s="249"/>
      <c r="O236" s="249"/>
      <c r="P236" s="249"/>
      <c r="Q236" s="249"/>
      <c r="R236" s="249"/>
      <c r="S236" s="249"/>
      <c r="T236" s="250"/>
      <c r="U236" s="14"/>
      <c r="V236" s="14"/>
      <c r="W236" s="14"/>
      <c r="X236" s="14"/>
      <c r="Y236" s="14"/>
      <c r="Z236" s="14"/>
      <c r="AA236" s="14"/>
      <c r="AB236" s="14"/>
      <c r="AC236" s="14"/>
      <c r="AD236" s="14"/>
      <c r="AE236" s="14"/>
      <c r="AT236" s="251" t="s">
        <v>142</v>
      </c>
      <c r="AU236" s="251" t="s">
        <v>79</v>
      </c>
      <c r="AV236" s="14" t="s">
        <v>79</v>
      </c>
      <c r="AW236" s="14" t="s">
        <v>32</v>
      </c>
      <c r="AX236" s="14" t="s">
        <v>70</v>
      </c>
      <c r="AY236" s="251" t="s">
        <v>108</v>
      </c>
    </row>
    <row r="237" s="14" customFormat="1">
      <c r="A237" s="14"/>
      <c r="B237" s="241"/>
      <c r="C237" s="242"/>
      <c r="D237" s="229" t="s">
        <v>142</v>
      </c>
      <c r="E237" s="243" t="s">
        <v>19</v>
      </c>
      <c r="F237" s="244" t="s">
        <v>372</v>
      </c>
      <c r="G237" s="242"/>
      <c r="H237" s="245">
        <v>9</v>
      </c>
      <c r="I237" s="246"/>
      <c r="J237" s="242"/>
      <c r="K237" s="242"/>
      <c r="L237" s="247"/>
      <c r="M237" s="248"/>
      <c r="N237" s="249"/>
      <c r="O237" s="249"/>
      <c r="P237" s="249"/>
      <c r="Q237" s="249"/>
      <c r="R237" s="249"/>
      <c r="S237" s="249"/>
      <c r="T237" s="250"/>
      <c r="U237" s="14"/>
      <c r="V237" s="14"/>
      <c r="W237" s="14"/>
      <c r="X237" s="14"/>
      <c r="Y237" s="14"/>
      <c r="Z237" s="14"/>
      <c r="AA237" s="14"/>
      <c r="AB237" s="14"/>
      <c r="AC237" s="14"/>
      <c r="AD237" s="14"/>
      <c r="AE237" s="14"/>
      <c r="AT237" s="251" t="s">
        <v>142</v>
      </c>
      <c r="AU237" s="251" t="s">
        <v>79</v>
      </c>
      <c r="AV237" s="14" t="s">
        <v>79</v>
      </c>
      <c r="AW237" s="14" t="s">
        <v>32</v>
      </c>
      <c r="AX237" s="14" t="s">
        <v>70</v>
      </c>
      <c r="AY237" s="251" t="s">
        <v>108</v>
      </c>
    </row>
    <row r="238" s="14" customFormat="1">
      <c r="A238" s="14"/>
      <c r="B238" s="241"/>
      <c r="C238" s="242"/>
      <c r="D238" s="229" t="s">
        <v>142</v>
      </c>
      <c r="E238" s="243" t="s">
        <v>19</v>
      </c>
      <c r="F238" s="244" t="s">
        <v>373</v>
      </c>
      <c r="G238" s="242"/>
      <c r="H238" s="245">
        <v>8</v>
      </c>
      <c r="I238" s="246"/>
      <c r="J238" s="242"/>
      <c r="K238" s="242"/>
      <c r="L238" s="247"/>
      <c r="M238" s="248"/>
      <c r="N238" s="249"/>
      <c r="O238" s="249"/>
      <c r="P238" s="249"/>
      <c r="Q238" s="249"/>
      <c r="R238" s="249"/>
      <c r="S238" s="249"/>
      <c r="T238" s="250"/>
      <c r="U238" s="14"/>
      <c r="V238" s="14"/>
      <c r="W238" s="14"/>
      <c r="X238" s="14"/>
      <c r="Y238" s="14"/>
      <c r="Z238" s="14"/>
      <c r="AA238" s="14"/>
      <c r="AB238" s="14"/>
      <c r="AC238" s="14"/>
      <c r="AD238" s="14"/>
      <c r="AE238" s="14"/>
      <c r="AT238" s="251" t="s">
        <v>142</v>
      </c>
      <c r="AU238" s="251" t="s">
        <v>79</v>
      </c>
      <c r="AV238" s="14" t="s">
        <v>79</v>
      </c>
      <c r="AW238" s="14" t="s">
        <v>32</v>
      </c>
      <c r="AX238" s="14" t="s">
        <v>70</v>
      </c>
      <c r="AY238" s="251" t="s">
        <v>108</v>
      </c>
    </row>
    <row r="239" s="14" customFormat="1">
      <c r="A239" s="14"/>
      <c r="B239" s="241"/>
      <c r="C239" s="242"/>
      <c r="D239" s="229" t="s">
        <v>142</v>
      </c>
      <c r="E239" s="243" t="s">
        <v>19</v>
      </c>
      <c r="F239" s="244" t="s">
        <v>374</v>
      </c>
      <c r="G239" s="242"/>
      <c r="H239" s="245">
        <v>4.4000000000000004</v>
      </c>
      <c r="I239" s="246"/>
      <c r="J239" s="242"/>
      <c r="K239" s="242"/>
      <c r="L239" s="247"/>
      <c r="M239" s="248"/>
      <c r="N239" s="249"/>
      <c r="O239" s="249"/>
      <c r="P239" s="249"/>
      <c r="Q239" s="249"/>
      <c r="R239" s="249"/>
      <c r="S239" s="249"/>
      <c r="T239" s="250"/>
      <c r="U239" s="14"/>
      <c r="V239" s="14"/>
      <c r="W239" s="14"/>
      <c r="X239" s="14"/>
      <c r="Y239" s="14"/>
      <c r="Z239" s="14"/>
      <c r="AA239" s="14"/>
      <c r="AB239" s="14"/>
      <c r="AC239" s="14"/>
      <c r="AD239" s="14"/>
      <c r="AE239" s="14"/>
      <c r="AT239" s="251" t="s">
        <v>142</v>
      </c>
      <c r="AU239" s="251" t="s">
        <v>79</v>
      </c>
      <c r="AV239" s="14" t="s">
        <v>79</v>
      </c>
      <c r="AW239" s="14" t="s">
        <v>32</v>
      </c>
      <c r="AX239" s="14" t="s">
        <v>70</v>
      </c>
      <c r="AY239" s="251" t="s">
        <v>108</v>
      </c>
    </row>
    <row r="240" s="15" customFormat="1">
      <c r="A240" s="15"/>
      <c r="B240" s="252"/>
      <c r="C240" s="253"/>
      <c r="D240" s="229" t="s">
        <v>142</v>
      </c>
      <c r="E240" s="254" t="s">
        <v>19</v>
      </c>
      <c r="F240" s="255" t="s">
        <v>146</v>
      </c>
      <c r="G240" s="253"/>
      <c r="H240" s="256">
        <v>139.77500000000001</v>
      </c>
      <c r="I240" s="257"/>
      <c r="J240" s="253"/>
      <c r="K240" s="253"/>
      <c r="L240" s="258"/>
      <c r="M240" s="259"/>
      <c r="N240" s="260"/>
      <c r="O240" s="260"/>
      <c r="P240" s="260"/>
      <c r="Q240" s="260"/>
      <c r="R240" s="260"/>
      <c r="S240" s="260"/>
      <c r="T240" s="261"/>
      <c r="U240" s="15"/>
      <c r="V240" s="15"/>
      <c r="W240" s="15"/>
      <c r="X240" s="15"/>
      <c r="Y240" s="15"/>
      <c r="Z240" s="15"/>
      <c r="AA240" s="15"/>
      <c r="AB240" s="15"/>
      <c r="AC240" s="15"/>
      <c r="AD240" s="15"/>
      <c r="AE240" s="15"/>
      <c r="AT240" s="262" t="s">
        <v>142</v>
      </c>
      <c r="AU240" s="262" t="s">
        <v>79</v>
      </c>
      <c r="AV240" s="15" t="s">
        <v>115</v>
      </c>
      <c r="AW240" s="15" t="s">
        <v>32</v>
      </c>
      <c r="AX240" s="15" t="s">
        <v>77</v>
      </c>
      <c r="AY240" s="262" t="s">
        <v>108</v>
      </c>
    </row>
    <row r="241" s="2" customFormat="1" ht="24.15" customHeight="1">
      <c r="A241" s="40"/>
      <c r="B241" s="41"/>
      <c r="C241" s="206" t="s">
        <v>375</v>
      </c>
      <c r="D241" s="206" t="s">
        <v>111</v>
      </c>
      <c r="E241" s="207" t="s">
        <v>376</v>
      </c>
      <c r="F241" s="208" t="s">
        <v>377</v>
      </c>
      <c r="G241" s="209" t="s">
        <v>136</v>
      </c>
      <c r="H241" s="210">
        <v>139.77500000000001</v>
      </c>
      <c r="I241" s="211"/>
      <c r="J241" s="212">
        <f>ROUND(I241*H241,2)</f>
        <v>0</v>
      </c>
      <c r="K241" s="208" t="s">
        <v>137</v>
      </c>
      <c r="L241" s="46"/>
      <c r="M241" s="213" t="s">
        <v>19</v>
      </c>
      <c r="N241" s="214" t="s">
        <v>41</v>
      </c>
      <c r="O241" s="86"/>
      <c r="P241" s="215">
        <f>O241*H241</f>
        <v>0</v>
      </c>
      <c r="Q241" s="215">
        <v>0.00025999999999999998</v>
      </c>
      <c r="R241" s="215">
        <f>Q241*H241</f>
        <v>0.036341499999999999</v>
      </c>
      <c r="S241" s="215">
        <v>0</v>
      </c>
      <c r="T241" s="216">
        <f>S241*H241</f>
        <v>0</v>
      </c>
      <c r="U241" s="40"/>
      <c r="V241" s="40"/>
      <c r="W241" s="40"/>
      <c r="X241" s="40"/>
      <c r="Y241" s="40"/>
      <c r="Z241" s="40"/>
      <c r="AA241" s="40"/>
      <c r="AB241" s="40"/>
      <c r="AC241" s="40"/>
      <c r="AD241" s="40"/>
      <c r="AE241" s="40"/>
      <c r="AR241" s="217" t="s">
        <v>252</v>
      </c>
      <c r="AT241" s="217" t="s">
        <v>111</v>
      </c>
      <c r="AU241" s="217" t="s">
        <v>79</v>
      </c>
      <c r="AY241" s="19" t="s">
        <v>108</v>
      </c>
      <c r="BE241" s="218">
        <f>IF(N241="základní",J241,0)</f>
        <v>0</v>
      </c>
      <c r="BF241" s="218">
        <f>IF(N241="snížená",J241,0)</f>
        <v>0</v>
      </c>
      <c r="BG241" s="218">
        <f>IF(N241="zákl. přenesená",J241,0)</f>
        <v>0</v>
      </c>
      <c r="BH241" s="218">
        <f>IF(N241="sníž. přenesená",J241,0)</f>
        <v>0</v>
      </c>
      <c r="BI241" s="218">
        <f>IF(N241="nulová",J241,0)</f>
        <v>0</v>
      </c>
      <c r="BJ241" s="19" t="s">
        <v>77</v>
      </c>
      <c r="BK241" s="218">
        <f>ROUND(I241*H241,2)</f>
        <v>0</v>
      </c>
      <c r="BL241" s="19" t="s">
        <v>252</v>
      </c>
      <c r="BM241" s="217" t="s">
        <v>378</v>
      </c>
    </row>
    <row r="242" s="2" customFormat="1">
      <c r="A242" s="40"/>
      <c r="B242" s="41"/>
      <c r="C242" s="42"/>
      <c r="D242" s="224" t="s">
        <v>138</v>
      </c>
      <c r="E242" s="42"/>
      <c r="F242" s="225" t="s">
        <v>379</v>
      </c>
      <c r="G242" s="42"/>
      <c r="H242" s="42"/>
      <c r="I242" s="226"/>
      <c r="J242" s="42"/>
      <c r="K242" s="42"/>
      <c r="L242" s="46"/>
      <c r="M242" s="274"/>
      <c r="N242" s="275"/>
      <c r="O242" s="221"/>
      <c r="P242" s="221"/>
      <c r="Q242" s="221"/>
      <c r="R242" s="221"/>
      <c r="S242" s="221"/>
      <c r="T242" s="276"/>
      <c r="U242" s="40"/>
      <c r="V242" s="40"/>
      <c r="W242" s="40"/>
      <c r="X242" s="40"/>
      <c r="Y242" s="40"/>
      <c r="Z242" s="40"/>
      <c r="AA242" s="40"/>
      <c r="AB242" s="40"/>
      <c r="AC242" s="40"/>
      <c r="AD242" s="40"/>
      <c r="AE242" s="40"/>
      <c r="AT242" s="19" t="s">
        <v>138</v>
      </c>
      <c r="AU242" s="19" t="s">
        <v>79</v>
      </c>
    </row>
    <row r="243" s="2" customFormat="1" ht="6.96" customHeight="1">
      <c r="A243" s="40"/>
      <c r="B243" s="61"/>
      <c r="C243" s="62"/>
      <c r="D243" s="62"/>
      <c r="E243" s="62"/>
      <c r="F243" s="62"/>
      <c r="G243" s="62"/>
      <c r="H243" s="62"/>
      <c r="I243" s="62"/>
      <c r="J243" s="62"/>
      <c r="K243" s="62"/>
      <c r="L243" s="46"/>
      <c r="M243" s="40"/>
      <c r="O243" s="40"/>
      <c r="P243" s="40"/>
      <c r="Q243" s="40"/>
      <c r="R243" s="40"/>
      <c r="S243" s="40"/>
      <c r="T243" s="40"/>
      <c r="U243" s="40"/>
      <c r="V243" s="40"/>
      <c r="W243" s="40"/>
      <c r="X243" s="40"/>
      <c r="Y243" s="40"/>
      <c r="Z243" s="40"/>
      <c r="AA243" s="40"/>
      <c r="AB243" s="40"/>
      <c r="AC243" s="40"/>
      <c r="AD243" s="40"/>
      <c r="AE243" s="40"/>
    </row>
  </sheetData>
  <sheetProtection sheet="1" autoFilter="0" formatColumns="0" formatRows="0" objects="1" scenarios="1" spinCount="100000" saltValue="C/8yYE/Se8AQU297PizjrcagoW5yrtg+jbKh2VSpszuScnW0scULkdKXcLsTJAuGoYBc4Izmvwx3K7IznvfCdQ==" hashValue="0HleDI2uCynsu7JZ2Bhopm0CBxhdlD6vaMA/r0VYt5MZ1En4SAnfxVyDKmHFf5NWcNvYMypxtveqHiAlI8FmWw==" algorithmName="SHA-512" password="80EB"/>
  <autoFilter ref="C87:K242"/>
  <mergeCells count="9">
    <mergeCell ref="E7:H7"/>
    <mergeCell ref="E9:H9"/>
    <mergeCell ref="E18:H18"/>
    <mergeCell ref="E27:H27"/>
    <mergeCell ref="E48:H48"/>
    <mergeCell ref="E50:H50"/>
    <mergeCell ref="E78:H78"/>
    <mergeCell ref="E80:H80"/>
    <mergeCell ref="L2:V2"/>
  </mergeCells>
  <hyperlinks>
    <hyperlink ref="F92" r:id="rId1" display="https://podminky.urs.cz/item/CS_URS_2024_01/619991001"/>
    <hyperlink ref="F99" r:id="rId2" display="https://podminky.urs.cz/item/CS_URS_2024_01/619995001"/>
    <hyperlink ref="F114" r:id="rId3" display="https://podminky.urs.cz/item/CS_URS_2024_01/962081141"/>
    <hyperlink ref="F121" r:id="rId4" display="https://podminky.urs.cz/item/CS_URS_2024_01/968082015"/>
    <hyperlink ref="F125" r:id="rId5" display="https://podminky.urs.cz/item/CS_URS_2024_01/968082016"/>
    <hyperlink ref="F133" r:id="rId6" display="https://podminky.urs.cz/item/CS_URS_2024_01/949101111"/>
    <hyperlink ref="F138" r:id="rId7" display="https://podminky.urs.cz/item/CS_URS_2024_01/952901111"/>
    <hyperlink ref="F146" r:id="rId8" display="https://podminky.urs.cz/item/CS_URS_2024_01/997013214"/>
    <hyperlink ref="F149" r:id="rId9" display="https://podminky.urs.cz/item/CS_URS_2024_01/997002611"/>
    <hyperlink ref="F152" r:id="rId10" display="https://podminky.urs.cz/item/CS_URS_2024_01/997013501"/>
    <hyperlink ref="F155" r:id="rId11" display="https://podminky.urs.cz/item/CS_URS_2024_01/997013509"/>
    <hyperlink ref="F159" r:id="rId12" display="https://podminky.urs.cz/item/CS_URS_2024_01/997013631"/>
    <hyperlink ref="F164" r:id="rId13" display="https://podminky.urs.cz/item/CS_URS_2024_01/998018003"/>
    <hyperlink ref="F169" r:id="rId14" display="https://podminky.urs.cz/item/CS_URS_2022_01/766441811"/>
    <hyperlink ref="F173" r:id="rId15" display="https://podminky.urs.cz/item/CS_URS_2022_01/766441821"/>
    <hyperlink ref="F177" r:id="rId16" display="https://podminky.urs.cz/item/CS_URS_2024_01/766622216"/>
    <hyperlink ref="F179" r:id="rId17" display="https://podminky.urs.cz/item/CS_URS_2024_01/766622131"/>
    <hyperlink ref="F182" r:id="rId18" display="https://podminky.urs.cz/item/CS_URS_2024_01/766622132"/>
    <hyperlink ref="F197" r:id="rId19" display="https://podminky.urs.cz/item/CS_URS_2024_01/766629214"/>
    <hyperlink ref="F210" r:id="rId20" display="https://podminky.urs.cz/item/CS_URS_2022_01/766694111"/>
    <hyperlink ref="F215" r:id="rId21" display="https://podminky.urs.cz/item/CS_URS_2022_01/766694121"/>
    <hyperlink ref="F221" r:id="rId22" display="https://podminky.urs.cz/item/CS_URS_2024_01/998766203"/>
    <hyperlink ref="F226" r:id="rId23" display="https://podminky.urs.cz/item/CS_URS_2024_01/998767203"/>
    <hyperlink ref="F229" r:id="rId24" display="https://podminky.urs.cz/item/CS_URS_2024_01/784181121"/>
    <hyperlink ref="F242" r:id="rId25" display="https://podminky.urs.cz/item/CS_URS_2024_01/784211101"/>
  </hyperlinks>
  <pageMargins left="0.39375" right="0.39375" top="0.39375" bottom="0.39375" header="0" footer="0"/>
  <pageSetup paperSize="9" orientation="landscape" blackAndWhite="1" fitToHeight="100"/>
  <headerFooter>
    <oddFooter>&amp;CStrana &amp;P z &amp;N</oddFooter>
  </headerFooter>
  <drawing r:id="rId26"/>
</worksheet>
</file>

<file path=xl/worksheets/sheet4.xml><?xml version="1.0" encoding="utf-8"?>
<worksheet xmlns:r="http://schemas.openxmlformats.org/officeDocument/2006/relationships" xmlns="http://schemas.openxmlformats.org/spreadsheetml/2006/main">
  <sheetPr>
    <pageSetUpPr fitToPage="1"/>
  </sheetPr>
  <sheetViews>
    <sheetView showGridLines="0" zoomScale="110" zoomScaleNormal="110" zoomScaleSheetLayoutView="60" zoomScalePageLayoutView="100" workbookViewId="0" topLeftCell="A43"/>
  </sheetViews>
  <cols>
    <col min="1" max="1" width="8.332031" style="277" customWidth="1"/>
    <col min="2" max="2" width="1.667969" style="277" customWidth="1"/>
    <col min="3" max="4" width="5" style="277" customWidth="1"/>
    <col min="5" max="5" width="11.66016" style="277" customWidth="1"/>
    <col min="6" max="6" width="9.160156" style="277" customWidth="1"/>
    <col min="7" max="7" width="5" style="277" customWidth="1"/>
    <col min="8" max="8" width="77.83203" style="277" customWidth="1"/>
    <col min="9" max="10" width="20" style="277" customWidth="1"/>
    <col min="11" max="11" width="1.667969" style="277" customWidth="1"/>
  </cols>
  <sheetData>
    <row r="1" s="1" customFormat="1" ht="37.5" customHeight="1"/>
    <row r="2" s="1" customFormat="1" ht="7.5" customHeight="1">
      <c r="B2" s="278"/>
      <c r="C2" s="279"/>
      <c r="D2" s="279"/>
      <c r="E2" s="279"/>
      <c r="F2" s="279"/>
      <c r="G2" s="279"/>
      <c r="H2" s="279"/>
      <c r="I2" s="279"/>
      <c r="J2" s="279"/>
      <c r="K2" s="280"/>
    </row>
    <row r="3" s="16" customFormat="1" ht="45" customHeight="1">
      <c r="B3" s="281"/>
      <c r="C3" s="282" t="s">
        <v>380</v>
      </c>
      <c r="D3" s="282"/>
      <c r="E3" s="282"/>
      <c r="F3" s="282"/>
      <c r="G3" s="282"/>
      <c r="H3" s="282"/>
      <c r="I3" s="282"/>
      <c r="J3" s="282"/>
      <c r="K3" s="283"/>
    </row>
    <row r="4" s="1" customFormat="1" ht="25.5" customHeight="1">
      <c r="B4" s="284"/>
      <c r="C4" s="285" t="s">
        <v>381</v>
      </c>
      <c r="D4" s="285"/>
      <c r="E4" s="285"/>
      <c r="F4" s="285"/>
      <c r="G4" s="285"/>
      <c r="H4" s="285"/>
      <c r="I4" s="285"/>
      <c r="J4" s="285"/>
      <c r="K4" s="286"/>
    </row>
    <row r="5" s="1" customFormat="1" ht="5.25" customHeight="1">
      <c r="B5" s="284"/>
      <c r="C5" s="287"/>
      <c r="D5" s="287"/>
      <c r="E5" s="287"/>
      <c r="F5" s="287"/>
      <c r="G5" s="287"/>
      <c r="H5" s="287"/>
      <c r="I5" s="287"/>
      <c r="J5" s="287"/>
      <c r="K5" s="286"/>
    </row>
    <row r="6" s="1" customFormat="1" ht="15" customHeight="1">
      <c r="B6" s="284"/>
      <c r="C6" s="288" t="s">
        <v>382</v>
      </c>
      <c r="D6" s="288"/>
      <c r="E6" s="288"/>
      <c r="F6" s="288"/>
      <c r="G6" s="288"/>
      <c r="H6" s="288"/>
      <c r="I6" s="288"/>
      <c r="J6" s="288"/>
      <c r="K6" s="286"/>
    </row>
    <row r="7" s="1" customFormat="1" ht="15" customHeight="1">
      <c r="B7" s="289"/>
      <c r="C7" s="288" t="s">
        <v>383</v>
      </c>
      <c r="D7" s="288"/>
      <c r="E7" s="288"/>
      <c r="F7" s="288"/>
      <c r="G7" s="288"/>
      <c r="H7" s="288"/>
      <c r="I7" s="288"/>
      <c r="J7" s="288"/>
      <c r="K7" s="286"/>
    </row>
    <row r="8" s="1" customFormat="1" ht="12.75" customHeight="1">
      <c r="B8" s="289"/>
      <c r="C8" s="288"/>
      <c r="D8" s="288"/>
      <c r="E8" s="288"/>
      <c r="F8" s="288"/>
      <c r="G8" s="288"/>
      <c r="H8" s="288"/>
      <c r="I8" s="288"/>
      <c r="J8" s="288"/>
      <c r="K8" s="286"/>
    </row>
    <row r="9" s="1" customFormat="1" ht="15" customHeight="1">
      <c r="B9" s="289"/>
      <c r="C9" s="288" t="s">
        <v>384</v>
      </c>
      <c r="D9" s="288"/>
      <c r="E9" s="288"/>
      <c r="F9" s="288"/>
      <c r="G9" s="288"/>
      <c r="H9" s="288"/>
      <c r="I9" s="288"/>
      <c r="J9" s="288"/>
      <c r="K9" s="286"/>
    </row>
    <row r="10" s="1" customFormat="1" ht="15" customHeight="1">
      <c r="B10" s="289"/>
      <c r="C10" s="288"/>
      <c r="D10" s="288" t="s">
        <v>385</v>
      </c>
      <c r="E10" s="288"/>
      <c r="F10" s="288"/>
      <c r="G10" s="288"/>
      <c r="H10" s="288"/>
      <c r="I10" s="288"/>
      <c r="J10" s="288"/>
      <c r="K10" s="286"/>
    </row>
    <row r="11" s="1" customFormat="1" ht="15" customHeight="1">
      <c r="B11" s="289"/>
      <c r="C11" s="290"/>
      <c r="D11" s="288" t="s">
        <v>386</v>
      </c>
      <c r="E11" s="288"/>
      <c r="F11" s="288"/>
      <c r="G11" s="288"/>
      <c r="H11" s="288"/>
      <c r="I11" s="288"/>
      <c r="J11" s="288"/>
      <c r="K11" s="286"/>
    </row>
    <row r="12" s="1" customFormat="1" ht="15" customHeight="1">
      <c r="B12" s="289"/>
      <c r="C12" s="290"/>
      <c r="D12" s="288"/>
      <c r="E12" s="288"/>
      <c r="F12" s="288"/>
      <c r="G12" s="288"/>
      <c r="H12" s="288"/>
      <c r="I12" s="288"/>
      <c r="J12" s="288"/>
      <c r="K12" s="286"/>
    </row>
    <row r="13" s="1" customFormat="1" ht="15" customHeight="1">
      <c r="B13" s="289"/>
      <c r="C13" s="290"/>
      <c r="D13" s="291" t="s">
        <v>387</v>
      </c>
      <c r="E13" s="288"/>
      <c r="F13" s="288"/>
      <c r="G13" s="288"/>
      <c r="H13" s="288"/>
      <c r="I13" s="288"/>
      <c r="J13" s="288"/>
      <c r="K13" s="286"/>
    </row>
    <row r="14" s="1" customFormat="1" ht="12.75" customHeight="1">
      <c r="B14" s="289"/>
      <c r="C14" s="290"/>
      <c r="D14" s="290"/>
      <c r="E14" s="290"/>
      <c r="F14" s="290"/>
      <c r="G14" s="290"/>
      <c r="H14" s="290"/>
      <c r="I14" s="290"/>
      <c r="J14" s="290"/>
      <c r="K14" s="286"/>
    </row>
    <row r="15" s="1" customFormat="1" ht="15" customHeight="1">
      <c r="B15" s="289"/>
      <c r="C15" s="290"/>
      <c r="D15" s="288" t="s">
        <v>388</v>
      </c>
      <c r="E15" s="288"/>
      <c r="F15" s="288"/>
      <c r="G15" s="288"/>
      <c r="H15" s="288"/>
      <c r="I15" s="288"/>
      <c r="J15" s="288"/>
      <c r="K15" s="286"/>
    </row>
    <row r="16" s="1" customFormat="1" ht="15" customHeight="1">
      <c r="B16" s="289"/>
      <c r="C16" s="290"/>
      <c r="D16" s="288" t="s">
        <v>389</v>
      </c>
      <c r="E16" s="288"/>
      <c r="F16" s="288"/>
      <c r="G16" s="288"/>
      <c r="H16" s="288"/>
      <c r="I16" s="288"/>
      <c r="J16" s="288"/>
      <c r="K16" s="286"/>
    </row>
    <row r="17" s="1" customFormat="1" ht="15" customHeight="1">
      <c r="B17" s="289"/>
      <c r="C17" s="290"/>
      <c r="D17" s="288" t="s">
        <v>390</v>
      </c>
      <c r="E17" s="288"/>
      <c r="F17" s="288"/>
      <c r="G17" s="288"/>
      <c r="H17" s="288"/>
      <c r="I17" s="288"/>
      <c r="J17" s="288"/>
      <c r="K17" s="286"/>
    </row>
    <row r="18" s="1" customFormat="1" ht="15" customHeight="1">
      <c r="B18" s="289"/>
      <c r="C18" s="290"/>
      <c r="D18" s="290"/>
      <c r="E18" s="292" t="s">
        <v>76</v>
      </c>
      <c r="F18" s="288" t="s">
        <v>391</v>
      </c>
      <c r="G18" s="288"/>
      <c r="H18" s="288"/>
      <c r="I18" s="288"/>
      <c r="J18" s="288"/>
      <c r="K18" s="286"/>
    </row>
    <row r="19" s="1" customFormat="1" ht="15" customHeight="1">
      <c r="B19" s="289"/>
      <c r="C19" s="290"/>
      <c r="D19" s="290"/>
      <c r="E19" s="292" t="s">
        <v>392</v>
      </c>
      <c r="F19" s="288" t="s">
        <v>393</v>
      </c>
      <c r="G19" s="288"/>
      <c r="H19" s="288"/>
      <c r="I19" s="288"/>
      <c r="J19" s="288"/>
      <c r="K19" s="286"/>
    </row>
    <row r="20" s="1" customFormat="1" ht="15" customHeight="1">
      <c r="B20" s="289"/>
      <c r="C20" s="290"/>
      <c r="D20" s="290"/>
      <c r="E20" s="292" t="s">
        <v>394</v>
      </c>
      <c r="F20" s="288" t="s">
        <v>395</v>
      </c>
      <c r="G20" s="288"/>
      <c r="H20" s="288"/>
      <c r="I20" s="288"/>
      <c r="J20" s="288"/>
      <c r="K20" s="286"/>
    </row>
    <row r="21" s="1" customFormat="1" ht="15" customHeight="1">
      <c r="B21" s="289"/>
      <c r="C21" s="290"/>
      <c r="D21" s="290"/>
      <c r="E21" s="292" t="s">
        <v>396</v>
      </c>
      <c r="F21" s="288" t="s">
        <v>397</v>
      </c>
      <c r="G21" s="288"/>
      <c r="H21" s="288"/>
      <c r="I21" s="288"/>
      <c r="J21" s="288"/>
      <c r="K21" s="286"/>
    </row>
    <row r="22" s="1" customFormat="1" ht="15" customHeight="1">
      <c r="B22" s="289"/>
      <c r="C22" s="290"/>
      <c r="D22" s="290"/>
      <c r="E22" s="292" t="s">
        <v>398</v>
      </c>
      <c r="F22" s="288" t="s">
        <v>399</v>
      </c>
      <c r="G22" s="288"/>
      <c r="H22" s="288"/>
      <c r="I22" s="288"/>
      <c r="J22" s="288"/>
      <c r="K22" s="286"/>
    </row>
    <row r="23" s="1" customFormat="1" ht="15" customHeight="1">
      <c r="B23" s="289"/>
      <c r="C23" s="290"/>
      <c r="D23" s="290"/>
      <c r="E23" s="292" t="s">
        <v>400</v>
      </c>
      <c r="F23" s="288" t="s">
        <v>401</v>
      </c>
      <c r="G23" s="288"/>
      <c r="H23" s="288"/>
      <c r="I23" s="288"/>
      <c r="J23" s="288"/>
      <c r="K23" s="286"/>
    </row>
    <row r="24" s="1" customFormat="1" ht="12.75" customHeight="1">
      <c r="B24" s="289"/>
      <c r="C24" s="290"/>
      <c r="D24" s="290"/>
      <c r="E24" s="290"/>
      <c r="F24" s="290"/>
      <c r="G24" s="290"/>
      <c r="H24" s="290"/>
      <c r="I24" s="290"/>
      <c r="J24" s="290"/>
      <c r="K24" s="286"/>
    </row>
    <row r="25" s="1" customFormat="1" ht="15" customHeight="1">
      <c r="B25" s="289"/>
      <c r="C25" s="288" t="s">
        <v>402</v>
      </c>
      <c r="D25" s="288"/>
      <c r="E25" s="288"/>
      <c r="F25" s="288"/>
      <c r="G25" s="288"/>
      <c r="H25" s="288"/>
      <c r="I25" s="288"/>
      <c r="J25" s="288"/>
      <c r="K25" s="286"/>
    </row>
    <row r="26" s="1" customFormat="1" ht="15" customHeight="1">
      <c r="B26" s="289"/>
      <c r="C26" s="288" t="s">
        <v>403</v>
      </c>
      <c r="D26" s="288"/>
      <c r="E26" s="288"/>
      <c r="F26" s="288"/>
      <c r="G26" s="288"/>
      <c r="H26" s="288"/>
      <c r="I26" s="288"/>
      <c r="J26" s="288"/>
      <c r="K26" s="286"/>
    </row>
    <row r="27" s="1" customFormat="1" ht="15" customHeight="1">
      <c r="B27" s="289"/>
      <c r="C27" s="288"/>
      <c r="D27" s="288" t="s">
        <v>404</v>
      </c>
      <c r="E27" s="288"/>
      <c r="F27" s="288"/>
      <c r="G27" s="288"/>
      <c r="H27" s="288"/>
      <c r="I27" s="288"/>
      <c r="J27" s="288"/>
      <c r="K27" s="286"/>
    </row>
    <row r="28" s="1" customFormat="1" ht="15" customHeight="1">
      <c r="B28" s="289"/>
      <c r="C28" s="290"/>
      <c r="D28" s="288" t="s">
        <v>405</v>
      </c>
      <c r="E28" s="288"/>
      <c r="F28" s="288"/>
      <c r="G28" s="288"/>
      <c r="H28" s="288"/>
      <c r="I28" s="288"/>
      <c r="J28" s="288"/>
      <c r="K28" s="286"/>
    </row>
    <row r="29" s="1" customFormat="1" ht="12.75" customHeight="1">
      <c r="B29" s="289"/>
      <c r="C29" s="290"/>
      <c r="D29" s="290"/>
      <c r="E29" s="290"/>
      <c r="F29" s="290"/>
      <c r="G29" s="290"/>
      <c r="H29" s="290"/>
      <c r="I29" s="290"/>
      <c r="J29" s="290"/>
      <c r="K29" s="286"/>
    </row>
    <row r="30" s="1" customFormat="1" ht="15" customHeight="1">
      <c r="B30" s="289"/>
      <c r="C30" s="290"/>
      <c r="D30" s="288" t="s">
        <v>406</v>
      </c>
      <c r="E30" s="288"/>
      <c r="F30" s="288"/>
      <c r="G30" s="288"/>
      <c r="H30" s="288"/>
      <c r="I30" s="288"/>
      <c r="J30" s="288"/>
      <c r="K30" s="286"/>
    </row>
    <row r="31" s="1" customFormat="1" ht="15" customHeight="1">
      <c r="B31" s="289"/>
      <c r="C31" s="290"/>
      <c r="D31" s="288" t="s">
        <v>407</v>
      </c>
      <c r="E31" s="288"/>
      <c r="F31" s="288"/>
      <c r="G31" s="288"/>
      <c r="H31" s="288"/>
      <c r="I31" s="288"/>
      <c r="J31" s="288"/>
      <c r="K31" s="286"/>
    </row>
    <row r="32" s="1" customFormat="1" ht="12.75" customHeight="1">
      <c r="B32" s="289"/>
      <c r="C32" s="290"/>
      <c r="D32" s="290"/>
      <c r="E32" s="290"/>
      <c r="F32" s="290"/>
      <c r="G32" s="290"/>
      <c r="H32" s="290"/>
      <c r="I32" s="290"/>
      <c r="J32" s="290"/>
      <c r="K32" s="286"/>
    </row>
    <row r="33" s="1" customFormat="1" ht="15" customHeight="1">
      <c r="B33" s="289"/>
      <c r="C33" s="290"/>
      <c r="D33" s="288" t="s">
        <v>408</v>
      </c>
      <c r="E33" s="288"/>
      <c r="F33" s="288"/>
      <c r="G33" s="288"/>
      <c r="H33" s="288"/>
      <c r="I33" s="288"/>
      <c r="J33" s="288"/>
      <c r="K33" s="286"/>
    </row>
    <row r="34" s="1" customFormat="1" ht="15" customHeight="1">
      <c r="B34" s="289"/>
      <c r="C34" s="290"/>
      <c r="D34" s="288" t="s">
        <v>409</v>
      </c>
      <c r="E34" s="288"/>
      <c r="F34" s="288"/>
      <c r="G34" s="288"/>
      <c r="H34" s="288"/>
      <c r="I34" s="288"/>
      <c r="J34" s="288"/>
      <c r="K34" s="286"/>
    </row>
    <row r="35" s="1" customFormat="1" ht="15" customHeight="1">
      <c r="B35" s="289"/>
      <c r="C35" s="290"/>
      <c r="D35" s="288" t="s">
        <v>410</v>
      </c>
      <c r="E35" s="288"/>
      <c r="F35" s="288"/>
      <c r="G35" s="288"/>
      <c r="H35" s="288"/>
      <c r="I35" s="288"/>
      <c r="J35" s="288"/>
      <c r="K35" s="286"/>
    </row>
    <row r="36" s="1" customFormat="1" ht="15" customHeight="1">
      <c r="B36" s="289"/>
      <c r="C36" s="290"/>
      <c r="D36" s="288"/>
      <c r="E36" s="291" t="s">
        <v>94</v>
      </c>
      <c r="F36" s="288"/>
      <c r="G36" s="288" t="s">
        <v>411</v>
      </c>
      <c r="H36" s="288"/>
      <c r="I36" s="288"/>
      <c r="J36" s="288"/>
      <c r="K36" s="286"/>
    </row>
    <row r="37" s="1" customFormat="1" ht="30.75" customHeight="1">
      <c r="B37" s="289"/>
      <c r="C37" s="290"/>
      <c r="D37" s="288"/>
      <c r="E37" s="291" t="s">
        <v>412</v>
      </c>
      <c r="F37" s="288"/>
      <c r="G37" s="288" t="s">
        <v>413</v>
      </c>
      <c r="H37" s="288"/>
      <c r="I37" s="288"/>
      <c r="J37" s="288"/>
      <c r="K37" s="286"/>
    </row>
    <row r="38" s="1" customFormat="1" ht="15" customHeight="1">
      <c r="B38" s="289"/>
      <c r="C38" s="290"/>
      <c r="D38" s="288"/>
      <c r="E38" s="291" t="s">
        <v>51</v>
      </c>
      <c r="F38" s="288"/>
      <c r="G38" s="288" t="s">
        <v>414</v>
      </c>
      <c r="H38" s="288"/>
      <c r="I38" s="288"/>
      <c r="J38" s="288"/>
      <c r="K38" s="286"/>
    </row>
    <row r="39" s="1" customFormat="1" ht="15" customHeight="1">
      <c r="B39" s="289"/>
      <c r="C39" s="290"/>
      <c r="D39" s="288"/>
      <c r="E39" s="291" t="s">
        <v>52</v>
      </c>
      <c r="F39" s="288"/>
      <c r="G39" s="288" t="s">
        <v>415</v>
      </c>
      <c r="H39" s="288"/>
      <c r="I39" s="288"/>
      <c r="J39" s="288"/>
      <c r="K39" s="286"/>
    </row>
    <row r="40" s="1" customFormat="1" ht="15" customHeight="1">
      <c r="B40" s="289"/>
      <c r="C40" s="290"/>
      <c r="D40" s="288"/>
      <c r="E40" s="291" t="s">
        <v>95</v>
      </c>
      <c r="F40" s="288"/>
      <c r="G40" s="288" t="s">
        <v>416</v>
      </c>
      <c r="H40" s="288"/>
      <c r="I40" s="288"/>
      <c r="J40" s="288"/>
      <c r="K40" s="286"/>
    </row>
    <row r="41" s="1" customFormat="1" ht="15" customHeight="1">
      <c r="B41" s="289"/>
      <c r="C41" s="290"/>
      <c r="D41" s="288"/>
      <c r="E41" s="291" t="s">
        <v>96</v>
      </c>
      <c r="F41" s="288"/>
      <c r="G41" s="288" t="s">
        <v>417</v>
      </c>
      <c r="H41" s="288"/>
      <c r="I41" s="288"/>
      <c r="J41" s="288"/>
      <c r="K41" s="286"/>
    </row>
    <row r="42" s="1" customFormat="1" ht="15" customHeight="1">
      <c r="B42" s="289"/>
      <c r="C42" s="290"/>
      <c r="D42" s="288"/>
      <c r="E42" s="291" t="s">
        <v>418</v>
      </c>
      <c r="F42" s="288"/>
      <c r="G42" s="288" t="s">
        <v>419</v>
      </c>
      <c r="H42" s="288"/>
      <c r="I42" s="288"/>
      <c r="J42" s="288"/>
      <c r="K42" s="286"/>
    </row>
    <row r="43" s="1" customFormat="1" ht="15" customHeight="1">
      <c r="B43" s="289"/>
      <c r="C43" s="290"/>
      <c r="D43" s="288"/>
      <c r="E43" s="291"/>
      <c r="F43" s="288"/>
      <c r="G43" s="288" t="s">
        <v>420</v>
      </c>
      <c r="H43" s="288"/>
      <c r="I43" s="288"/>
      <c r="J43" s="288"/>
      <c r="K43" s="286"/>
    </row>
    <row r="44" s="1" customFormat="1" ht="15" customHeight="1">
      <c r="B44" s="289"/>
      <c r="C44" s="290"/>
      <c r="D44" s="288"/>
      <c r="E44" s="291" t="s">
        <v>421</v>
      </c>
      <c r="F44" s="288"/>
      <c r="G44" s="288" t="s">
        <v>422</v>
      </c>
      <c r="H44" s="288"/>
      <c r="I44" s="288"/>
      <c r="J44" s="288"/>
      <c r="K44" s="286"/>
    </row>
    <row r="45" s="1" customFormat="1" ht="15" customHeight="1">
      <c r="B45" s="289"/>
      <c r="C45" s="290"/>
      <c r="D45" s="288"/>
      <c r="E45" s="291" t="s">
        <v>98</v>
      </c>
      <c r="F45" s="288"/>
      <c r="G45" s="288" t="s">
        <v>423</v>
      </c>
      <c r="H45" s="288"/>
      <c r="I45" s="288"/>
      <c r="J45" s="288"/>
      <c r="K45" s="286"/>
    </row>
    <row r="46" s="1" customFormat="1" ht="12.75" customHeight="1">
      <c r="B46" s="289"/>
      <c r="C46" s="290"/>
      <c r="D46" s="288"/>
      <c r="E46" s="288"/>
      <c r="F46" s="288"/>
      <c r="G46" s="288"/>
      <c r="H46" s="288"/>
      <c r="I46" s="288"/>
      <c r="J46" s="288"/>
      <c r="K46" s="286"/>
    </row>
    <row r="47" s="1" customFormat="1" ht="15" customHeight="1">
      <c r="B47" s="289"/>
      <c r="C47" s="290"/>
      <c r="D47" s="288" t="s">
        <v>424</v>
      </c>
      <c r="E47" s="288"/>
      <c r="F47" s="288"/>
      <c r="G47" s="288"/>
      <c r="H47" s="288"/>
      <c r="I47" s="288"/>
      <c r="J47" s="288"/>
      <c r="K47" s="286"/>
    </row>
    <row r="48" s="1" customFormat="1" ht="15" customHeight="1">
      <c r="B48" s="289"/>
      <c r="C48" s="290"/>
      <c r="D48" s="290"/>
      <c r="E48" s="288" t="s">
        <v>425</v>
      </c>
      <c r="F48" s="288"/>
      <c r="G48" s="288"/>
      <c r="H48" s="288"/>
      <c r="I48" s="288"/>
      <c r="J48" s="288"/>
      <c r="K48" s="286"/>
    </row>
    <row r="49" s="1" customFormat="1" ht="15" customHeight="1">
      <c r="B49" s="289"/>
      <c r="C49" s="290"/>
      <c r="D49" s="290"/>
      <c r="E49" s="288" t="s">
        <v>426</v>
      </c>
      <c r="F49" s="288"/>
      <c r="G49" s="288"/>
      <c r="H49" s="288"/>
      <c r="I49" s="288"/>
      <c r="J49" s="288"/>
      <c r="K49" s="286"/>
    </row>
    <row r="50" s="1" customFormat="1" ht="15" customHeight="1">
      <c r="B50" s="289"/>
      <c r="C50" s="290"/>
      <c r="D50" s="290"/>
      <c r="E50" s="288" t="s">
        <v>427</v>
      </c>
      <c r="F50" s="288"/>
      <c r="G50" s="288"/>
      <c r="H50" s="288"/>
      <c r="I50" s="288"/>
      <c r="J50" s="288"/>
      <c r="K50" s="286"/>
    </row>
    <row r="51" s="1" customFormat="1" ht="15" customHeight="1">
      <c r="B51" s="289"/>
      <c r="C51" s="290"/>
      <c r="D51" s="288" t="s">
        <v>428</v>
      </c>
      <c r="E51" s="288"/>
      <c r="F51" s="288"/>
      <c r="G51" s="288"/>
      <c r="H51" s="288"/>
      <c r="I51" s="288"/>
      <c r="J51" s="288"/>
      <c r="K51" s="286"/>
    </row>
    <row r="52" s="1" customFormat="1" ht="25.5" customHeight="1">
      <c r="B52" s="284"/>
      <c r="C52" s="285" t="s">
        <v>429</v>
      </c>
      <c r="D52" s="285"/>
      <c r="E52" s="285"/>
      <c r="F52" s="285"/>
      <c r="G52" s="285"/>
      <c r="H52" s="285"/>
      <c r="I52" s="285"/>
      <c r="J52" s="285"/>
      <c r="K52" s="286"/>
    </row>
    <row r="53" s="1" customFormat="1" ht="5.25" customHeight="1">
      <c r="B53" s="284"/>
      <c r="C53" s="287"/>
      <c r="D53" s="287"/>
      <c r="E53" s="287"/>
      <c r="F53" s="287"/>
      <c r="G53" s="287"/>
      <c r="H53" s="287"/>
      <c r="I53" s="287"/>
      <c r="J53" s="287"/>
      <c r="K53" s="286"/>
    </row>
    <row r="54" s="1" customFormat="1" ht="15" customHeight="1">
      <c r="B54" s="284"/>
      <c r="C54" s="288" t="s">
        <v>430</v>
      </c>
      <c r="D54" s="288"/>
      <c r="E54" s="288"/>
      <c r="F54" s="288"/>
      <c r="G54" s="288"/>
      <c r="H54" s="288"/>
      <c r="I54" s="288"/>
      <c r="J54" s="288"/>
      <c r="K54" s="286"/>
    </row>
    <row r="55" s="1" customFormat="1" ht="15" customHeight="1">
      <c r="B55" s="284"/>
      <c r="C55" s="288" t="s">
        <v>431</v>
      </c>
      <c r="D55" s="288"/>
      <c r="E55" s="288"/>
      <c r="F55" s="288"/>
      <c r="G55" s="288"/>
      <c r="H55" s="288"/>
      <c r="I55" s="288"/>
      <c r="J55" s="288"/>
      <c r="K55" s="286"/>
    </row>
    <row r="56" s="1" customFormat="1" ht="12.75" customHeight="1">
      <c r="B56" s="284"/>
      <c r="C56" s="288"/>
      <c r="D56" s="288"/>
      <c r="E56" s="288"/>
      <c r="F56" s="288"/>
      <c r="G56" s="288"/>
      <c r="H56" s="288"/>
      <c r="I56" s="288"/>
      <c r="J56" s="288"/>
      <c r="K56" s="286"/>
    </row>
    <row r="57" s="1" customFormat="1" ht="15" customHeight="1">
      <c r="B57" s="284"/>
      <c r="C57" s="288" t="s">
        <v>432</v>
      </c>
      <c r="D57" s="288"/>
      <c r="E57" s="288"/>
      <c r="F57" s="288"/>
      <c r="G57" s="288"/>
      <c r="H57" s="288"/>
      <c r="I57" s="288"/>
      <c r="J57" s="288"/>
      <c r="K57" s="286"/>
    </row>
    <row r="58" s="1" customFormat="1" ht="15" customHeight="1">
      <c r="B58" s="284"/>
      <c r="C58" s="290"/>
      <c r="D58" s="288" t="s">
        <v>433</v>
      </c>
      <c r="E58" s="288"/>
      <c r="F58" s="288"/>
      <c r="G58" s="288"/>
      <c r="H58" s="288"/>
      <c r="I58" s="288"/>
      <c r="J58" s="288"/>
      <c r="K58" s="286"/>
    </row>
    <row r="59" s="1" customFormat="1" ht="15" customHeight="1">
      <c r="B59" s="284"/>
      <c r="C59" s="290"/>
      <c r="D59" s="288" t="s">
        <v>434</v>
      </c>
      <c r="E59" s="288"/>
      <c r="F59" s="288"/>
      <c r="G59" s="288"/>
      <c r="H59" s="288"/>
      <c r="I59" s="288"/>
      <c r="J59" s="288"/>
      <c r="K59" s="286"/>
    </row>
    <row r="60" s="1" customFormat="1" ht="15" customHeight="1">
      <c r="B60" s="284"/>
      <c r="C60" s="290"/>
      <c r="D60" s="288" t="s">
        <v>435</v>
      </c>
      <c r="E60" s="288"/>
      <c r="F60" s="288"/>
      <c r="G60" s="288"/>
      <c r="H60" s="288"/>
      <c r="I60" s="288"/>
      <c r="J60" s="288"/>
      <c r="K60" s="286"/>
    </row>
    <row r="61" s="1" customFormat="1" ht="15" customHeight="1">
      <c r="B61" s="284"/>
      <c r="C61" s="290"/>
      <c r="D61" s="288" t="s">
        <v>436</v>
      </c>
      <c r="E61" s="288"/>
      <c r="F61" s="288"/>
      <c r="G61" s="288"/>
      <c r="H61" s="288"/>
      <c r="I61" s="288"/>
      <c r="J61" s="288"/>
      <c r="K61" s="286"/>
    </row>
    <row r="62" s="1" customFormat="1" ht="15" customHeight="1">
      <c r="B62" s="284"/>
      <c r="C62" s="290"/>
      <c r="D62" s="293" t="s">
        <v>437</v>
      </c>
      <c r="E62" s="293"/>
      <c r="F62" s="293"/>
      <c r="G62" s="293"/>
      <c r="H62" s="293"/>
      <c r="I62" s="293"/>
      <c r="J62" s="293"/>
      <c r="K62" s="286"/>
    </row>
    <row r="63" s="1" customFormat="1" ht="15" customHeight="1">
      <c r="B63" s="284"/>
      <c r="C63" s="290"/>
      <c r="D63" s="288" t="s">
        <v>438</v>
      </c>
      <c r="E63" s="288"/>
      <c r="F63" s="288"/>
      <c r="G63" s="288"/>
      <c r="H63" s="288"/>
      <c r="I63" s="288"/>
      <c r="J63" s="288"/>
      <c r="K63" s="286"/>
    </row>
    <row r="64" s="1" customFormat="1" ht="12.75" customHeight="1">
      <c r="B64" s="284"/>
      <c r="C64" s="290"/>
      <c r="D64" s="290"/>
      <c r="E64" s="294"/>
      <c r="F64" s="290"/>
      <c r="G64" s="290"/>
      <c r="H64" s="290"/>
      <c r="I64" s="290"/>
      <c r="J64" s="290"/>
      <c r="K64" s="286"/>
    </row>
    <row r="65" s="1" customFormat="1" ht="15" customHeight="1">
      <c r="B65" s="284"/>
      <c r="C65" s="290"/>
      <c r="D65" s="288" t="s">
        <v>439</v>
      </c>
      <c r="E65" s="288"/>
      <c r="F65" s="288"/>
      <c r="G65" s="288"/>
      <c r="H65" s="288"/>
      <c r="I65" s="288"/>
      <c r="J65" s="288"/>
      <c r="K65" s="286"/>
    </row>
    <row r="66" s="1" customFormat="1" ht="15" customHeight="1">
      <c r="B66" s="284"/>
      <c r="C66" s="290"/>
      <c r="D66" s="293" t="s">
        <v>440</v>
      </c>
      <c r="E66" s="293"/>
      <c r="F66" s="293"/>
      <c r="G66" s="293"/>
      <c r="H66" s="293"/>
      <c r="I66" s="293"/>
      <c r="J66" s="293"/>
      <c r="K66" s="286"/>
    </row>
    <row r="67" s="1" customFormat="1" ht="15" customHeight="1">
      <c r="B67" s="284"/>
      <c r="C67" s="290"/>
      <c r="D67" s="288" t="s">
        <v>441</v>
      </c>
      <c r="E67" s="288"/>
      <c r="F67" s="288"/>
      <c r="G67" s="288"/>
      <c r="H67" s="288"/>
      <c r="I67" s="288"/>
      <c r="J67" s="288"/>
      <c r="K67" s="286"/>
    </row>
    <row r="68" s="1" customFormat="1" ht="15" customHeight="1">
      <c r="B68" s="284"/>
      <c r="C68" s="290"/>
      <c r="D68" s="288" t="s">
        <v>442</v>
      </c>
      <c r="E68" s="288"/>
      <c r="F68" s="288"/>
      <c r="G68" s="288"/>
      <c r="H68" s="288"/>
      <c r="I68" s="288"/>
      <c r="J68" s="288"/>
      <c r="K68" s="286"/>
    </row>
    <row r="69" s="1" customFormat="1" ht="15" customHeight="1">
      <c r="B69" s="284"/>
      <c r="C69" s="290"/>
      <c r="D69" s="288" t="s">
        <v>443</v>
      </c>
      <c r="E69" s="288"/>
      <c r="F69" s="288"/>
      <c r="G69" s="288"/>
      <c r="H69" s="288"/>
      <c r="I69" s="288"/>
      <c r="J69" s="288"/>
      <c r="K69" s="286"/>
    </row>
    <row r="70" s="1" customFormat="1" ht="15" customHeight="1">
      <c r="B70" s="284"/>
      <c r="C70" s="290"/>
      <c r="D70" s="288" t="s">
        <v>444</v>
      </c>
      <c r="E70" s="288"/>
      <c r="F70" s="288"/>
      <c r="G70" s="288"/>
      <c r="H70" s="288"/>
      <c r="I70" s="288"/>
      <c r="J70" s="288"/>
      <c r="K70" s="286"/>
    </row>
    <row r="71" s="1" customFormat="1" ht="12.75" customHeight="1">
      <c r="B71" s="295"/>
      <c r="C71" s="296"/>
      <c r="D71" s="296"/>
      <c r="E71" s="296"/>
      <c r="F71" s="296"/>
      <c r="G71" s="296"/>
      <c r="H71" s="296"/>
      <c r="I71" s="296"/>
      <c r="J71" s="296"/>
      <c r="K71" s="297"/>
    </row>
    <row r="72" s="1" customFormat="1" ht="18.75" customHeight="1">
      <c r="B72" s="298"/>
      <c r="C72" s="298"/>
      <c r="D72" s="298"/>
      <c r="E72" s="298"/>
      <c r="F72" s="298"/>
      <c r="G72" s="298"/>
      <c r="H72" s="298"/>
      <c r="I72" s="298"/>
      <c r="J72" s="298"/>
      <c r="K72" s="299"/>
    </row>
    <row r="73" s="1" customFormat="1" ht="18.75" customHeight="1">
      <c r="B73" s="299"/>
      <c r="C73" s="299"/>
      <c r="D73" s="299"/>
      <c r="E73" s="299"/>
      <c r="F73" s="299"/>
      <c r="G73" s="299"/>
      <c r="H73" s="299"/>
      <c r="I73" s="299"/>
      <c r="J73" s="299"/>
      <c r="K73" s="299"/>
    </row>
    <row r="74" s="1" customFormat="1" ht="7.5" customHeight="1">
      <c r="B74" s="300"/>
      <c r="C74" s="301"/>
      <c r="D74" s="301"/>
      <c r="E74" s="301"/>
      <c r="F74" s="301"/>
      <c r="G74" s="301"/>
      <c r="H74" s="301"/>
      <c r="I74" s="301"/>
      <c r="J74" s="301"/>
      <c r="K74" s="302"/>
    </row>
    <row r="75" s="1" customFormat="1" ht="45" customHeight="1">
      <c r="B75" s="303"/>
      <c r="C75" s="304" t="s">
        <v>445</v>
      </c>
      <c r="D75" s="304"/>
      <c r="E75" s="304"/>
      <c r="F75" s="304"/>
      <c r="G75" s="304"/>
      <c r="H75" s="304"/>
      <c r="I75" s="304"/>
      <c r="J75" s="304"/>
      <c r="K75" s="305"/>
    </row>
    <row r="76" s="1" customFormat="1" ht="17.25" customHeight="1">
      <c r="B76" s="303"/>
      <c r="C76" s="306" t="s">
        <v>446</v>
      </c>
      <c r="D76" s="306"/>
      <c r="E76" s="306"/>
      <c r="F76" s="306" t="s">
        <v>447</v>
      </c>
      <c r="G76" s="307"/>
      <c r="H76" s="306" t="s">
        <v>52</v>
      </c>
      <c r="I76" s="306" t="s">
        <v>55</v>
      </c>
      <c r="J76" s="306" t="s">
        <v>448</v>
      </c>
      <c r="K76" s="305"/>
    </row>
    <row r="77" s="1" customFormat="1" ht="17.25" customHeight="1">
      <c r="B77" s="303"/>
      <c r="C77" s="308" t="s">
        <v>449</v>
      </c>
      <c r="D77" s="308"/>
      <c r="E77" s="308"/>
      <c r="F77" s="309" t="s">
        <v>450</v>
      </c>
      <c r="G77" s="310"/>
      <c r="H77" s="308"/>
      <c r="I77" s="308"/>
      <c r="J77" s="308" t="s">
        <v>451</v>
      </c>
      <c r="K77" s="305"/>
    </row>
    <row r="78" s="1" customFormat="1" ht="5.25" customHeight="1">
      <c r="B78" s="303"/>
      <c r="C78" s="311"/>
      <c r="D78" s="311"/>
      <c r="E78" s="311"/>
      <c r="F78" s="311"/>
      <c r="G78" s="312"/>
      <c r="H78" s="311"/>
      <c r="I78" s="311"/>
      <c r="J78" s="311"/>
      <c r="K78" s="305"/>
    </row>
    <row r="79" s="1" customFormat="1" ht="15" customHeight="1">
      <c r="B79" s="303"/>
      <c r="C79" s="291" t="s">
        <v>51</v>
      </c>
      <c r="D79" s="313"/>
      <c r="E79" s="313"/>
      <c r="F79" s="314" t="s">
        <v>452</v>
      </c>
      <c r="G79" s="315"/>
      <c r="H79" s="291" t="s">
        <v>453</v>
      </c>
      <c r="I79" s="291" t="s">
        <v>454</v>
      </c>
      <c r="J79" s="291">
        <v>20</v>
      </c>
      <c r="K79" s="305"/>
    </row>
    <row r="80" s="1" customFormat="1" ht="15" customHeight="1">
      <c r="B80" s="303"/>
      <c r="C80" s="291" t="s">
        <v>455</v>
      </c>
      <c r="D80" s="291"/>
      <c r="E80" s="291"/>
      <c r="F80" s="314" t="s">
        <v>452</v>
      </c>
      <c r="G80" s="315"/>
      <c r="H80" s="291" t="s">
        <v>456</v>
      </c>
      <c r="I80" s="291" t="s">
        <v>454</v>
      </c>
      <c r="J80" s="291">
        <v>120</v>
      </c>
      <c r="K80" s="305"/>
    </row>
    <row r="81" s="1" customFormat="1" ht="15" customHeight="1">
      <c r="B81" s="316"/>
      <c r="C81" s="291" t="s">
        <v>457</v>
      </c>
      <c r="D81" s="291"/>
      <c r="E81" s="291"/>
      <c r="F81" s="314" t="s">
        <v>458</v>
      </c>
      <c r="G81" s="315"/>
      <c r="H81" s="291" t="s">
        <v>459</v>
      </c>
      <c r="I81" s="291" t="s">
        <v>454</v>
      </c>
      <c r="J81" s="291">
        <v>50</v>
      </c>
      <c r="K81" s="305"/>
    </row>
    <row r="82" s="1" customFormat="1" ht="15" customHeight="1">
      <c r="B82" s="316"/>
      <c r="C82" s="291" t="s">
        <v>460</v>
      </c>
      <c r="D82" s="291"/>
      <c r="E82" s="291"/>
      <c r="F82" s="314" t="s">
        <v>452</v>
      </c>
      <c r="G82" s="315"/>
      <c r="H82" s="291" t="s">
        <v>461</v>
      </c>
      <c r="I82" s="291" t="s">
        <v>462</v>
      </c>
      <c r="J82" s="291"/>
      <c r="K82" s="305"/>
    </row>
    <row r="83" s="1" customFormat="1" ht="15" customHeight="1">
      <c r="B83" s="316"/>
      <c r="C83" s="317" t="s">
        <v>463</v>
      </c>
      <c r="D83" s="317"/>
      <c r="E83" s="317"/>
      <c r="F83" s="318" t="s">
        <v>458</v>
      </c>
      <c r="G83" s="317"/>
      <c r="H83" s="317" t="s">
        <v>464</v>
      </c>
      <c r="I83" s="317" t="s">
        <v>454</v>
      </c>
      <c r="J83" s="317">
        <v>15</v>
      </c>
      <c r="K83" s="305"/>
    </row>
    <row r="84" s="1" customFormat="1" ht="15" customHeight="1">
      <c r="B84" s="316"/>
      <c r="C84" s="317" t="s">
        <v>465</v>
      </c>
      <c r="D84" s="317"/>
      <c r="E84" s="317"/>
      <c r="F84" s="318" t="s">
        <v>458</v>
      </c>
      <c r="G84" s="317"/>
      <c r="H84" s="317" t="s">
        <v>466</v>
      </c>
      <c r="I84" s="317" t="s">
        <v>454</v>
      </c>
      <c r="J84" s="317">
        <v>15</v>
      </c>
      <c r="K84" s="305"/>
    </row>
    <row r="85" s="1" customFormat="1" ht="15" customHeight="1">
      <c r="B85" s="316"/>
      <c r="C85" s="317" t="s">
        <v>467</v>
      </c>
      <c r="D85" s="317"/>
      <c r="E85" s="317"/>
      <c r="F85" s="318" t="s">
        <v>458</v>
      </c>
      <c r="G85" s="317"/>
      <c r="H85" s="317" t="s">
        <v>468</v>
      </c>
      <c r="I85" s="317" t="s">
        <v>454</v>
      </c>
      <c r="J85" s="317">
        <v>20</v>
      </c>
      <c r="K85" s="305"/>
    </row>
    <row r="86" s="1" customFormat="1" ht="15" customHeight="1">
      <c r="B86" s="316"/>
      <c r="C86" s="317" t="s">
        <v>469</v>
      </c>
      <c r="D86" s="317"/>
      <c r="E86" s="317"/>
      <c r="F86" s="318" t="s">
        <v>458</v>
      </c>
      <c r="G86" s="317"/>
      <c r="H86" s="317" t="s">
        <v>470</v>
      </c>
      <c r="I86" s="317" t="s">
        <v>454</v>
      </c>
      <c r="J86" s="317">
        <v>20</v>
      </c>
      <c r="K86" s="305"/>
    </row>
    <row r="87" s="1" customFormat="1" ht="15" customHeight="1">
      <c r="B87" s="316"/>
      <c r="C87" s="291" t="s">
        <v>471</v>
      </c>
      <c r="D87" s="291"/>
      <c r="E87" s="291"/>
      <c r="F87" s="314" t="s">
        <v>458</v>
      </c>
      <c r="G87" s="315"/>
      <c r="H87" s="291" t="s">
        <v>472</v>
      </c>
      <c r="I87" s="291" t="s">
        <v>454</v>
      </c>
      <c r="J87" s="291">
        <v>50</v>
      </c>
      <c r="K87" s="305"/>
    </row>
    <row r="88" s="1" customFormat="1" ht="15" customHeight="1">
      <c r="B88" s="316"/>
      <c r="C88" s="291" t="s">
        <v>473</v>
      </c>
      <c r="D88" s="291"/>
      <c r="E88" s="291"/>
      <c r="F88" s="314" t="s">
        <v>458</v>
      </c>
      <c r="G88" s="315"/>
      <c r="H88" s="291" t="s">
        <v>474</v>
      </c>
      <c r="I88" s="291" t="s">
        <v>454</v>
      </c>
      <c r="J88" s="291">
        <v>20</v>
      </c>
      <c r="K88" s="305"/>
    </row>
    <row r="89" s="1" customFormat="1" ht="15" customHeight="1">
      <c r="B89" s="316"/>
      <c r="C89" s="291" t="s">
        <v>475</v>
      </c>
      <c r="D89" s="291"/>
      <c r="E89" s="291"/>
      <c r="F89" s="314" t="s">
        <v>458</v>
      </c>
      <c r="G89" s="315"/>
      <c r="H89" s="291" t="s">
        <v>476</v>
      </c>
      <c r="I89" s="291" t="s">
        <v>454</v>
      </c>
      <c r="J89" s="291">
        <v>20</v>
      </c>
      <c r="K89" s="305"/>
    </row>
    <row r="90" s="1" customFormat="1" ht="15" customHeight="1">
      <c r="B90" s="316"/>
      <c r="C90" s="291" t="s">
        <v>477</v>
      </c>
      <c r="D90" s="291"/>
      <c r="E90" s="291"/>
      <c r="F90" s="314" t="s">
        <v>458</v>
      </c>
      <c r="G90" s="315"/>
      <c r="H90" s="291" t="s">
        <v>478</v>
      </c>
      <c r="I90" s="291" t="s">
        <v>454</v>
      </c>
      <c r="J90" s="291">
        <v>50</v>
      </c>
      <c r="K90" s="305"/>
    </row>
    <row r="91" s="1" customFormat="1" ht="15" customHeight="1">
      <c r="B91" s="316"/>
      <c r="C91" s="291" t="s">
        <v>479</v>
      </c>
      <c r="D91" s="291"/>
      <c r="E91" s="291"/>
      <c r="F91" s="314" t="s">
        <v>458</v>
      </c>
      <c r="G91" s="315"/>
      <c r="H91" s="291" t="s">
        <v>479</v>
      </c>
      <c r="I91" s="291" t="s">
        <v>454</v>
      </c>
      <c r="J91" s="291">
        <v>50</v>
      </c>
      <c r="K91" s="305"/>
    </row>
    <row r="92" s="1" customFormat="1" ht="15" customHeight="1">
      <c r="B92" s="316"/>
      <c r="C92" s="291" t="s">
        <v>480</v>
      </c>
      <c r="D92" s="291"/>
      <c r="E92" s="291"/>
      <c r="F92" s="314" t="s">
        <v>458</v>
      </c>
      <c r="G92" s="315"/>
      <c r="H92" s="291" t="s">
        <v>481</v>
      </c>
      <c r="I92" s="291" t="s">
        <v>454</v>
      </c>
      <c r="J92" s="291">
        <v>255</v>
      </c>
      <c r="K92" s="305"/>
    </row>
    <row r="93" s="1" customFormat="1" ht="15" customHeight="1">
      <c r="B93" s="316"/>
      <c r="C93" s="291" t="s">
        <v>482</v>
      </c>
      <c r="D93" s="291"/>
      <c r="E93" s="291"/>
      <c r="F93" s="314" t="s">
        <v>452</v>
      </c>
      <c r="G93" s="315"/>
      <c r="H93" s="291" t="s">
        <v>483</v>
      </c>
      <c r="I93" s="291" t="s">
        <v>484</v>
      </c>
      <c r="J93" s="291"/>
      <c r="K93" s="305"/>
    </row>
    <row r="94" s="1" customFormat="1" ht="15" customHeight="1">
      <c r="B94" s="316"/>
      <c r="C94" s="291" t="s">
        <v>485</v>
      </c>
      <c r="D94" s="291"/>
      <c r="E94" s="291"/>
      <c r="F94" s="314" t="s">
        <v>452</v>
      </c>
      <c r="G94" s="315"/>
      <c r="H94" s="291" t="s">
        <v>486</v>
      </c>
      <c r="I94" s="291" t="s">
        <v>487</v>
      </c>
      <c r="J94" s="291"/>
      <c r="K94" s="305"/>
    </row>
    <row r="95" s="1" customFormat="1" ht="15" customHeight="1">
      <c r="B95" s="316"/>
      <c r="C95" s="291" t="s">
        <v>488</v>
      </c>
      <c r="D95" s="291"/>
      <c r="E95" s="291"/>
      <c r="F95" s="314" t="s">
        <v>452</v>
      </c>
      <c r="G95" s="315"/>
      <c r="H95" s="291" t="s">
        <v>488</v>
      </c>
      <c r="I95" s="291" t="s">
        <v>487</v>
      </c>
      <c r="J95" s="291"/>
      <c r="K95" s="305"/>
    </row>
    <row r="96" s="1" customFormat="1" ht="15" customHeight="1">
      <c r="B96" s="316"/>
      <c r="C96" s="291" t="s">
        <v>36</v>
      </c>
      <c r="D96" s="291"/>
      <c r="E96" s="291"/>
      <c r="F96" s="314" t="s">
        <v>452</v>
      </c>
      <c r="G96" s="315"/>
      <c r="H96" s="291" t="s">
        <v>489</v>
      </c>
      <c r="I96" s="291" t="s">
        <v>487</v>
      </c>
      <c r="J96" s="291"/>
      <c r="K96" s="305"/>
    </row>
    <row r="97" s="1" customFormat="1" ht="15" customHeight="1">
      <c r="B97" s="316"/>
      <c r="C97" s="291" t="s">
        <v>46</v>
      </c>
      <c r="D97" s="291"/>
      <c r="E97" s="291"/>
      <c r="F97" s="314" t="s">
        <v>452</v>
      </c>
      <c r="G97" s="315"/>
      <c r="H97" s="291" t="s">
        <v>490</v>
      </c>
      <c r="I97" s="291" t="s">
        <v>487</v>
      </c>
      <c r="J97" s="291"/>
      <c r="K97" s="305"/>
    </row>
    <row r="98" s="1" customFormat="1" ht="15" customHeight="1">
      <c r="B98" s="319"/>
      <c r="C98" s="320"/>
      <c r="D98" s="320"/>
      <c r="E98" s="320"/>
      <c r="F98" s="320"/>
      <c r="G98" s="320"/>
      <c r="H98" s="320"/>
      <c r="I98" s="320"/>
      <c r="J98" s="320"/>
      <c r="K98" s="321"/>
    </row>
    <row r="99" s="1" customFormat="1" ht="18.75" customHeight="1">
      <c r="B99" s="322"/>
      <c r="C99" s="323"/>
      <c r="D99" s="323"/>
      <c r="E99" s="323"/>
      <c r="F99" s="323"/>
      <c r="G99" s="323"/>
      <c r="H99" s="323"/>
      <c r="I99" s="323"/>
      <c r="J99" s="323"/>
      <c r="K99" s="322"/>
    </row>
    <row r="100" s="1" customFormat="1" ht="18.75" customHeight="1">
      <c r="B100" s="299"/>
      <c r="C100" s="299"/>
      <c r="D100" s="299"/>
      <c r="E100" s="299"/>
      <c r="F100" s="299"/>
      <c r="G100" s="299"/>
      <c r="H100" s="299"/>
      <c r="I100" s="299"/>
      <c r="J100" s="299"/>
      <c r="K100" s="299"/>
    </row>
    <row r="101" s="1" customFormat="1" ht="7.5" customHeight="1">
      <c r="B101" s="300"/>
      <c r="C101" s="301"/>
      <c r="D101" s="301"/>
      <c r="E101" s="301"/>
      <c r="F101" s="301"/>
      <c r="G101" s="301"/>
      <c r="H101" s="301"/>
      <c r="I101" s="301"/>
      <c r="J101" s="301"/>
      <c r="K101" s="302"/>
    </row>
    <row r="102" s="1" customFormat="1" ht="45" customHeight="1">
      <c r="B102" s="303"/>
      <c r="C102" s="304" t="s">
        <v>491</v>
      </c>
      <c r="D102" s="304"/>
      <c r="E102" s="304"/>
      <c r="F102" s="304"/>
      <c r="G102" s="304"/>
      <c r="H102" s="304"/>
      <c r="I102" s="304"/>
      <c r="J102" s="304"/>
      <c r="K102" s="305"/>
    </row>
    <row r="103" s="1" customFormat="1" ht="17.25" customHeight="1">
      <c r="B103" s="303"/>
      <c r="C103" s="306" t="s">
        <v>446</v>
      </c>
      <c r="D103" s="306"/>
      <c r="E103" s="306"/>
      <c r="F103" s="306" t="s">
        <v>447</v>
      </c>
      <c r="G103" s="307"/>
      <c r="H103" s="306" t="s">
        <v>52</v>
      </c>
      <c r="I103" s="306" t="s">
        <v>55</v>
      </c>
      <c r="J103" s="306" t="s">
        <v>448</v>
      </c>
      <c r="K103" s="305"/>
    </row>
    <row r="104" s="1" customFormat="1" ht="17.25" customHeight="1">
      <c r="B104" s="303"/>
      <c r="C104" s="308" t="s">
        <v>449</v>
      </c>
      <c r="D104" s="308"/>
      <c r="E104" s="308"/>
      <c r="F104" s="309" t="s">
        <v>450</v>
      </c>
      <c r="G104" s="310"/>
      <c r="H104" s="308"/>
      <c r="I104" s="308"/>
      <c r="J104" s="308" t="s">
        <v>451</v>
      </c>
      <c r="K104" s="305"/>
    </row>
    <row r="105" s="1" customFormat="1" ht="5.25" customHeight="1">
      <c r="B105" s="303"/>
      <c r="C105" s="306"/>
      <c r="D105" s="306"/>
      <c r="E105" s="306"/>
      <c r="F105" s="306"/>
      <c r="G105" s="324"/>
      <c r="H105" s="306"/>
      <c r="I105" s="306"/>
      <c r="J105" s="306"/>
      <c r="K105" s="305"/>
    </row>
    <row r="106" s="1" customFormat="1" ht="15" customHeight="1">
      <c r="B106" s="303"/>
      <c r="C106" s="291" t="s">
        <v>51</v>
      </c>
      <c r="D106" s="313"/>
      <c r="E106" s="313"/>
      <c r="F106" s="314" t="s">
        <v>452</v>
      </c>
      <c r="G106" s="291"/>
      <c r="H106" s="291" t="s">
        <v>492</v>
      </c>
      <c r="I106" s="291" t="s">
        <v>454</v>
      </c>
      <c r="J106" s="291">
        <v>20</v>
      </c>
      <c r="K106" s="305"/>
    </row>
    <row r="107" s="1" customFormat="1" ht="15" customHeight="1">
      <c r="B107" s="303"/>
      <c r="C107" s="291" t="s">
        <v>455</v>
      </c>
      <c r="D107" s="291"/>
      <c r="E107" s="291"/>
      <c r="F107" s="314" t="s">
        <v>452</v>
      </c>
      <c r="G107" s="291"/>
      <c r="H107" s="291" t="s">
        <v>492</v>
      </c>
      <c r="I107" s="291" t="s">
        <v>454</v>
      </c>
      <c r="J107" s="291">
        <v>120</v>
      </c>
      <c r="K107" s="305"/>
    </row>
    <row r="108" s="1" customFormat="1" ht="15" customHeight="1">
      <c r="B108" s="316"/>
      <c r="C108" s="291" t="s">
        <v>457</v>
      </c>
      <c r="D108" s="291"/>
      <c r="E108" s="291"/>
      <c r="F108" s="314" t="s">
        <v>458</v>
      </c>
      <c r="G108" s="291"/>
      <c r="H108" s="291" t="s">
        <v>492</v>
      </c>
      <c r="I108" s="291" t="s">
        <v>454</v>
      </c>
      <c r="J108" s="291">
        <v>50</v>
      </c>
      <c r="K108" s="305"/>
    </row>
    <row r="109" s="1" customFormat="1" ht="15" customHeight="1">
      <c r="B109" s="316"/>
      <c r="C109" s="291" t="s">
        <v>460</v>
      </c>
      <c r="D109" s="291"/>
      <c r="E109" s="291"/>
      <c r="F109" s="314" t="s">
        <v>452</v>
      </c>
      <c r="G109" s="291"/>
      <c r="H109" s="291" t="s">
        <v>492</v>
      </c>
      <c r="I109" s="291" t="s">
        <v>462</v>
      </c>
      <c r="J109" s="291"/>
      <c r="K109" s="305"/>
    </row>
    <row r="110" s="1" customFormat="1" ht="15" customHeight="1">
      <c r="B110" s="316"/>
      <c r="C110" s="291" t="s">
        <v>471</v>
      </c>
      <c r="D110" s="291"/>
      <c r="E110" s="291"/>
      <c r="F110" s="314" t="s">
        <v>458</v>
      </c>
      <c r="G110" s="291"/>
      <c r="H110" s="291" t="s">
        <v>492</v>
      </c>
      <c r="I110" s="291" t="s">
        <v>454</v>
      </c>
      <c r="J110" s="291">
        <v>50</v>
      </c>
      <c r="K110" s="305"/>
    </row>
    <row r="111" s="1" customFormat="1" ht="15" customHeight="1">
      <c r="B111" s="316"/>
      <c r="C111" s="291" t="s">
        <v>479</v>
      </c>
      <c r="D111" s="291"/>
      <c r="E111" s="291"/>
      <c r="F111" s="314" t="s">
        <v>458</v>
      </c>
      <c r="G111" s="291"/>
      <c r="H111" s="291" t="s">
        <v>492</v>
      </c>
      <c r="I111" s="291" t="s">
        <v>454</v>
      </c>
      <c r="J111" s="291">
        <v>50</v>
      </c>
      <c r="K111" s="305"/>
    </row>
    <row r="112" s="1" customFormat="1" ht="15" customHeight="1">
      <c r="B112" s="316"/>
      <c r="C112" s="291" t="s">
        <v>477</v>
      </c>
      <c r="D112" s="291"/>
      <c r="E112" s="291"/>
      <c r="F112" s="314" t="s">
        <v>458</v>
      </c>
      <c r="G112" s="291"/>
      <c r="H112" s="291" t="s">
        <v>492</v>
      </c>
      <c r="I112" s="291" t="s">
        <v>454</v>
      </c>
      <c r="J112" s="291">
        <v>50</v>
      </c>
      <c r="K112" s="305"/>
    </row>
    <row r="113" s="1" customFormat="1" ht="15" customHeight="1">
      <c r="B113" s="316"/>
      <c r="C113" s="291" t="s">
        <v>51</v>
      </c>
      <c r="D113" s="291"/>
      <c r="E113" s="291"/>
      <c r="F113" s="314" t="s">
        <v>452</v>
      </c>
      <c r="G113" s="291"/>
      <c r="H113" s="291" t="s">
        <v>493</v>
      </c>
      <c r="I113" s="291" t="s">
        <v>454</v>
      </c>
      <c r="J113" s="291">
        <v>20</v>
      </c>
      <c r="K113" s="305"/>
    </row>
    <row r="114" s="1" customFormat="1" ht="15" customHeight="1">
      <c r="B114" s="316"/>
      <c r="C114" s="291" t="s">
        <v>494</v>
      </c>
      <c r="D114" s="291"/>
      <c r="E114" s="291"/>
      <c r="F114" s="314" t="s">
        <v>452</v>
      </c>
      <c r="G114" s="291"/>
      <c r="H114" s="291" t="s">
        <v>495</v>
      </c>
      <c r="I114" s="291" t="s">
        <v>454</v>
      </c>
      <c r="J114" s="291">
        <v>120</v>
      </c>
      <c r="K114" s="305"/>
    </row>
    <row r="115" s="1" customFormat="1" ht="15" customHeight="1">
      <c r="B115" s="316"/>
      <c r="C115" s="291" t="s">
        <v>36</v>
      </c>
      <c r="D115" s="291"/>
      <c r="E115" s="291"/>
      <c r="F115" s="314" t="s">
        <v>452</v>
      </c>
      <c r="G115" s="291"/>
      <c r="H115" s="291" t="s">
        <v>496</v>
      </c>
      <c r="I115" s="291" t="s">
        <v>487</v>
      </c>
      <c r="J115" s="291"/>
      <c r="K115" s="305"/>
    </row>
    <row r="116" s="1" customFormat="1" ht="15" customHeight="1">
      <c r="B116" s="316"/>
      <c r="C116" s="291" t="s">
        <v>46</v>
      </c>
      <c r="D116" s="291"/>
      <c r="E116" s="291"/>
      <c r="F116" s="314" t="s">
        <v>452</v>
      </c>
      <c r="G116" s="291"/>
      <c r="H116" s="291" t="s">
        <v>497</v>
      </c>
      <c r="I116" s="291" t="s">
        <v>487</v>
      </c>
      <c r="J116" s="291"/>
      <c r="K116" s="305"/>
    </row>
    <row r="117" s="1" customFormat="1" ht="15" customHeight="1">
      <c r="B117" s="316"/>
      <c r="C117" s="291" t="s">
        <v>55</v>
      </c>
      <c r="D117" s="291"/>
      <c r="E117" s="291"/>
      <c r="F117" s="314" t="s">
        <v>452</v>
      </c>
      <c r="G117" s="291"/>
      <c r="H117" s="291" t="s">
        <v>498</v>
      </c>
      <c r="I117" s="291" t="s">
        <v>499</v>
      </c>
      <c r="J117" s="291"/>
      <c r="K117" s="305"/>
    </row>
    <row r="118" s="1" customFormat="1" ht="15" customHeight="1">
      <c r="B118" s="319"/>
      <c r="C118" s="325"/>
      <c r="D118" s="325"/>
      <c r="E118" s="325"/>
      <c r="F118" s="325"/>
      <c r="G118" s="325"/>
      <c r="H118" s="325"/>
      <c r="I118" s="325"/>
      <c r="J118" s="325"/>
      <c r="K118" s="321"/>
    </row>
    <row r="119" s="1" customFormat="1" ht="18.75" customHeight="1">
      <c r="B119" s="326"/>
      <c r="C119" s="327"/>
      <c r="D119" s="327"/>
      <c r="E119" s="327"/>
      <c r="F119" s="328"/>
      <c r="G119" s="327"/>
      <c r="H119" s="327"/>
      <c r="I119" s="327"/>
      <c r="J119" s="327"/>
      <c r="K119" s="326"/>
    </row>
    <row r="120" s="1" customFormat="1" ht="18.75" customHeight="1">
      <c r="B120" s="299"/>
      <c r="C120" s="299"/>
      <c r="D120" s="299"/>
      <c r="E120" s="299"/>
      <c r="F120" s="299"/>
      <c r="G120" s="299"/>
      <c r="H120" s="299"/>
      <c r="I120" s="299"/>
      <c r="J120" s="299"/>
      <c r="K120" s="299"/>
    </row>
    <row r="121" s="1" customFormat="1" ht="7.5" customHeight="1">
      <c r="B121" s="329"/>
      <c r="C121" s="330"/>
      <c r="D121" s="330"/>
      <c r="E121" s="330"/>
      <c r="F121" s="330"/>
      <c r="G121" s="330"/>
      <c r="H121" s="330"/>
      <c r="I121" s="330"/>
      <c r="J121" s="330"/>
      <c r="K121" s="331"/>
    </row>
    <row r="122" s="1" customFormat="1" ht="45" customHeight="1">
      <c r="B122" s="332"/>
      <c r="C122" s="282" t="s">
        <v>500</v>
      </c>
      <c r="D122" s="282"/>
      <c r="E122" s="282"/>
      <c r="F122" s="282"/>
      <c r="G122" s="282"/>
      <c r="H122" s="282"/>
      <c r="I122" s="282"/>
      <c r="J122" s="282"/>
      <c r="K122" s="333"/>
    </row>
    <row r="123" s="1" customFormat="1" ht="17.25" customHeight="1">
      <c r="B123" s="334"/>
      <c r="C123" s="306" t="s">
        <v>446</v>
      </c>
      <c r="D123" s="306"/>
      <c r="E123" s="306"/>
      <c r="F123" s="306" t="s">
        <v>447</v>
      </c>
      <c r="G123" s="307"/>
      <c r="H123" s="306" t="s">
        <v>52</v>
      </c>
      <c r="I123" s="306" t="s">
        <v>55</v>
      </c>
      <c r="J123" s="306" t="s">
        <v>448</v>
      </c>
      <c r="K123" s="335"/>
    </row>
    <row r="124" s="1" customFormat="1" ht="17.25" customHeight="1">
      <c r="B124" s="334"/>
      <c r="C124" s="308" t="s">
        <v>449</v>
      </c>
      <c r="D124" s="308"/>
      <c r="E124" s="308"/>
      <c r="F124" s="309" t="s">
        <v>450</v>
      </c>
      <c r="G124" s="310"/>
      <c r="H124" s="308"/>
      <c r="I124" s="308"/>
      <c r="J124" s="308" t="s">
        <v>451</v>
      </c>
      <c r="K124" s="335"/>
    </row>
    <row r="125" s="1" customFormat="1" ht="5.25" customHeight="1">
      <c r="B125" s="336"/>
      <c r="C125" s="311"/>
      <c r="D125" s="311"/>
      <c r="E125" s="311"/>
      <c r="F125" s="311"/>
      <c r="G125" s="337"/>
      <c r="H125" s="311"/>
      <c r="I125" s="311"/>
      <c r="J125" s="311"/>
      <c r="K125" s="338"/>
    </row>
    <row r="126" s="1" customFormat="1" ht="15" customHeight="1">
      <c r="B126" s="336"/>
      <c r="C126" s="291" t="s">
        <v>455</v>
      </c>
      <c r="D126" s="313"/>
      <c r="E126" s="313"/>
      <c r="F126" s="314" t="s">
        <v>452</v>
      </c>
      <c r="G126" s="291"/>
      <c r="H126" s="291" t="s">
        <v>492</v>
      </c>
      <c r="I126" s="291" t="s">
        <v>454</v>
      </c>
      <c r="J126" s="291">
        <v>120</v>
      </c>
      <c r="K126" s="339"/>
    </row>
    <row r="127" s="1" customFormat="1" ht="15" customHeight="1">
      <c r="B127" s="336"/>
      <c r="C127" s="291" t="s">
        <v>501</v>
      </c>
      <c r="D127" s="291"/>
      <c r="E127" s="291"/>
      <c r="F127" s="314" t="s">
        <v>452</v>
      </c>
      <c r="G127" s="291"/>
      <c r="H127" s="291" t="s">
        <v>502</v>
      </c>
      <c r="I127" s="291" t="s">
        <v>454</v>
      </c>
      <c r="J127" s="291" t="s">
        <v>503</v>
      </c>
      <c r="K127" s="339"/>
    </row>
    <row r="128" s="1" customFormat="1" ht="15" customHeight="1">
      <c r="B128" s="336"/>
      <c r="C128" s="291" t="s">
        <v>400</v>
      </c>
      <c r="D128" s="291"/>
      <c r="E128" s="291"/>
      <c r="F128" s="314" t="s">
        <v>452</v>
      </c>
      <c r="G128" s="291"/>
      <c r="H128" s="291" t="s">
        <v>504</v>
      </c>
      <c r="I128" s="291" t="s">
        <v>454</v>
      </c>
      <c r="J128" s="291" t="s">
        <v>503</v>
      </c>
      <c r="K128" s="339"/>
    </row>
    <row r="129" s="1" customFormat="1" ht="15" customHeight="1">
      <c r="B129" s="336"/>
      <c r="C129" s="291" t="s">
        <v>463</v>
      </c>
      <c r="D129" s="291"/>
      <c r="E129" s="291"/>
      <c r="F129" s="314" t="s">
        <v>458</v>
      </c>
      <c r="G129" s="291"/>
      <c r="H129" s="291" t="s">
        <v>464</v>
      </c>
      <c r="I129" s="291" t="s">
        <v>454</v>
      </c>
      <c r="J129" s="291">
        <v>15</v>
      </c>
      <c r="K129" s="339"/>
    </row>
    <row r="130" s="1" customFormat="1" ht="15" customHeight="1">
      <c r="B130" s="336"/>
      <c r="C130" s="317" t="s">
        <v>465</v>
      </c>
      <c r="D130" s="317"/>
      <c r="E130" s="317"/>
      <c r="F130" s="318" t="s">
        <v>458</v>
      </c>
      <c r="G130" s="317"/>
      <c r="H130" s="317" t="s">
        <v>466</v>
      </c>
      <c r="I130" s="317" t="s">
        <v>454</v>
      </c>
      <c r="J130" s="317">
        <v>15</v>
      </c>
      <c r="K130" s="339"/>
    </row>
    <row r="131" s="1" customFormat="1" ht="15" customHeight="1">
      <c r="B131" s="336"/>
      <c r="C131" s="317" t="s">
        <v>467</v>
      </c>
      <c r="D131" s="317"/>
      <c r="E131" s="317"/>
      <c r="F131" s="318" t="s">
        <v>458</v>
      </c>
      <c r="G131" s="317"/>
      <c r="H131" s="317" t="s">
        <v>468</v>
      </c>
      <c r="I131" s="317" t="s">
        <v>454</v>
      </c>
      <c r="J131" s="317">
        <v>20</v>
      </c>
      <c r="K131" s="339"/>
    </row>
    <row r="132" s="1" customFormat="1" ht="15" customHeight="1">
      <c r="B132" s="336"/>
      <c r="C132" s="317" t="s">
        <v>469</v>
      </c>
      <c r="D132" s="317"/>
      <c r="E132" s="317"/>
      <c r="F132" s="318" t="s">
        <v>458</v>
      </c>
      <c r="G132" s="317"/>
      <c r="H132" s="317" t="s">
        <v>470</v>
      </c>
      <c r="I132" s="317" t="s">
        <v>454</v>
      </c>
      <c r="J132" s="317">
        <v>20</v>
      </c>
      <c r="K132" s="339"/>
    </row>
    <row r="133" s="1" customFormat="1" ht="15" customHeight="1">
      <c r="B133" s="336"/>
      <c r="C133" s="291" t="s">
        <v>457</v>
      </c>
      <c r="D133" s="291"/>
      <c r="E133" s="291"/>
      <c r="F133" s="314" t="s">
        <v>458</v>
      </c>
      <c r="G133" s="291"/>
      <c r="H133" s="291" t="s">
        <v>492</v>
      </c>
      <c r="I133" s="291" t="s">
        <v>454</v>
      </c>
      <c r="J133" s="291">
        <v>50</v>
      </c>
      <c r="K133" s="339"/>
    </row>
    <row r="134" s="1" customFormat="1" ht="15" customHeight="1">
      <c r="B134" s="336"/>
      <c r="C134" s="291" t="s">
        <v>471</v>
      </c>
      <c r="D134" s="291"/>
      <c r="E134" s="291"/>
      <c r="F134" s="314" t="s">
        <v>458</v>
      </c>
      <c r="G134" s="291"/>
      <c r="H134" s="291" t="s">
        <v>492</v>
      </c>
      <c r="I134" s="291" t="s">
        <v>454</v>
      </c>
      <c r="J134" s="291">
        <v>50</v>
      </c>
      <c r="K134" s="339"/>
    </row>
    <row r="135" s="1" customFormat="1" ht="15" customHeight="1">
      <c r="B135" s="336"/>
      <c r="C135" s="291" t="s">
        <v>477</v>
      </c>
      <c r="D135" s="291"/>
      <c r="E135" s="291"/>
      <c r="F135" s="314" t="s">
        <v>458</v>
      </c>
      <c r="G135" s="291"/>
      <c r="H135" s="291" t="s">
        <v>492</v>
      </c>
      <c r="I135" s="291" t="s">
        <v>454</v>
      </c>
      <c r="J135" s="291">
        <v>50</v>
      </c>
      <c r="K135" s="339"/>
    </row>
    <row r="136" s="1" customFormat="1" ht="15" customHeight="1">
      <c r="B136" s="336"/>
      <c r="C136" s="291" t="s">
        <v>479</v>
      </c>
      <c r="D136" s="291"/>
      <c r="E136" s="291"/>
      <c r="F136" s="314" t="s">
        <v>458</v>
      </c>
      <c r="G136" s="291"/>
      <c r="H136" s="291" t="s">
        <v>492</v>
      </c>
      <c r="I136" s="291" t="s">
        <v>454</v>
      </c>
      <c r="J136" s="291">
        <v>50</v>
      </c>
      <c r="K136" s="339"/>
    </row>
    <row r="137" s="1" customFormat="1" ht="15" customHeight="1">
      <c r="B137" s="336"/>
      <c r="C137" s="291" t="s">
        <v>480</v>
      </c>
      <c r="D137" s="291"/>
      <c r="E137" s="291"/>
      <c r="F137" s="314" t="s">
        <v>458</v>
      </c>
      <c r="G137" s="291"/>
      <c r="H137" s="291" t="s">
        <v>505</v>
      </c>
      <c r="I137" s="291" t="s">
        <v>454</v>
      </c>
      <c r="J137" s="291">
        <v>255</v>
      </c>
      <c r="K137" s="339"/>
    </row>
    <row r="138" s="1" customFormat="1" ht="15" customHeight="1">
      <c r="B138" s="336"/>
      <c r="C138" s="291" t="s">
        <v>482</v>
      </c>
      <c r="D138" s="291"/>
      <c r="E138" s="291"/>
      <c r="F138" s="314" t="s">
        <v>452</v>
      </c>
      <c r="G138" s="291"/>
      <c r="H138" s="291" t="s">
        <v>506</v>
      </c>
      <c r="I138" s="291" t="s">
        <v>484</v>
      </c>
      <c r="J138" s="291"/>
      <c r="K138" s="339"/>
    </row>
    <row r="139" s="1" customFormat="1" ht="15" customHeight="1">
      <c r="B139" s="336"/>
      <c r="C139" s="291" t="s">
        <v>485</v>
      </c>
      <c r="D139" s="291"/>
      <c r="E139" s="291"/>
      <c r="F139" s="314" t="s">
        <v>452</v>
      </c>
      <c r="G139" s="291"/>
      <c r="H139" s="291" t="s">
        <v>507</v>
      </c>
      <c r="I139" s="291" t="s">
        <v>487</v>
      </c>
      <c r="J139" s="291"/>
      <c r="K139" s="339"/>
    </row>
    <row r="140" s="1" customFormat="1" ht="15" customHeight="1">
      <c r="B140" s="336"/>
      <c r="C140" s="291" t="s">
        <v>488</v>
      </c>
      <c r="D140" s="291"/>
      <c r="E140" s="291"/>
      <c r="F140" s="314" t="s">
        <v>452</v>
      </c>
      <c r="G140" s="291"/>
      <c r="H140" s="291" t="s">
        <v>488</v>
      </c>
      <c r="I140" s="291" t="s">
        <v>487</v>
      </c>
      <c r="J140" s="291"/>
      <c r="K140" s="339"/>
    </row>
    <row r="141" s="1" customFormat="1" ht="15" customHeight="1">
      <c r="B141" s="336"/>
      <c r="C141" s="291" t="s">
        <v>36</v>
      </c>
      <c r="D141" s="291"/>
      <c r="E141" s="291"/>
      <c r="F141" s="314" t="s">
        <v>452</v>
      </c>
      <c r="G141" s="291"/>
      <c r="H141" s="291" t="s">
        <v>508</v>
      </c>
      <c r="I141" s="291" t="s">
        <v>487</v>
      </c>
      <c r="J141" s="291"/>
      <c r="K141" s="339"/>
    </row>
    <row r="142" s="1" customFormat="1" ht="15" customHeight="1">
      <c r="B142" s="336"/>
      <c r="C142" s="291" t="s">
        <v>509</v>
      </c>
      <c r="D142" s="291"/>
      <c r="E142" s="291"/>
      <c r="F142" s="314" t="s">
        <v>452</v>
      </c>
      <c r="G142" s="291"/>
      <c r="H142" s="291" t="s">
        <v>510</v>
      </c>
      <c r="I142" s="291" t="s">
        <v>487</v>
      </c>
      <c r="J142" s="291"/>
      <c r="K142" s="339"/>
    </row>
    <row r="143" s="1" customFormat="1" ht="15" customHeight="1">
      <c r="B143" s="340"/>
      <c r="C143" s="341"/>
      <c r="D143" s="341"/>
      <c r="E143" s="341"/>
      <c r="F143" s="341"/>
      <c r="G143" s="341"/>
      <c r="H143" s="341"/>
      <c r="I143" s="341"/>
      <c r="J143" s="341"/>
      <c r="K143" s="342"/>
    </row>
    <row r="144" s="1" customFormat="1" ht="18.75" customHeight="1">
      <c r="B144" s="327"/>
      <c r="C144" s="327"/>
      <c r="D144" s="327"/>
      <c r="E144" s="327"/>
      <c r="F144" s="328"/>
      <c r="G144" s="327"/>
      <c r="H144" s="327"/>
      <c r="I144" s="327"/>
      <c r="J144" s="327"/>
      <c r="K144" s="327"/>
    </row>
    <row r="145" s="1" customFormat="1" ht="18.75" customHeight="1">
      <c r="B145" s="299"/>
      <c r="C145" s="299"/>
      <c r="D145" s="299"/>
      <c r="E145" s="299"/>
      <c r="F145" s="299"/>
      <c r="G145" s="299"/>
      <c r="H145" s="299"/>
      <c r="I145" s="299"/>
      <c r="J145" s="299"/>
      <c r="K145" s="299"/>
    </row>
    <row r="146" s="1" customFormat="1" ht="7.5" customHeight="1">
      <c r="B146" s="300"/>
      <c r="C146" s="301"/>
      <c r="D146" s="301"/>
      <c r="E146" s="301"/>
      <c r="F146" s="301"/>
      <c r="G146" s="301"/>
      <c r="H146" s="301"/>
      <c r="I146" s="301"/>
      <c r="J146" s="301"/>
      <c r="K146" s="302"/>
    </row>
    <row r="147" s="1" customFormat="1" ht="45" customHeight="1">
      <c r="B147" s="303"/>
      <c r="C147" s="304" t="s">
        <v>511</v>
      </c>
      <c r="D147" s="304"/>
      <c r="E147" s="304"/>
      <c r="F147" s="304"/>
      <c r="G147" s="304"/>
      <c r="H147" s="304"/>
      <c r="I147" s="304"/>
      <c r="J147" s="304"/>
      <c r="K147" s="305"/>
    </row>
    <row r="148" s="1" customFormat="1" ht="17.25" customHeight="1">
      <c r="B148" s="303"/>
      <c r="C148" s="306" t="s">
        <v>446</v>
      </c>
      <c r="D148" s="306"/>
      <c r="E148" s="306"/>
      <c r="F148" s="306" t="s">
        <v>447</v>
      </c>
      <c r="G148" s="307"/>
      <c r="H148" s="306" t="s">
        <v>52</v>
      </c>
      <c r="I148" s="306" t="s">
        <v>55</v>
      </c>
      <c r="J148" s="306" t="s">
        <v>448</v>
      </c>
      <c r="K148" s="305"/>
    </row>
    <row r="149" s="1" customFormat="1" ht="17.25" customHeight="1">
      <c r="B149" s="303"/>
      <c r="C149" s="308" t="s">
        <v>449</v>
      </c>
      <c r="D149" s="308"/>
      <c r="E149" s="308"/>
      <c r="F149" s="309" t="s">
        <v>450</v>
      </c>
      <c r="G149" s="310"/>
      <c r="H149" s="308"/>
      <c r="I149" s="308"/>
      <c r="J149" s="308" t="s">
        <v>451</v>
      </c>
      <c r="K149" s="305"/>
    </row>
    <row r="150" s="1" customFormat="1" ht="5.25" customHeight="1">
      <c r="B150" s="316"/>
      <c r="C150" s="311"/>
      <c r="D150" s="311"/>
      <c r="E150" s="311"/>
      <c r="F150" s="311"/>
      <c r="G150" s="312"/>
      <c r="H150" s="311"/>
      <c r="I150" s="311"/>
      <c r="J150" s="311"/>
      <c r="K150" s="339"/>
    </row>
    <row r="151" s="1" customFormat="1" ht="15" customHeight="1">
      <c r="B151" s="316"/>
      <c r="C151" s="343" t="s">
        <v>455</v>
      </c>
      <c r="D151" s="291"/>
      <c r="E151" s="291"/>
      <c r="F151" s="344" t="s">
        <v>452</v>
      </c>
      <c r="G151" s="291"/>
      <c r="H151" s="343" t="s">
        <v>492</v>
      </c>
      <c r="I151" s="343" t="s">
        <v>454</v>
      </c>
      <c r="J151" s="343">
        <v>120</v>
      </c>
      <c r="K151" s="339"/>
    </row>
    <row r="152" s="1" customFormat="1" ht="15" customHeight="1">
      <c r="B152" s="316"/>
      <c r="C152" s="343" t="s">
        <v>501</v>
      </c>
      <c r="D152" s="291"/>
      <c r="E152" s="291"/>
      <c r="F152" s="344" t="s">
        <v>452</v>
      </c>
      <c r="G152" s="291"/>
      <c r="H152" s="343" t="s">
        <v>512</v>
      </c>
      <c r="I152" s="343" t="s">
        <v>454</v>
      </c>
      <c r="J152" s="343" t="s">
        <v>503</v>
      </c>
      <c r="K152" s="339"/>
    </row>
    <row r="153" s="1" customFormat="1" ht="15" customHeight="1">
      <c r="B153" s="316"/>
      <c r="C153" s="343" t="s">
        <v>400</v>
      </c>
      <c r="D153" s="291"/>
      <c r="E153" s="291"/>
      <c r="F153" s="344" t="s">
        <v>452</v>
      </c>
      <c r="G153" s="291"/>
      <c r="H153" s="343" t="s">
        <v>513</v>
      </c>
      <c r="I153" s="343" t="s">
        <v>454</v>
      </c>
      <c r="J153" s="343" t="s">
        <v>503</v>
      </c>
      <c r="K153" s="339"/>
    </row>
    <row r="154" s="1" customFormat="1" ht="15" customHeight="1">
      <c r="B154" s="316"/>
      <c r="C154" s="343" t="s">
        <v>457</v>
      </c>
      <c r="D154" s="291"/>
      <c r="E154" s="291"/>
      <c r="F154" s="344" t="s">
        <v>458</v>
      </c>
      <c r="G154" s="291"/>
      <c r="H154" s="343" t="s">
        <v>492</v>
      </c>
      <c r="I154" s="343" t="s">
        <v>454</v>
      </c>
      <c r="J154" s="343">
        <v>50</v>
      </c>
      <c r="K154" s="339"/>
    </row>
    <row r="155" s="1" customFormat="1" ht="15" customHeight="1">
      <c r="B155" s="316"/>
      <c r="C155" s="343" t="s">
        <v>460</v>
      </c>
      <c r="D155" s="291"/>
      <c r="E155" s="291"/>
      <c r="F155" s="344" t="s">
        <v>452</v>
      </c>
      <c r="G155" s="291"/>
      <c r="H155" s="343" t="s">
        <v>492</v>
      </c>
      <c r="I155" s="343" t="s">
        <v>462</v>
      </c>
      <c r="J155" s="343"/>
      <c r="K155" s="339"/>
    </row>
    <row r="156" s="1" customFormat="1" ht="15" customHeight="1">
      <c r="B156" s="316"/>
      <c r="C156" s="343" t="s">
        <v>471</v>
      </c>
      <c r="D156" s="291"/>
      <c r="E156" s="291"/>
      <c r="F156" s="344" t="s">
        <v>458</v>
      </c>
      <c r="G156" s="291"/>
      <c r="H156" s="343" t="s">
        <v>492</v>
      </c>
      <c r="I156" s="343" t="s">
        <v>454</v>
      </c>
      <c r="J156" s="343">
        <v>50</v>
      </c>
      <c r="K156" s="339"/>
    </row>
    <row r="157" s="1" customFormat="1" ht="15" customHeight="1">
      <c r="B157" s="316"/>
      <c r="C157" s="343" t="s">
        <v>479</v>
      </c>
      <c r="D157" s="291"/>
      <c r="E157" s="291"/>
      <c r="F157" s="344" t="s">
        <v>458</v>
      </c>
      <c r="G157" s="291"/>
      <c r="H157" s="343" t="s">
        <v>492</v>
      </c>
      <c r="I157" s="343" t="s">
        <v>454</v>
      </c>
      <c r="J157" s="343">
        <v>50</v>
      </c>
      <c r="K157" s="339"/>
    </row>
    <row r="158" s="1" customFormat="1" ht="15" customHeight="1">
      <c r="B158" s="316"/>
      <c r="C158" s="343" t="s">
        <v>477</v>
      </c>
      <c r="D158" s="291"/>
      <c r="E158" s="291"/>
      <c r="F158" s="344" t="s">
        <v>458</v>
      </c>
      <c r="G158" s="291"/>
      <c r="H158" s="343" t="s">
        <v>492</v>
      </c>
      <c r="I158" s="343" t="s">
        <v>454</v>
      </c>
      <c r="J158" s="343">
        <v>50</v>
      </c>
      <c r="K158" s="339"/>
    </row>
    <row r="159" s="1" customFormat="1" ht="15" customHeight="1">
      <c r="B159" s="316"/>
      <c r="C159" s="343" t="s">
        <v>87</v>
      </c>
      <c r="D159" s="291"/>
      <c r="E159" s="291"/>
      <c r="F159" s="344" t="s">
        <v>452</v>
      </c>
      <c r="G159" s="291"/>
      <c r="H159" s="343" t="s">
        <v>514</v>
      </c>
      <c r="I159" s="343" t="s">
        <v>454</v>
      </c>
      <c r="J159" s="343" t="s">
        <v>515</v>
      </c>
      <c r="K159" s="339"/>
    </row>
    <row r="160" s="1" customFormat="1" ht="15" customHeight="1">
      <c r="B160" s="316"/>
      <c r="C160" s="343" t="s">
        <v>516</v>
      </c>
      <c r="D160" s="291"/>
      <c r="E160" s="291"/>
      <c r="F160" s="344" t="s">
        <v>452</v>
      </c>
      <c r="G160" s="291"/>
      <c r="H160" s="343" t="s">
        <v>517</v>
      </c>
      <c r="I160" s="343" t="s">
        <v>487</v>
      </c>
      <c r="J160" s="343"/>
      <c r="K160" s="339"/>
    </row>
    <row r="161" s="1" customFormat="1" ht="15" customHeight="1">
      <c r="B161" s="345"/>
      <c r="C161" s="325"/>
      <c r="D161" s="325"/>
      <c r="E161" s="325"/>
      <c r="F161" s="325"/>
      <c r="G161" s="325"/>
      <c r="H161" s="325"/>
      <c r="I161" s="325"/>
      <c r="J161" s="325"/>
      <c r="K161" s="346"/>
    </row>
    <row r="162" s="1" customFormat="1" ht="18.75" customHeight="1">
      <c r="B162" s="327"/>
      <c r="C162" s="337"/>
      <c r="D162" s="337"/>
      <c r="E162" s="337"/>
      <c r="F162" s="347"/>
      <c r="G162" s="337"/>
      <c r="H162" s="337"/>
      <c r="I162" s="337"/>
      <c r="J162" s="337"/>
      <c r="K162" s="327"/>
    </row>
    <row r="163" s="1" customFormat="1" ht="18.75" customHeight="1">
      <c r="B163" s="299"/>
      <c r="C163" s="299"/>
      <c r="D163" s="299"/>
      <c r="E163" s="299"/>
      <c r="F163" s="299"/>
      <c r="G163" s="299"/>
      <c r="H163" s="299"/>
      <c r="I163" s="299"/>
      <c r="J163" s="299"/>
      <c r="K163" s="299"/>
    </row>
    <row r="164" s="1" customFormat="1" ht="7.5" customHeight="1">
      <c r="B164" s="278"/>
      <c r="C164" s="279"/>
      <c r="D164" s="279"/>
      <c r="E164" s="279"/>
      <c r="F164" s="279"/>
      <c r="G164" s="279"/>
      <c r="H164" s="279"/>
      <c r="I164" s="279"/>
      <c r="J164" s="279"/>
      <c r="K164" s="280"/>
    </row>
    <row r="165" s="1" customFormat="1" ht="45" customHeight="1">
      <c r="B165" s="281"/>
      <c r="C165" s="282" t="s">
        <v>518</v>
      </c>
      <c r="D165" s="282"/>
      <c r="E165" s="282"/>
      <c r="F165" s="282"/>
      <c r="G165" s="282"/>
      <c r="H165" s="282"/>
      <c r="I165" s="282"/>
      <c r="J165" s="282"/>
      <c r="K165" s="283"/>
    </row>
    <row r="166" s="1" customFormat="1" ht="17.25" customHeight="1">
      <c r="B166" s="281"/>
      <c r="C166" s="306" t="s">
        <v>446</v>
      </c>
      <c r="D166" s="306"/>
      <c r="E166" s="306"/>
      <c r="F166" s="306" t="s">
        <v>447</v>
      </c>
      <c r="G166" s="348"/>
      <c r="H166" s="349" t="s">
        <v>52</v>
      </c>
      <c r="I166" s="349" t="s">
        <v>55</v>
      </c>
      <c r="J166" s="306" t="s">
        <v>448</v>
      </c>
      <c r="K166" s="283"/>
    </row>
    <row r="167" s="1" customFormat="1" ht="17.25" customHeight="1">
      <c r="B167" s="284"/>
      <c r="C167" s="308" t="s">
        <v>449</v>
      </c>
      <c r="D167" s="308"/>
      <c r="E167" s="308"/>
      <c r="F167" s="309" t="s">
        <v>450</v>
      </c>
      <c r="G167" s="350"/>
      <c r="H167" s="351"/>
      <c r="I167" s="351"/>
      <c r="J167" s="308" t="s">
        <v>451</v>
      </c>
      <c r="K167" s="286"/>
    </row>
    <row r="168" s="1" customFormat="1" ht="5.25" customHeight="1">
      <c r="B168" s="316"/>
      <c r="C168" s="311"/>
      <c r="D168" s="311"/>
      <c r="E168" s="311"/>
      <c r="F168" s="311"/>
      <c r="G168" s="312"/>
      <c r="H168" s="311"/>
      <c r="I168" s="311"/>
      <c r="J168" s="311"/>
      <c r="K168" s="339"/>
    </row>
    <row r="169" s="1" customFormat="1" ht="15" customHeight="1">
      <c r="B169" s="316"/>
      <c r="C169" s="291" t="s">
        <v>455</v>
      </c>
      <c r="D169" s="291"/>
      <c r="E169" s="291"/>
      <c r="F169" s="314" t="s">
        <v>452</v>
      </c>
      <c r="G169" s="291"/>
      <c r="H169" s="291" t="s">
        <v>492</v>
      </c>
      <c r="I169" s="291" t="s">
        <v>454</v>
      </c>
      <c r="J169" s="291">
        <v>120</v>
      </c>
      <c r="K169" s="339"/>
    </row>
    <row r="170" s="1" customFormat="1" ht="15" customHeight="1">
      <c r="B170" s="316"/>
      <c r="C170" s="291" t="s">
        <v>501</v>
      </c>
      <c r="D170" s="291"/>
      <c r="E170" s="291"/>
      <c r="F170" s="314" t="s">
        <v>452</v>
      </c>
      <c r="G170" s="291"/>
      <c r="H170" s="291" t="s">
        <v>502</v>
      </c>
      <c r="I170" s="291" t="s">
        <v>454</v>
      </c>
      <c r="J170" s="291" t="s">
        <v>503</v>
      </c>
      <c r="K170" s="339"/>
    </row>
    <row r="171" s="1" customFormat="1" ht="15" customHeight="1">
      <c r="B171" s="316"/>
      <c r="C171" s="291" t="s">
        <v>400</v>
      </c>
      <c r="D171" s="291"/>
      <c r="E171" s="291"/>
      <c r="F171" s="314" t="s">
        <v>452</v>
      </c>
      <c r="G171" s="291"/>
      <c r="H171" s="291" t="s">
        <v>519</v>
      </c>
      <c r="I171" s="291" t="s">
        <v>454</v>
      </c>
      <c r="J171" s="291" t="s">
        <v>503</v>
      </c>
      <c r="K171" s="339"/>
    </row>
    <row r="172" s="1" customFormat="1" ht="15" customHeight="1">
      <c r="B172" s="316"/>
      <c r="C172" s="291" t="s">
        <v>457</v>
      </c>
      <c r="D172" s="291"/>
      <c r="E172" s="291"/>
      <c r="F172" s="314" t="s">
        <v>458</v>
      </c>
      <c r="G172" s="291"/>
      <c r="H172" s="291" t="s">
        <v>519</v>
      </c>
      <c r="I172" s="291" t="s">
        <v>454</v>
      </c>
      <c r="J172" s="291">
        <v>50</v>
      </c>
      <c r="K172" s="339"/>
    </row>
    <row r="173" s="1" customFormat="1" ht="15" customHeight="1">
      <c r="B173" s="316"/>
      <c r="C173" s="291" t="s">
        <v>460</v>
      </c>
      <c r="D173" s="291"/>
      <c r="E173" s="291"/>
      <c r="F173" s="314" t="s">
        <v>452</v>
      </c>
      <c r="G173" s="291"/>
      <c r="H173" s="291" t="s">
        <v>519</v>
      </c>
      <c r="I173" s="291" t="s">
        <v>462</v>
      </c>
      <c r="J173" s="291"/>
      <c r="K173" s="339"/>
    </row>
    <row r="174" s="1" customFormat="1" ht="15" customHeight="1">
      <c r="B174" s="316"/>
      <c r="C174" s="291" t="s">
        <v>471</v>
      </c>
      <c r="D174" s="291"/>
      <c r="E174" s="291"/>
      <c r="F174" s="314" t="s">
        <v>458</v>
      </c>
      <c r="G174" s="291"/>
      <c r="H174" s="291" t="s">
        <v>519</v>
      </c>
      <c r="I174" s="291" t="s">
        <v>454</v>
      </c>
      <c r="J174" s="291">
        <v>50</v>
      </c>
      <c r="K174" s="339"/>
    </row>
    <row r="175" s="1" customFormat="1" ht="15" customHeight="1">
      <c r="B175" s="316"/>
      <c r="C175" s="291" t="s">
        <v>479</v>
      </c>
      <c r="D175" s="291"/>
      <c r="E175" s="291"/>
      <c r="F175" s="314" t="s">
        <v>458</v>
      </c>
      <c r="G175" s="291"/>
      <c r="H175" s="291" t="s">
        <v>519</v>
      </c>
      <c r="I175" s="291" t="s">
        <v>454</v>
      </c>
      <c r="J175" s="291">
        <v>50</v>
      </c>
      <c r="K175" s="339"/>
    </row>
    <row r="176" s="1" customFormat="1" ht="15" customHeight="1">
      <c r="B176" s="316"/>
      <c r="C176" s="291" t="s">
        <v>477</v>
      </c>
      <c r="D176" s="291"/>
      <c r="E176" s="291"/>
      <c r="F176" s="314" t="s">
        <v>458</v>
      </c>
      <c r="G176" s="291"/>
      <c r="H176" s="291" t="s">
        <v>519</v>
      </c>
      <c r="I176" s="291" t="s">
        <v>454</v>
      </c>
      <c r="J176" s="291">
        <v>50</v>
      </c>
      <c r="K176" s="339"/>
    </row>
    <row r="177" s="1" customFormat="1" ht="15" customHeight="1">
      <c r="B177" s="316"/>
      <c r="C177" s="291" t="s">
        <v>94</v>
      </c>
      <c r="D177" s="291"/>
      <c r="E177" s="291"/>
      <c r="F177" s="314" t="s">
        <v>452</v>
      </c>
      <c r="G177" s="291"/>
      <c r="H177" s="291" t="s">
        <v>520</v>
      </c>
      <c r="I177" s="291" t="s">
        <v>521</v>
      </c>
      <c r="J177" s="291"/>
      <c r="K177" s="339"/>
    </row>
    <row r="178" s="1" customFormat="1" ht="15" customHeight="1">
      <c r="B178" s="316"/>
      <c r="C178" s="291" t="s">
        <v>55</v>
      </c>
      <c r="D178" s="291"/>
      <c r="E178" s="291"/>
      <c r="F178" s="314" t="s">
        <v>452</v>
      </c>
      <c r="G178" s="291"/>
      <c r="H178" s="291" t="s">
        <v>522</v>
      </c>
      <c r="I178" s="291" t="s">
        <v>523</v>
      </c>
      <c r="J178" s="291">
        <v>1</v>
      </c>
      <c r="K178" s="339"/>
    </row>
    <row r="179" s="1" customFormat="1" ht="15" customHeight="1">
      <c r="B179" s="316"/>
      <c r="C179" s="291" t="s">
        <v>51</v>
      </c>
      <c r="D179" s="291"/>
      <c r="E179" s="291"/>
      <c r="F179" s="314" t="s">
        <v>452</v>
      </c>
      <c r="G179" s="291"/>
      <c r="H179" s="291" t="s">
        <v>524</v>
      </c>
      <c r="I179" s="291" t="s">
        <v>454</v>
      </c>
      <c r="J179" s="291">
        <v>20</v>
      </c>
      <c r="K179" s="339"/>
    </row>
    <row r="180" s="1" customFormat="1" ht="15" customHeight="1">
      <c r="B180" s="316"/>
      <c r="C180" s="291" t="s">
        <v>52</v>
      </c>
      <c r="D180" s="291"/>
      <c r="E180" s="291"/>
      <c r="F180" s="314" t="s">
        <v>452</v>
      </c>
      <c r="G180" s="291"/>
      <c r="H180" s="291" t="s">
        <v>525</v>
      </c>
      <c r="I180" s="291" t="s">
        <v>454</v>
      </c>
      <c r="J180" s="291">
        <v>255</v>
      </c>
      <c r="K180" s="339"/>
    </row>
    <row r="181" s="1" customFormat="1" ht="15" customHeight="1">
      <c r="B181" s="316"/>
      <c r="C181" s="291" t="s">
        <v>95</v>
      </c>
      <c r="D181" s="291"/>
      <c r="E181" s="291"/>
      <c r="F181" s="314" t="s">
        <v>452</v>
      </c>
      <c r="G181" s="291"/>
      <c r="H181" s="291" t="s">
        <v>416</v>
      </c>
      <c r="I181" s="291" t="s">
        <v>454</v>
      </c>
      <c r="J181" s="291">
        <v>10</v>
      </c>
      <c r="K181" s="339"/>
    </row>
    <row r="182" s="1" customFormat="1" ht="15" customHeight="1">
      <c r="B182" s="316"/>
      <c r="C182" s="291" t="s">
        <v>96</v>
      </c>
      <c r="D182" s="291"/>
      <c r="E182" s="291"/>
      <c r="F182" s="314" t="s">
        <v>452</v>
      </c>
      <c r="G182" s="291"/>
      <c r="H182" s="291" t="s">
        <v>526</v>
      </c>
      <c r="I182" s="291" t="s">
        <v>487</v>
      </c>
      <c r="J182" s="291"/>
      <c r="K182" s="339"/>
    </row>
    <row r="183" s="1" customFormat="1" ht="15" customHeight="1">
      <c r="B183" s="316"/>
      <c r="C183" s="291" t="s">
        <v>527</v>
      </c>
      <c r="D183" s="291"/>
      <c r="E183" s="291"/>
      <c r="F183" s="314" t="s">
        <v>452</v>
      </c>
      <c r="G183" s="291"/>
      <c r="H183" s="291" t="s">
        <v>528</v>
      </c>
      <c r="I183" s="291" t="s">
        <v>487</v>
      </c>
      <c r="J183" s="291"/>
      <c r="K183" s="339"/>
    </row>
    <row r="184" s="1" customFormat="1" ht="15" customHeight="1">
      <c r="B184" s="316"/>
      <c r="C184" s="291" t="s">
        <v>516</v>
      </c>
      <c r="D184" s="291"/>
      <c r="E184" s="291"/>
      <c r="F184" s="314" t="s">
        <v>452</v>
      </c>
      <c r="G184" s="291"/>
      <c r="H184" s="291" t="s">
        <v>529</v>
      </c>
      <c r="I184" s="291" t="s">
        <v>487</v>
      </c>
      <c r="J184" s="291"/>
      <c r="K184" s="339"/>
    </row>
    <row r="185" s="1" customFormat="1" ht="15" customHeight="1">
      <c r="B185" s="316"/>
      <c r="C185" s="291" t="s">
        <v>98</v>
      </c>
      <c r="D185" s="291"/>
      <c r="E185" s="291"/>
      <c r="F185" s="314" t="s">
        <v>458</v>
      </c>
      <c r="G185" s="291"/>
      <c r="H185" s="291" t="s">
        <v>530</v>
      </c>
      <c r="I185" s="291" t="s">
        <v>454</v>
      </c>
      <c r="J185" s="291">
        <v>50</v>
      </c>
      <c r="K185" s="339"/>
    </row>
    <row r="186" s="1" customFormat="1" ht="15" customHeight="1">
      <c r="B186" s="316"/>
      <c r="C186" s="291" t="s">
        <v>531</v>
      </c>
      <c r="D186" s="291"/>
      <c r="E186" s="291"/>
      <c r="F186" s="314" t="s">
        <v>458</v>
      </c>
      <c r="G186" s="291"/>
      <c r="H186" s="291" t="s">
        <v>532</v>
      </c>
      <c r="I186" s="291" t="s">
        <v>533</v>
      </c>
      <c r="J186" s="291"/>
      <c r="K186" s="339"/>
    </row>
    <row r="187" s="1" customFormat="1" ht="15" customHeight="1">
      <c r="B187" s="316"/>
      <c r="C187" s="291" t="s">
        <v>534</v>
      </c>
      <c r="D187" s="291"/>
      <c r="E187" s="291"/>
      <c r="F187" s="314" t="s">
        <v>458</v>
      </c>
      <c r="G187" s="291"/>
      <c r="H187" s="291" t="s">
        <v>535</v>
      </c>
      <c r="I187" s="291" t="s">
        <v>533</v>
      </c>
      <c r="J187" s="291"/>
      <c r="K187" s="339"/>
    </row>
    <row r="188" s="1" customFormat="1" ht="15" customHeight="1">
      <c r="B188" s="316"/>
      <c r="C188" s="291" t="s">
        <v>536</v>
      </c>
      <c r="D188" s="291"/>
      <c r="E188" s="291"/>
      <c r="F188" s="314" t="s">
        <v>458</v>
      </c>
      <c r="G188" s="291"/>
      <c r="H188" s="291" t="s">
        <v>537</v>
      </c>
      <c r="I188" s="291" t="s">
        <v>533</v>
      </c>
      <c r="J188" s="291"/>
      <c r="K188" s="339"/>
    </row>
    <row r="189" s="1" customFormat="1" ht="15" customHeight="1">
      <c r="B189" s="316"/>
      <c r="C189" s="352" t="s">
        <v>538</v>
      </c>
      <c r="D189" s="291"/>
      <c r="E189" s="291"/>
      <c r="F189" s="314" t="s">
        <v>458</v>
      </c>
      <c r="G189" s="291"/>
      <c r="H189" s="291" t="s">
        <v>539</v>
      </c>
      <c r="I189" s="291" t="s">
        <v>540</v>
      </c>
      <c r="J189" s="353" t="s">
        <v>541</v>
      </c>
      <c r="K189" s="339"/>
    </row>
    <row r="190" s="17" customFormat="1" ht="15" customHeight="1">
      <c r="B190" s="354"/>
      <c r="C190" s="355" t="s">
        <v>542</v>
      </c>
      <c r="D190" s="356"/>
      <c r="E190" s="356"/>
      <c r="F190" s="357" t="s">
        <v>458</v>
      </c>
      <c r="G190" s="356"/>
      <c r="H190" s="356" t="s">
        <v>543</v>
      </c>
      <c r="I190" s="356" t="s">
        <v>540</v>
      </c>
      <c r="J190" s="358" t="s">
        <v>541</v>
      </c>
      <c r="K190" s="359"/>
    </row>
    <row r="191" s="1" customFormat="1" ht="15" customHeight="1">
      <c r="B191" s="316"/>
      <c r="C191" s="352" t="s">
        <v>40</v>
      </c>
      <c r="D191" s="291"/>
      <c r="E191" s="291"/>
      <c r="F191" s="314" t="s">
        <v>452</v>
      </c>
      <c r="G191" s="291"/>
      <c r="H191" s="288" t="s">
        <v>544</v>
      </c>
      <c r="I191" s="291" t="s">
        <v>545</v>
      </c>
      <c r="J191" s="291"/>
      <c r="K191" s="339"/>
    </row>
    <row r="192" s="1" customFormat="1" ht="15" customHeight="1">
      <c r="B192" s="316"/>
      <c r="C192" s="352" t="s">
        <v>546</v>
      </c>
      <c r="D192" s="291"/>
      <c r="E192" s="291"/>
      <c r="F192" s="314" t="s">
        <v>452</v>
      </c>
      <c r="G192" s="291"/>
      <c r="H192" s="291" t="s">
        <v>547</v>
      </c>
      <c r="I192" s="291" t="s">
        <v>487</v>
      </c>
      <c r="J192" s="291"/>
      <c r="K192" s="339"/>
    </row>
    <row r="193" s="1" customFormat="1" ht="15" customHeight="1">
      <c r="B193" s="316"/>
      <c r="C193" s="352" t="s">
        <v>548</v>
      </c>
      <c r="D193" s="291"/>
      <c r="E193" s="291"/>
      <c r="F193" s="314" t="s">
        <v>452</v>
      </c>
      <c r="G193" s="291"/>
      <c r="H193" s="291" t="s">
        <v>549</v>
      </c>
      <c r="I193" s="291" t="s">
        <v>487</v>
      </c>
      <c r="J193" s="291"/>
      <c r="K193" s="339"/>
    </row>
    <row r="194" s="1" customFormat="1" ht="15" customHeight="1">
      <c r="B194" s="316"/>
      <c r="C194" s="352" t="s">
        <v>550</v>
      </c>
      <c r="D194" s="291"/>
      <c r="E194" s="291"/>
      <c r="F194" s="314" t="s">
        <v>458</v>
      </c>
      <c r="G194" s="291"/>
      <c r="H194" s="291" t="s">
        <v>551</v>
      </c>
      <c r="I194" s="291" t="s">
        <v>487</v>
      </c>
      <c r="J194" s="291"/>
      <c r="K194" s="339"/>
    </row>
    <row r="195" s="1" customFormat="1" ht="15" customHeight="1">
      <c r="B195" s="345"/>
      <c r="C195" s="360"/>
      <c r="D195" s="325"/>
      <c r="E195" s="325"/>
      <c r="F195" s="325"/>
      <c r="G195" s="325"/>
      <c r="H195" s="325"/>
      <c r="I195" s="325"/>
      <c r="J195" s="325"/>
      <c r="K195" s="346"/>
    </row>
    <row r="196" s="1" customFormat="1" ht="18.75" customHeight="1">
      <c r="B196" s="327"/>
      <c r="C196" s="337"/>
      <c r="D196" s="337"/>
      <c r="E196" s="337"/>
      <c r="F196" s="347"/>
      <c r="G196" s="337"/>
      <c r="H196" s="337"/>
      <c r="I196" s="337"/>
      <c r="J196" s="337"/>
      <c r="K196" s="327"/>
    </row>
    <row r="197" s="1" customFormat="1" ht="18.75" customHeight="1">
      <c r="B197" s="327"/>
      <c r="C197" s="337"/>
      <c r="D197" s="337"/>
      <c r="E197" s="337"/>
      <c r="F197" s="347"/>
      <c r="G197" s="337"/>
      <c r="H197" s="337"/>
      <c r="I197" s="337"/>
      <c r="J197" s="337"/>
      <c r="K197" s="327"/>
    </row>
    <row r="198" s="1" customFormat="1" ht="18.75" customHeight="1">
      <c r="B198" s="299"/>
      <c r="C198" s="299"/>
      <c r="D198" s="299"/>
      <c r="E198" s="299"/>
      <c r="F198" s="299"/>
      <c r="G198" s="299"/>
      <c r="H198" s="299"/>
      <c r="I198" s="299"/>
      <c r="J198" s="299"/>
      <c r="K198" s="299"/>
    </row>
    <row r="199" s="1" customFormat="1" ht="13.5">
      <c r="B199" s="278"/>
      <c r="C199" s="279"/>
      <c r="D199" s="279"/>
      <c r="E199" s="279"/>
      <c r="F199" s="279"/>
      <c r="G199" s="279"/>
      <c r="H199" s="279"/>
      <c r="I199" s="279"/>
      <c r="J199" s="279"/>
      <c r="K199" s="280"/>
    </row>
    <row r="200" s="1" customFormat="1" ht="21">
      <c r="B200" s="281"/>
      <c r="C200" s="282" t="s">
        <v>552</v>
      </c>
      <c r="D200" s="282"/>
      <c r="E200" s="282"/>
      <c r="F200" s="282"/>
      <c r="G200" s="282"/>
      <c r="H200" s="282"/>
      <c r="I200" s="282"/>
      <c r="J200" s="282"/>
      <c r="K200" s="283"/>
    </row>
    <row r="201" s="1" customFormat="1" ht="25.5" customHeight="1">
      <c r="B201" s="281"/>
      <c r="C201" s="361" t="s">
        <v>553</v>
      </c>
      <c r="D201" s="361"/>
      <c r="E201" s="361"/>
      <c r="F201" s="361" t="s">
        <v>554</v>
      </c>
      <c r="G201" s="362"/>
      <c r="H201" s="361" t="s">
        <v>555</v>
      </c>
      <c r="I201" s="361"/>
      <c r="J201" s="361"/>
      <c r="K201" s="283"/>
    </row>
    <row r="202" s="1" customFormat="1" ht="5.25" customHeight="1">
      <c r="B202" s="316"/>
      <c r="C202" s="311"/>
      <c r="D202" s="311"/>
      <c r="E202" s="311"/>
      <c r="F202" s="311"/>
      <c r="G202" s="337"/>
      <c r="H202" s="311"/>
      <c r="I202" s="311"/>
      <c r="J202" s="311"/>
      <c r="K202" s="339"/>
    </row>
    <row r="203" s="1" customFormat="1" ht="15" customHeight="1">
      <c r="B203" s="316"/>
      <c r="C203" s="291" t="s">
        <v>545</v>
      </c>
      <c r="D203" s="291"/>
      <c r="E203" s="291"/>
      <c r="F203" s="314" t="s">
        <v>41</v>
      </c>
      <c r="G203" s="291"/>
      <c r="H203" s="291" t="s">
        <v>556</v>
      </c>
      <c r="I203" s="291"/>
      <c r="J203" s="291"/>
      <c r="K203" s="339"/>
    </row>
    <row r="204" s="1" customFormat="1" ht="15" customHeight="1">
      <c r="B204" s="316"/>
      <c r="C204" s="291"/>
      <c r="D204" s="291"/>
      <c r="E204" s="291"/>
      <c r="F204" s="314" t="s">
        <v>42</v>
      </c>
      <c r="G204" s="291"/>
      <c r="H204" s="291" t="s">
        <v>557</v>
      </c>
      <c r="I204" s="291"/>
      <c r="J204" s="291"/>
      <c r="K204" s="339"/>
    </row>
    <row r="205" s="1" customFormat="1" ht="15" customHeight="1">
      <c r="B205" s="316"/>
      <c r="C205" s="291"/>
      <c r="D205" s="291"/>
      <c r="E205" s="291"/>
      <c r="F205" s="314" t="s">
        <v>45</v>
      </c>
      <c r="G205" s="291"/>
      <c r="H205" s="291" t="s">
        <v>558</v>
      </c>
      <c r="I205" s="291"/>
      <c r="J205" s="291"/>
      <c r="K205" s="339"/>
    </row>
    <row r="206" s="1" customFormat="1" ht="15" customHeight="1">
      <c r="B206" s="316"/>
      <c r="C206" s="291"/>
      <c r="D206" s="291"/>
      <c r="E206" s="291"/>
      <c r="F206" s="314" t="s">
        <v>43</v>
      </c>
      <c r="G206" s="291"/>
      <c r="H206" s="291" t="s">
        <v>559</v>
      </c>
      <c r="I206" s="291"/>
      <c r="J206" s="291"/>
      <c r="K206" s="339"/>
    </row>
    <row r="207" s="1" customFormat="1" ht="15" customHeight="1">
      <c r="B207" s="316"/>
      <c r="C207" s="291"/>
      <c r="D207" s="291"/>
      <c r="E207" s="291"/>
      <c r="F207" s="314" t="s">
        <v>44</v>
      </c>
      <c r="G207" s="291"/>
      <c r="H207" s="291" t="s">
        <v>560</v>
      </c>
      <c r="I207" s="291"/>
      <c r="J207" s="291"/>
      <c r="K207" s="339"/>
    </row>
    <row r="208" s="1" customFormat="1" ht="15" customHeight="1">
      <c r="B208" s="316"/>
      <c r="C208" s="291"/>
      <c r="D208" s="291"/>
      <c r="E208" s="291"/>
      <c r="F208" s="314"/>
      <c r="G208" s="291"/>
      <c r="H208" s="291"/>
      <c r="I208" s="291"/>
      <c r="J208" s="291"/>
      <c r="K208" s="339"/>
    </row>
    <row r="209" s="1" customFormat="1" ht="15" customHeight="1">
      <c r="B209" s="316"/>
      <c r="C209" s="291" t="s">
        <v>499</v>
      </c>
      <c r="D209" s="291"/>
      <c r="E209" s="291"/>
      <c r="F209" s="314" t="s">
        <v>76</v>
      </c>
      <c r="G209" s="291"/>
      <c r="H209" s="291" t="s">
        <v>561</v>
      </c>
      <c r="I209" s="291"/>
      <c r="J209" s="291"/>
      <c r="K209" s="339"/>
    </row>
    <row r="210" s="1" customFormat="1" ht="15" customHeight="1">
      <c r="B210" s="316"/>
      <c r="C210" s="291"/>
      <c r="D210" s="291"/>
      <c r="E210" s="291"/>
      <c r="F210" s="314" t="s">
        <v>394</v>
      </c>
      <c r="G210" s="291"/>
      <c r="H210" s="291" t="s">
        <v>395</v>
      </c>
      <c r="I210" s="291"/>
      <c r="J210" s="291"/>
      <c r="K210" s="339"/>
    </row>
    <row r="211" s="1" customFormat="1" ht="15" customHeight="1">
      <c r="B211" s="316"/>
      <c r="C211" s="291"/>
      <c r="D211" s="291"/>
      <c r="E211" s="291"/>
      <c r="F211" s="314" t="s">
        <v>392</v>
      </c>
      <c r="G211" s="291"/>
      <c r="H211" s="291" t="s">
        <v>562</v>
      </c>
      <c r="I211" s="291"/>
      <c r="J211" s="291"/>
      <c r="K211" s="339"/>
    </row>
    <row r="212" s="1" customFormat="1" ht="15" customHeight="1">
      <c r="B212" s="363"/>
      <c r="C212" s="291"/>
      <c r="D212" s="291"/>
      <c r="E212" s="291"/>
      <c r="F212" s="314" t="s">
        <v>396</v>
      </c>
      <c r="G212" s="352"/>
      <c r="H212" s="343" t="s">
        <v>397</v>
      </c>
      <c r="I212" s="343"/>
      <c r="J212" s="343"/>
      <c r="K212" s="364"/>
    </row>
    <row r="213" s="1" customFormat="1" ht="15" customHeight="1">
      <c r="B213" s="363"/>
      <c r="C213" s="291"/>
      <c r="D213" s="291"/>
      <c r="E213" s="291"/>
      <c r="F213" s="314" t="s">
        <v>398</v>
      </c>
      <c r="G213" s="352"/>
      <c r="H213" s="343" t="s">
        <v>563</v>
      </c>
      <c r="I213" s="343"/>
      <c r="J213" s="343"/>
      <c r="K213" s="364"/>
    </row>
    <row r="214" s="1" customFormat="1" ht="15" customHeight="1">
      <c r="B214" s="363"/>
      <c r="C214" s="291"/>
      <c r="D214" s="291"/>
      <c r="E214" s="291"/>
      <c r="F214" s="314"/>
      <c r="G214" s="352"/>
      <c r="H214" s="343"/>
      <c r="I214" s="343"/>
      <c r="J214" s="343"/>
      <c r="K214" s="364"/>
    </row>
    <row r="215" s="1" customFormat="1" ht="15" customHeight="1">
      <c r="B215" s="363"/>
      <c r="C215" s="291" t="s">
        <v>523</v>
      </c>
      <c r="D215" s="291"/>
      <c r="E215" s="291"/>
      <c r="F215" s="314">
        <v>1</v>
      </c>
      <c r="G215" s="352"/>
      <c r="H215" s="343" t="s">
        <v>564</v>
      </c>
      <c r="I215" s="343"/>
      <c r="J215" s="343"/>
      <c r="K215" s="364"/>
    </row>
    <row r="216" s="1" customFormat="1" ht="15" customHeight="1">
      <c r="B216" s="363"/>
      <c r="C216" s="291"/>
      <c r="D216" s="291"/>
      <c r="E216" s="291"/>
      <c r="F216" s="314">
        <v>2</v>
      </c>
      <c r="G216" s="352"/>
      <c r="H216" s="343" t="s">
        <v>565</v>
      </c>
      <c r="I216" s="343"/>
      <c r="J216" s="343"/>
      <c r="K216" s="364"/>
    </row>
    <row r="217" s="1" customFormat="1" ht="15" customHeight="1">
      <c r="B217" s="363"/>
      <c r="C217" s="291"/>
      <c r="D217" s="291"/>
      <c r="E217" s="291"/>
      <c r="F217" s="314">
        <v>3</v>
      </c>
      <c r="G217" s="352"/>
      <c r="H217" s="343" t="s">
        <v>566</v>
      </c>
      <c r="I217" s="343"/>
      <c r="J217" s="343"/>
      <c r="K217" s="364"/>
    </row>
    <row r="218" s="1" customFormat="1" ht="15" customHeight="1">
      <c r="B218" s="363"/>
      <c r="C218" s="291"/>
      <c r="D218" s="291"/>
      <c r="E218" s="291"/>
      <c r="F218" s="314">
        <v>4</v>
      </c>
      <c r="G218" s="352"/>
      <c r="H218" s="343" t="s">
        <v>567</v>
      </c>
      <c r="I218" s="343"/>
      <c r="J218" s="343"/>
      <c r="K218" s="364"/>
    </row>
    <row r="219" s="1" customFormat="1" ht="12.75" customHeight="1">
      <c r="B219" s="365"/>
      <c r="C219" s="366"/>
      <c r="D219" s="366"/>
      <c r="E219" s="366"/>
      <c r="F219" s="366"/>
      <c r="G219" s="366"/>
      <c r="H219" s="366"/>
      <c r="I219" s="366"/>
      <c r="J219" s="366"/>
      <c r="K219" s="367"/>
    </row>
  </sheetData>
  <sheetProtection autoFilter="0" deleteColumns="0" deleteRows="0" formatCells="0" formatColumns="0" formatRows="0" insertColumns="0" insertHyperlinks="0" insertRows="0" pivotTables="0" sort="0"/>
  <mergeCells count="77">
    <mergeCell ref="D30:J30"/>
    <mergeCell ref="D31:J31"/>
    <mergeCell ref="D33:J33"/>
    <mergeCell ref="D34:J34"/>
    <mergeCell ref="D35:J35"/>
    <mergeCell ref="G36:J36"/>
    <mergeCell ref="G37:J37"/>
    <mergeCell ref="G38:J38"/>
    <mergeCell ref="G39:J39"/>
    <mergeCell ref="G40:J40"/>
    <mergeCell ref="G41:J41"/>
    <mergeCell ref="G42:J42"/>
    <mergeCell ref="G43:J43"/>
    <mergeCell ref="G44:J44"/>
    <mergeCell ref="G45:J45"/>
    <mergeCell ref="D47:J47"/>
    <mergeCell ref="E48:J48"/>
    <mergeCell ref="E49:J49"/>
    <mergeCell ref="E50:J50"/>
    <mergeCell ref="D51:J51"/>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27:J27"/>
    <mergeCell ref="D28:J28"/>
    <mergeCell ref="C54:J54"/>
    <mergeCell ref="C55:J55"/>
    <mergeCell ref="C57:J57"/>
    <mergeCell ref="D58:J58"/>
    <mergeCell ref="D59:J59"/>
    <mergeCell ref="D60:J60"/>
    <mergeCell ref="D61:J61"/>
    <mergeCell ref="D62:J62"/>
    <mergeCell ref="D63:J63"/>
    <mergeCell ref="D65:J65"/>
    <mergeCell ref="D66:J66"/>
    <mergeCell ref="D67:J67"/>
    <mergeCell ref="D68:J68"/>
    <mergeCell ref="D69:J69"/>
    <mergeCell ref="D70:J70"/>
    <mergeCell ref="C75:J75"/>
    <mergeCell ref="C102:J102"/>
    <mergeCell ref="C122:J122"/>
    <mergeCell ref="C147:J147"/>
    <mergeCell ref="C165:J165"/>
    <mergeCell ref="C200:J200"/>
    <mergeCell ref="H201:J201"/>
    <mergeCell ref="H203:J203"/>
    <mergeCell ref="H204:J204"/>
    <mergeCell ref="H205:J205"/>
    <mergeCell ref="H206:J206"/>
    <mergeCell ref="H207:J207"/>
    <mergeCell ref="H209:J209"/>
    <mergeCell ref="H211:J211"/>
    <mergeCell ref="H215:J215"/>
    <mergeCell ref="H217:J217"/>
    <mergeCell ref="H218:J218"/>
    <mergeCell ref="H216:J216"/>
    <mergeCell ref="H213:J213"/>
    <mergeCell ref="H212:J212"/>
    <mergeCell ref="H210:J210"/>
  </mergeCells>
  <pageMargins left="0.5902778" right="0.5902778" top="0.5902778" bottom="0.5902778" header="0" footer="0"/>
  <pageSetup r:id="rId1" paperSize="9" orientation="portrait" scale="77" fitToHeight="0"/>
</worksheet>
</file>

<file path=docProps/core.xml><?xml version="1.0" encoding="utf-8"?>
<cp:coreProperties xmlns:dc="http://purl.org/dc/elements/1.1/" xmlns:dcterms="http://purl.org/dc/terms/" xmlns:xsi="http://www.w3.org/2001/XMLSchema-instance" xmlns:cp="http://schemas.openxmlformats.org/package/2006/metadata/core-properties">
  <dc:creator>DESKTOP-473U3HR\Michal</dc:creator>
  <cp:lastModifiedBy>DESKTOP-473U3HR\Michal</cp:lastModifiedBy>
  <dcterms:created xsi:type="dcterms:W3CDTF">2025-09-30T10:33:38Z</dcterms:created>
  <dcterms:modified xsi:type="dcterms:W3CDTF">2025-09-30T10:33:40Z</dcterms:modified>
</cp:coreProperties>
</file>