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P022024_Nové Sedlo, opravy/4_Prováděcí PD/ROZPOČET a VÝKAZ/"/>
    </mc:Choice>
  </mc:AlternateContent>
  <xr:revisionPtr revIDLastSave="2" documentId="11_37DD9CC6360163F9E90AA2858C28F7405482BBBD" xr6:coauthVersionLast="47" xr6:coauthVersionMax="47" xr10:uidLastSave="{38EE875B-B380-4205-806E-79E94850752B}"/>
  <bookViews>
    <workbookView xWindow="-120" yWindow="-120" windowWidth="38640" windowHeight="21120" xr2:uid="{00000000-000D-0000-FFFF-FFFF00000000}"/>
  </bookViews>
  <sheets>
    <sheet name="Titulní list (2)" sheetId="3" r:id="rId1"/>
    <sheet name="Rekapitulace stavby" sheetId="1" r:id="rId2"/>
    <sheet name="SO 102 - Parkovací plochy" sheetId="2" r:id="rId3"/>
  </sheets>
  <definedNames>
    <definedName name="_xlnm._FilterDatabase" localSheetId="2" hidden="1">'SO 102 - Parkovací plochy'!$C$123:$K$179</definedName>
    <definedName name="_xlnm.Print_Titles" localSheetId="1">'Rekapitulace stavby'!$92:$92</definedName>
    <definedName name="_xlnm.Print_Titles" localSheetId="2">'SO 102 - Parkovací plochy'!$123:$123</definedName>
    <definedName name="_xlnm.Print_Area" localSheetId="1">'Rekapitulace stavby'!$D$4:$AO$76,'Rekapitulace stavby'!$C$82:$AQ$96</definedName>
    <definedName name="_xlnm.Print_Area" localSheetId="2">'SO 102 - Parkovací plochy'!$C$4:$J$76,'SO 102 - Parkovací plochy'!$C$82:$J$105,'SO 102 - Parkovací plochy'!$C$111:$J$179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79" i="2"/>
  <c r="BH179" i="2"/>
  <c r="BG179" i="2"/>
  <c r="BF179" i="2"/>
  <c r="T179" i="2"/>
  <c r="T178" i="2"/>
  <c r="R179" i="2"/>
  <c r="R178" i="2"/>
  <c r="P179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T164" i="2" s="1"/>
  <c r="R165" i="2"/>
  <c r="R164" i="2"/>
  <c r="P165" i="2"/>
  <c r="P164" i="2" s="1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14" i="2"/>
  <c r="L90" i="1"/>
  <c r="AM90" i="1"/>
  <c r="AM89" i="1"/>
  <c r="L89" i="1"/>
  <c r="AM87" i="1"/>
  <c r="L87" i="1"/>
  <c r="L85" i="1"/>
  <c r="L84" i="1"/>
  <c r="BK177" i="2"/>
  <c r="J138" i="2"/>
  <c r="BK144" i="2"/>
  <c r="BK170" i="2"/>
  <c r="J179" i="2"/>
  <c r="AS94" i="1"/>
  <c r="BK132" i="2"/>
  <c r="J172" i="2"/>
  <c r="BK168" i="2"/>
  <c r="BK167" i="2"/>
  <c r="BK172" i="2"/>
  <c r="BK174" i="2"/>
  <c r="J133" i="2"/>
  <c r="BK137" i="2"/>
  <c r="BK138" i="2"/>
  <c r="J141" i="2"/>
  <c r="BK179" i="2"/>
  <c r="J144" i="2"/>
  <c r="J152" i="2"/>
  <c r="J170" i="2"/>
  <c r="J130" i="2"/>
  <c r="BK148" i="2"/>
  <c r="BK159" i="2"/>
  <c r="J150" i="2"/>
  <c r="BK150" i="2"/>
  <c r="J174" i="2"/>
  <c r="BK129" i="2"/>
  <c r="BK140" i="2"/>
  <c r="J148" i="2"/>
  <c r="J128" i="2"/>
  <c r="J140" i="2"/>
  <c r="J171" i="2"/>
  <c r="BK130" i="2"/>
  <c r="BK133" i="2"/>
  <c r="BK175" i="2"/>
  <c r="J132" i="2"/>
  <c r="J177" i="2"/>
  <c r="J143" i="2"/>
  <c r="J165" i="2"/>
  <c r="BK135" i="2"/>
  <c r="BK165" i="2"/>
  <c r="BK171" i="2"/>
  <c r="J156" i="2"/>
  <c r="J135" i="2"/>
  <c r="J161" i="2"/>
  <c r="BK128" i="2"/>
  <c r="BK152" i="2"/>
  <c r="J159" i="2"/>
  <c r="BK127" i="2"/>
  <c r="BK143" i="2"/>
  <c r="BK156" i="2"/>
  <c r="BK161" i="2"/>
  <c r="BK154" i="2"/>
  <c r="J154" i="2"/>
  <c r="J168" i="2"/>
  <c r="J175" i="2"/>
  <c r="BK141" i="2"/>
  <c r="J137" i="2"/>
  <c r="J167" i="2"/>
  <c r="J129" i="2"/>
  <c r="J127" i="2"/>
  <c r="P126" i="2" l="1"/>
  <c r="P125" i="2" s="1"/>
  <c r="P124" i="2" s="1"/>
  <c r="AU95" i="1" s="1"/>
  <c r="AU94" i="1" s="1"/>
  <c r="R126" i="2"/>
  <c r="T126" i="2"/>
  <c r="P147" i="2"/>
  <c r="P146" i="2"/>
  <c r="T166" i="2"/>
  <c r="BK147" i="2"/>
  <c r="J147" i="2" s="1"/>
  <c r="J100" i="2" s="1"/>
  <c r="P166" i="2"/>
  <c r="R147" i="2"/>
  <c r="R146" i="2"/>
  <c r="BK166" i="2"/>
  <c r="J166" i="2" s="1"/>
  <c r="J102" i="2" s="1"/>
  <c r="R173" i="2"/>
  <c r="BK126" i="2"/>
  <c r="J126" i="2" s="1"/>
  <c r="J98" i="2" s="1"/>
  <c r="T147" i="2"/>
  <c r="T146" i="2"/>
  <c r="R166" i="2"/>
  <c r="BK173" i="2"/>
  <c r="J173" i="2"/>
  <c r="J103" i="2"/>
  <c r="P173" i="2"/>
  <c r="T173" i="2"/>
  <c r="BK164" i="2"/>
  <c r="J164" i="2"/>
  <c r="J101" i="2" s="1"/>
  <c r="BK178" i="2"/>
  <c r="J178" i="2"/>
  <c r="J104" i="2"/>
  <c r="E85" i="2"/>
  <c r="F121" i="2"/>
  <c r="BE127" i="2"/>
  <c r="BE129" i="2"/>
  <c r="BE132" i="2"/>
  <c r="BE144" i="2"/>
  <c r="BE140" i="2"/>
  <c r="BE152" i="2"/>
  <c r="BE167" i="2"/>
  <c r="BE168" i="2"/>
  <c r="BE174" i="2"/>
  <c r="BE175" i="2"/>
  <c r="BE177" i="2"/>
  <c r="J118" i="2"/>
  <c r="BE172" i="2"/>
  <c r="BE130" i="2"/>
  <c r="BE154" i="2"/>
  <c r="BE161" i="2"/>
  <c r="BE171" i="2"/>
  <c r="BE133" i="2"/>
  <c r="BE135" i="2"/>
  <c r="BE138" i="2"/>
  <c r="BE179" i="2"/>
  <c r="BE143" i="2"/>
  <c r="BE170" i="2"/>
  <c r="BE128" i="2"/>
  <c r="BE137" i="2"/>
  <c r="BE148" i="2"/>
  <c r="BE150" i="2"/>
  <c r="BE165" i="2"/>
  <c r="BE141" i="2"/>
  <c r="BE156" i="2"/>
  <c r="BE159" i="2"/>
  <c r="F34" i="2"/>
  <c r="BA95" i="1"/>
  <c r="BA94" i="1" s="1"/>
  <c r="AW94" i="1" s="1"/>
  <c r="AK30" i="1" s="1"/>
  <c r="F37" i="2"/>
  <c r="BD95" i="1" s="1"/>
  <c r="BD94" i="1" s="1"/>
  <c r="W33" i="1" s="1"/>
  <c r="J34" i="2"/>
  <c r="AW95" i="1" s="1"/>
  <c r="F35" i="2"/>
  <c r="BB95" i="1" s="1"/>
  <c r="BB94" i="1" s="1"/>
  <c r="AX94" i="1" s="1"/>
  <c r="F36" i="2"/>
  <c r="BC95" i="1"/>
  <c r="BC94" i="1"/>
  <c r="W32" i="1" s="1"/>
  <c r="T125" i="2" l="1"/>
  <c r="T124" i="2"/>
  <c r="R125" i="2"/>
  <c r="R124" i="2"/>
  <c r="BK146" i="2"/>
  <c r="J146" i="2"/>
  <c r="J99" i="2" s="1"/>
  <c r="BK125" i="2"/>
  <c r="BK124" i="2" s="1"/>
  <c r="J124" i="2" s="1"/>
  <c r="J96" i="2" s="1"/>
  <c r="W31" i="1"/>
  <c r="W30" i="1"/>
  <c r="AY94" i="1"/>
  <c r="J33" i="2"/>
  <c r="AV95" i="1" s="1"/>
  <c r="AT95" i="1" s="1"/>
  <c r="F33" i="2"/>
  <c r="AZ95" i="1" s="1"/>
  <c r="AZ94" i="1" s="1"/>
  <c r="AV94" i="1" s="1"/>
  <c r="AK29" i="1" s="1"/>
  <c r="J125" i="2" l="1"/>
  <c r="J97" i="2"/>
  <c r="J30" i="2"/>
  <c r="AG95" i="1" s="1"/>
  <c r="AG94" i="1" s="1"/>
  <c r="W29" i="1"/>
  <c r="AT94" i="1"/>
  <c r="AN94" i="1" l="1"/>
  <c r="AK26" i="1"/>
  <c r="J39" i="2"/>
  <c r="AN95" i="1"/>
  <c r="AK35" i="1"/>
</calcChain>
</file>

<file path=xl/sharedStrings.xml><?xml version="1.0" encoding="utf-8"?>
<sst xmlns="http://schemas.openxmlformats.org/spreadsheetml/2006/main" count="867" uniqueCount="275">
  <si>
    <t>Export Komplet</t>
  </si>
  <si>
    <t/>
  </si>
  <si>
    <t>2.0</t>
  </si>
  <si>
    <t>ZAMOK</t>
  </si>
  <si>
    <t>False</t>
  </si>
  <si>
    <t>{1a1a7995-ea57-4958-a2ff-b53e4435c8ed}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</si>
  <si>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</si>
  <si>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</si>
  <si>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</si>
  <si>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</si>
  <si>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</si>
  <si>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</si>
  <si>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</si>
  <si>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</si>
  <si>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P022024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</si>
  <si>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</si>
  <si>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</si>
  <si>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ulice Hornická kolonie, Nové Sedlo</t>
  </si>
  <si>
    <t>KSO:</t>
  </si>
  <si>
    <t>CC-CZ:</t>
  </si>
  <si>
    <t>Místo:</t>
  </si>
  <si>
    <t>Nové Sedlo</t>
  </si>
  <si>
    <t>Datum:</t>
  </si>
  <si>
    <t>11. 2. 2024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</si>
  <si>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</si>
  <si>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</si>
  <si>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</si>
  <si>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</si>
  <si>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</si>
  <si>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</si>
  <si>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</si>
  <si>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</si>
  <si>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</si>
  <si>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</si>
  <si>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</si>
  <si>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</si>
  <si>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</si>
  <si>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</si>
  <si>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</si>
  <si>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</si>
  <si>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</si>
  <si>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</si>
  <si>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</si>
  <si>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</si>
  <si>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</si>
  <si>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</si>
  <si>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</si>
  <si>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</si>
  <si>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</si>
  <si>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</si>
  <si>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</si>
  <si>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</si>
  <si>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</si>
  <si>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</si>
  <si>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</si>
  <si>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</si>
  <si>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</si>
  <si>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</si>
  <si>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</si>
  <si>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</si>
  <si>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</si>
  <si>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</si>
  <si>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</si>
  <si>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</si>
  <si>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</si>
  <si>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</si>
  <si>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</si>
  <si>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</si>
  <si>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</si>
  <si>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</si>
  <si>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</si>
  <si>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</si>
  <si>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</si>
  <si>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</si>
  <si>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</si>
  <si>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</si>
  <si>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</si>
  <si>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</si>
  <si>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</si>
  <si>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</si>
  <si>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</si>
  <si>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</si>
  <si>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</si>
  <si>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102</t>
  </si>
  <si>
    <t>Parkovací plochy</t>
  </si>
  <si>
    <t>STA</t>
  </si>
  <si>
    <t>1</t>
  </si>
  <si>
    <t>{0aa28aeb-f268-40fe-ac3d-082f80151d7a}</t>
  </si>
  <si>
    <t>2</t>
  </si>
  <si>
    <t>KRYCÍ LIST SOUPISU PRACÍ</t>
  </si>
  <si>
    <t>Objekt:</t>
  </si>
  <si>
    <t>SO 102 - Parkovací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</si>
  <si>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</si>
  <si>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</si>
  <si>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</si>
  <si>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</si>
  <si>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</si>
  <si>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</si>
  <si>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</si>
  <si>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</si>
  <si>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5.2 - Skladba B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</si>
  <si>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</si>
  <si>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</si>
  <si>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</si>
  <si>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</si>
  <si>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</si>
  <si>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</si>
  <si>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</si>
  <si>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</si>
  <si>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</si>
  <si>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</si>
  <si>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</si>
  <si>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</si>
  <si>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</si>
  <si>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</si>
  <si>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</si>
  <si>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</si>
  <si>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</si>
  <si>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</si>
  <si>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</si>
  <si>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</si>
  <si>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</si>
  <si>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</si>
  <si>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</si>
  <si>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</si>
  <si>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</si>
  <si>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4</t>
  </si>
  <si>
    <t>60660132</t>
  </si>
  <si>
    <t>113106134</t>
  </si>
  <si>
    <t>Rozebrání dlažeb ze zámkových dlaždic komunikací pro pěší strojně pl do 50 m2</t>
  </si>
  <si>
    <t>-898886877</t>
  </si>
  <si>
    <t>3</t>
  </si>
  <si>
    <t>113107331</t>
  </si>
  <si>
    <t>Odstranění podkladu z betonu prostého tl přes 100 do 150 mm strojně pl do 50 m2</t>
  </si>
  <si>
    <t>1703529626</t>
  </si>
  <si>
    <t>122252204</t>
  </si>
  <si>
    <t>Odkopávky a prokopávky nezapažené pro silnice a dálnice v hornině třídy těžitelnosti I objem do 500 m3 strojně</t>
  </si>
  <si>
    <t>m3</t>
  </si>
  <si>
    <t>671149374</t>
  </si>
  <si>
    <t>VV</t>
  </si>
  <si>
    <t>(390*0,34)+(40*0,2)</t>
  </si>
  <si>
    <t>5</t>
  </si>
  <si>
    <t>162751117</t>
  </si>
  <si>
    <t>Vodorovné přemístění přes 9 000 do 10000 m výkopku/sypaniny z horniny třídy těžitelnosti I skupiny 1 až 3</t>
  </si>
  <si>
    <t>-943886073</t>
  </si>
  <si>
    <t>6</t>
  </si>
  <si>
    <t>162751119</t>
  </si>
  <si>
    <t>Příplatek k vodorovnému přemístění výkopku/sypaniny z horniny třídy těžitelnosti I skupiny 1 až 3 ZKD 1000 m přes 10000 m</t>
  </si>
  <si>
    <t>1599860223</t>
  </si>
  <si>
    <t>140,6*11 'Přepočtené koeficientem množství</t>
  </si>
  <si>
    <t>7</t>
  </si>
  <si>
    <t>171201221</t>
  </si>
  <si>
    <t>Poplatek za uložení na skládce (skládkovné) zeminy a kamení kód odpadu 17 05 04</t>
  </si>
  <si>
    <t>t</t>
  </si>
  <si>
    <t>-640318661</t>
  </si>
  <si>
    <t>140,6*2 'Přepočtené koeficientem množství</t>
  </si>
  <si>
    <t>8</t>
  </si>
  <si>
    <t>171152101</t>
  </si>
  <si>
    <t>Uložení sypaniny z hornin soudržných do násypů zhutněných silnic a dálnic</t>
  </si>
  <si>
    <t>-295838801</t>
  </si>
  <si>
    <t>9</t>
  </si>
  <si>
    <t>M</t>
  </si>
  <si>
    <t>10364100</t>
  </si>
  <si>
    <t>zemina pro terénní úpravy - tříděná</t>
  </si>
  <si>
    <t>-1928681444</t>
  </si>
  <si>
    <t>15*2 'Přepočtené koeficientem množství</t>
  </si>
  <si>
    <t>10</t>
  </si>
  <si>
    <t>181351003</t>
  </si>
  <si>
    <t>Rozprostření ornice tl vrstvy do 200 mm pl do 100 m2 v rovině nebo ve svahu do 1:5 strojně</t>
  </si>
  <si>
    <t>1852442667</t>
  </si>
  <si>
    <t>11</t>
  </si>
  <si>
    <t>10364101</t>
  </si>
  <si>
    <t>zemina pro terénní úpravy - ornice</t>
  </si>
  <si>
    <t>-963561114</t>
  </si>
  <si>
    <t>8,5*2 'Přepočtené koeficientem množství</t>
  </si>
  <si>
    <t>181411121</t>
  </si>
  <si>
    <t>Založení lučního trávníku výsevem pl do 1000 m2 v rovině a ve svahu do 1:5</t>
  </si>
  <si>
    <t>652111395</t>
  </si>
  <si>
    <t>13</t>
  </si>
  <si>
    <t>00572470</t>
  </si>
  <si>
    <t>osivo směs travní univerzál</t>
  </si>
  <si>
    <t>kg</t>
  </si>
  <si>
    <t>-400276361</t>
  </si>
  <si>
    <t>85*0,02 'Přepočtené koeficientem množství</t>
  </si>
  <si>
    <t>Komunikace pozemní</t>
  </si>
  <si>
    <t>5.2</t>
  </si>
  <si>
    <t>Skladba B</t>
  </si>
  <si>
    <t>14</t>
  </si>
  <si>
    <t>564871111</t>
  </si>
  <si>
    <t>Podklad ze štěrkodrtě ŠD plochy přes 100 m2 tl 250 mm</t>
  </si>
  <si>
    <t>366848464</t>
  </si>
  <si>
    <t>405*1,06 'Přepočtené koeficientem množství</t>
  </si>
  <si>
    <t>15</t>
  </si>
  <si>
    <t>9197261231</t>
  </si>
  <si>
    <t>Geotextilie pro ochranu a zachycení ropných látek netkaná měrná hmotnost 400 g/m2</t>
  </si>
  <si>
    <t>681079006</t>
  </si>
  <si>
    <t>16</t>
  </si>
  <si>
    <t>593532113</t>
  </si>
  <si>
    <t>Kladení dlažby z plastových vegetačních dlaždic pozemních komunikací se zámkem tl 60 mm pl přes 100 do 300 m2</t>
  </si>
  <si>
    <t>-1696214438</t>
  </si>
  <si>
    <t>340+65</t>
  </si>
  <si>
    <t>17</t>
  </si>
  <si>
    <t>56245141</t>
  </si>
  <si>
    <t>dlažba zatravňovací recyklovaný PE nosnost 350t/m2 330x330x50mm</t>
  </si>
  <si>
    <t>-25117817</t>
  </si>
  <si>
    <t>340*1,1 'Přepočtené koeficientem množství</t>
  </si>
  <si>
    <t>18</t>
  </si>
  <si>
    <t>58333625</t>
  </si>
  <si>
    <t>kamenivo těžené hrubé frakce 4/8</t>
  </si>
  <si>
    <t>-1436509643</t>
  </si>
  <si>
    <t>0,95*340*0,05 "výplň tvárnic"</t>
  </si>
  <si>
    <t>16,15*1,7 'Přepočtené koeficientem množství</t>
  </si>
  <si>
    <t>19</t>
  </si>
  <si>
    <t>562451411</t>
  </si>
  <si>
    <t>dlažba zatravňovací recyklovaný PE nosnost 350t/m2 330x330x50mm, výplň dlažba</t>
  </si>
  <si>
    <t>1392910580</t>
  </si>
  <si>
    <t>65*1,15 'Přepočtené koeficientem množství</t>
  </si>
  <si>
    <t>20</t>
  </si>
  <si>
    <t>592450161</t>
  </si>
  <si>
    <t>dlažba skladebná betonová 140x140mm tl 45mm přírodní</t>
  </si>
  <si>
    <t>2031126319</t>
  </si>
  <si>
    <t>P</t>
  </si>
  <si>
    <t>Poznámka k položce:_x000D_
výplň tvárnic</t>
  </si>
  <si>
    <t>74,75*1,1 'Přepočtené koeficientem množství</t>
  </si>
  <si>
    <t>Trubní vedení</t>
  </si>
  <si>
    <t>899132111</t>
  </si>
  <si>
    <t>Výměna (výšková úprava) poklopu kanalizačního samonivelačního s ošetřením podkladu hloubky do 25 cm</t>
  </si>
  <si>
    <t>kus</t>
  </si>
  <si>
    <t>1180924115</t>
  </si>
  <si>
    <t>Ostatní konstrukce a práce, bourání</t>
  </si>
  <si>
    <t>22</t>
  </si>
  <si>
    <t>916231213</t>
  </si>
  <si>
    <t>Osazení chodníkového obrubníku betonového stojatého s boční opěrou do lože z betonu prostého</t>
  </si>
  <si>
    <t>m</t>
  </si>
  <si>
    <t>1042168294</t>
  </si>
  <si>
    <t>23</t>
  </si>
  <si>
    <t>59217016</t>
  </si>
  <si>
    <t>obrubník betonový chodníkový 1000x80x250mm</t>
  </si>
  <si>
    <t>-1615535806</t>
  </si>
  <si>
    <t>130*1,02 'Přepočtené koeficientem množství</t>
  </si>
  <si>
    <t>24</t>
  </si>
  <si>
    <t>919735112</t>
  </si>
  <si>
    <t>Řezání stávajícího živičného krytu hl přes 50 do 100 mm</t>
  </si>
  <si>
    <t>-956504124</t>
  </si>
  <si>
    <t>25</t>
  </si>
  <si>
    <t>919732211</t>
  </si>
  <si>
    <t>Styčná spára napojení nového živičného povrchu na stávající za tepla š 15 mm hl 25 mm s prořezáním</t>
  </si>
  <si>
    <t>-297253754</t>
  </si>
  <si>
    <t>26</t>
  </si>
  <si>
    <t>919735123</t>
  </si>
  <si>
    <t>Řezání stávajícího betonového krytu hl přes 100 do 150 mm</t>
  </si>
  <si>
    <t>1779847732</t>
  </si>
  <si>
    <t>997</t>
  </si>
  <si>
    <t>Přesun sutě</t>
  </si>
  <si>
    <t>27</t>
  </si>
  <si>
    <t>997221561</t>
  </si>
  <si>
    <t>Vodorovná doprava suti z kusových materiálů do 1 km</t>
  </si>
  <si>
    <t>1699122715</t>
  </si>
  <si>
    <t>28</t>
  </si>
  <si>
    <t>997221569</t>
  </si>
  <si>
    <t>Příplatek ZKD 1 km u vodorovné dopravy suti z kusových materiálů</t>
  </si>
  <si>
    <t>523119842</t>
  </si>
  <si>
    <t>8,275*20 'Přepočtené koeficientem množství</t>
  </si>
  <si>
    <t>29</t>
  </si>
  <si>
    <t>997221861</t>
  </si>
  <si>
    <t>Poplatek za uložení na recyklační skládce (skládkovné) stavebního odpadu z prostého betonu pod kódem 17 01 01</t>
  </si>
  <si>
    <t>1647960900</t>
  </si>
  <si>
    <t>998</t>
  </si>
  <si>
    <t>Přesun hmot</t>
  </si>
  <si>
    <t>30</t>
  </si>
  <si>
    <t>998225111</t>
  </si>
  <si>
    <t>Přesun hmot pro pozemní komunikace s krytem z kamene, monolitickým betonovým nebo živičným</t>
  </si>
  <si>
    <t>-1015285732</t>
  </si>
  <si>
    <t>SOUPIS PRACÍ
S VÝKAZEM VÝMĚR</t>
  </si>
  <si>
    <t>Oprava ulice Hornická kolonie, Nové Sedlo - parkovací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</si>
</sst>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110</xdr:row>
      <xdr:rowOff>0</xdr:rowOff>
    </xdr:from>
    <xdr:to>
      <xdr:col>9</xdr:col>
      <xdr:colOff>1216660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DCA6-EAE4-4EE4-91B7-EFE6245C4BDA}">
  <dimension ref="A11:M72"/>
  <sheetViews>
    <sheetView showGridLines="0" tabSelected="1" zoomScaleNormal="100" zoomScalePageLayoutView="85" workbookViewId="0">
      <selection activeCell="Z37" sqref="Z37"/>
    </sheetView>
  </sheetViews>
  <sheetFormatPr defaultColWidth="9.33203125" defaultRowHeight="11.25"/>
  <cols>
    <col min="1" max="1" width="14" customWidth="1"/>
  </cols>
  <sheetData>
    <row r="11" spans="1:13" ht="11.25" customHeight="1">
      <c r="A11" s="209" t="s">
        <v>273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</row>
    <row r="12" spans="1:13" ht="11.25" customHeight="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</row>
    <row r="13" spans="1:13" ht="11.25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</row>
    <row r="14" spans="1:13" ht="11.25" customHeight="1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</row>
    <row r="15" spans="1:13" ht="11.25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</row>
    <row r="16" spans="1:13" ht="11.25" customHeight="1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</row>
    <row r="17" spans="1:13" ht="11.25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</row>
    <row r="18" spans="1:13" ht="11.25" customHeight="1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</row>
    <row r="19" spans="1:13" ht="11.25" customHeight="1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</row>
    <row r="20" spans="1:13" ht="11.25" customHeight="1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</row>
    <row r="21" spans="1:13" ht="11.25" customHeight="1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</row>
    <row r="22" spans="1:13" ht="11.25" customHeight="1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</row>
    <row r="23" spans="1:13" ht="11.25" customHeight="1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</row>
    <row r="24" spans="1:13" ht="11.25" customHeight="1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</row>
    <row r="25" spans="1:13" ht="11.25" customHeight="1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</row>
    <row r="26" spans="1:13" ht="11.25" customHeight="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</row>
    <row r="27" spans="1:13" ht="11.25" customHeight="1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</row>
    <row r="28" spans="1:13" ht="11.25" customHeight="1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</row>
    <row r="29" spans="1:13" ht="11.25" customHeight="1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</row>
    <row r="30" spans="1:13" ht="11.25" customHeight="1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1" spans="1:13" ht="11.25" customHeight="1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</row>
    <row r="32" spans="1:13" ht="11.25" customHeight="1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13" ht="11.25" customHeight="1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</row>
    <row r="34" spans="1:13" ht="11.25" customHeight="1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</row>
    <row r="35" spans="1:13" ht="11.25" customHeight="1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</row>
    <row r="36" spans="1:13" ht="11.25" customHeight="1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</row>
    <row r="37" spans="1:13" ht="11.25" customHeight="1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</row>
    <row r="38" spans="1:13" ht="11.25" customHeight="1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</row>
    <row r="39" spans="1:13" ht="11.25" customHeight="1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</row>
    <row r="40" spans="1:13" ht="11.25" customHeight="1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</row>
    <row r="41" spans="1:13" ht="11.25" customHeight="1">
      <c r="A41" s="210" t="s">
        <v>274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</row>
    <row r="42" spans="1:13" ht="11.25" customHeight="1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</row>
    <row r="43" spans="1:13" ht="11.25" customHeight="1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</row>
    <row r="44" spans="1:13" ht="11.25" customHeight="1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</row>
    <row r="45" spans="1:13" ht="11.25" customHeight="1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</row>
    <row r="46" spans="1:13" ht="11.25" customHeight="1">
      <c r="A46" s="210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</row>
    <row r="47" spans="1:13" ht="11.25" customHeight="1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</row>
    <row r="48" spans="1:13" ht="11.25" customHeight="1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</row>
    <row r="49" spans="1:13" ht="11.25" customHeight="1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</row>
    <row r="50" spans="1:13" ht="11.25" customHeight="1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</row>
    <row r="51" spans="1:13" ht="11.25" customHeight="1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</row>
    <row r="52" spans="1:13" ht="11.25" customHeight="1">
      <c r="A52" s="210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</row>
    <row r="53" spans="1:13" ht="11.25" customHeight="1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</row>
    <row r="54" spans="1:13" ht="11.25" customHeight="1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</row>
    <row r="55" spans="1:13" ht="11.25" customHeight="1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</row>
    <row r="56" spans="1:13" ht="11.25" customHeight="1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</row>
    <row r="57" spans="1:13" ht="11.25" customHeight="1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</row>
    <row r="58" spans="1:13" ht="11.25" customHeight="1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</row>
    <row r="59" spans="1:13" ht="11.25" customHeight="1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  <row r="60" spans="1:13" ht="11.2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</row>
    <row r="61" spans="1:13" ht="11.25" customHeight="1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</row>
    <row r="62" spans="1:13" ht="11.25" customHeight="1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</row>
    <row r="63" spans="1:13" ht="11.25" customHeight="1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</row>
    <row r="64" spans="1:13" ht="11.25" customHeight="1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11.25" customHeight="1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ht="11.25" customHeight="1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</row>
    <row r="67" spans="1:13" ht="11.25" customHeight="1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</row>
    <row r="68" spans="1:13" ht="11.25" customHeight="1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</row>
    <row r="69" spans="1:13" ht="11.25" customHeight="1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</row>
    <row r="70" spans="1:13" ht="11.25" customHeight="1">
      <c r="A70" s="210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</row>
    <row r="71" spans="1:13" ht="11.25" customHeight="1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</row>
    <row r="72" spans="1:13" ht="11.25" customHeight="1">
      <c r="A72" s="211"/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</row>
  </sheetData>
  <mergeCells count="3">
    <mergeCell ref="A11:M40"/>
    <mergeCell ref="A41:M71"/>
    <mergeCell ref="A72:M72"/>
  </mergeCells>
  <pageMargins left="0.19685039370078741" right="0.19685039370078741" top="0.59055118110236227" bottom="0.59055118110236227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70" t="s">
        <v>14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R5" s="17"/>
      <c r="BE5" s="167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72" t="s">
        <v>17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R6" s="17"/>
      <c r="BE6" s="168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8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8"/>
      <c r="BS8" s="14" t="s">
        <v>6</v>
      </c>
    </row>
    <row r="9" spans="1:74" ht="14.45" customHeight="1">
      <c r="B9" s="17"/>
      <c r="AR9" s="17"/>
      <c r="BE9" s="168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68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168"/>
      <c r="BS11" s="14" t="s">
        <v>6</v>
      </c>
    </row>
    <row r="12" spans="1:74" ht="6.95" customHeight="1">
      <c r="B12" s="17"/>
      <c r="AR12" s="17"/>
      <c r="BE12" s="168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168"/>
      <c r="BS13" s="14" t="s">
        <v>6</v>
      </c>
    </row>
    <row r="14" spans="1:74" ht="12.75">
      <c r="B14" s="17"/>
      <c r="E14" s="173" t="s">
        <v>31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24" t="s">
        <v>28</v>
      </c>
      <c r="AN14" s="26" t="s">
        <v>31</v>
      </c>
      <c r="AR14" s="17"/>
      <c r="BE14" s="168"/>
      <c r="BS14" s="14" t="s">
        <v>6</v>
      </c>
    </row>
    <row r="15" spans="1:74" ht="6.95" customHeight="1">
      <c r="B15" s="17"/>
      <c r="AR15" s="17"/>
      <c r="BE15" s="168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168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1</v>
      </c>
      <c r="AR17" s="17"/>
      <c r="BE17" s="168"/>
      <c r="BS17" s="14" t="s">
        <v>35</v>
      </c>
    </row>
    <row r="18" spans="2:71" ht="6.95" customHeight="1">
      <c r="B18" s="17"/>
      <c r="AR18" s="17"/>
      <c r="BE18" s="168"/>
      <c r="BS18" s="14" t="s">
        <v>6</v>
      </c>
    </row>
    <row r="19" spans="2:71" ht="12" customHeight="1">
      <c r="B19" s="17"/>
      <c r="D19" s="24" t="s">
        <v>36</v>
      </c>
      <c r="AK19" s="24" t="s">
        <v>25</v>
      </c>
      <c r="AN19" s="22" t="s">
        <v>33</v>
      </c>
      <c r="AR19" s="17"/>
      <c r="BE19" s="168"/>
      <c r="BS19" s="14" t="s">
        <v>6</v>
      </c>
    </row>
    <row r="20" spans="2:71" ht="18.399999999999999" customHeight="1">
      <c r="B20" s="17"/>
      <c r="E20" s="22" t="s">
        <v>34</v>
      </c>
      <c r="AK20" s="24" t="s">
        <v>28</v>
      </c>
      <c r="AN20" s="22" t="s">
        <v>1</v>
      </c>
      <c r="AR20" s="17"/>
      <c r="BE20" s="168"/>
      <c r="BS20" s="14" t="s">
        <v>35</v>
      </c>
    </row>
    <row r="21" spans="2:71" ht="6.95" customHeight="1">
      <c r="B21" s="17"/>
      <c r="AR21" s="17"/>
      <c r="BE21" s="168"/>
    </row>
    <row r="22" spans="2:71" ht="12" customHeight="1">
      <c r="B22" s="17"/>
      <c r="D22" s="24" t="s">
        <v>37</v>
      </c>
      <c r="AR22" s="17"/>
      <c r="BE22" s="168"/>
    </row>
    <row r="23" spans="2:71" ht="16.5" customHeight="1">
      <c r="B23" s="17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7"/>
      <c r="BE23" s="168"/>
    </row>
    <row r="24" spans="2:71" ht="6.95" customHeight="1">
      <c r="B24" s="17"/>
      <c r="AR24" s="17"/>
      <c r="BE24" s="168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8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6">
        <f>ROUND(AG94,2)</f>
        <v>0</v>
      </c>
      <c r="AL26" s="177"/>
      <c r="AM26" s="177"/>
      <c r="AN26" s="177"/>
      <c r="AO26" s="177"/>
      <c r="AR26" s="29"/>
      <c r="BE26" s="168"/>
    </row>
    <row r="27" spans="2:71" s="1" customFormat="1" ht="6.95" customHeight="1">
      <c r="B27" s="29"/>
      <c r="AR27" s="29"/>
      <c r="BE27" s="168"/>
    </row>
    <row r="28" spans="2:71" s="1" customFormat="1" ht="12.75">
      <c r="B28" s="29"/>
      <c r="L28" s="178" t="s">
        <v>39</v>
      </c>
      <c r="M28" s="178"/>
      <c r="N28" s="178"/>
      <c r="O28" s="178"/>
      <c r="P28" s="178"/>
      <c r="W28" s="178" t="s">
        <v>40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41</v>
      </c>
      <c r="AL28" s="178"/>
      <c r="AM28" s="178"/>
      <c r="AN28" s="178"/>
      <c r="AO28" s="178"/>
      <c r="AR28" s="29"/>
      <c r="BE28" s="168"/>
    </row>
    <row r="29" spans="2:71" s="2" customFormat="1" ht="14.45" customHeight="1">
      <c r="B29" s="33"/>
      <c r="D29" s="24" t="s">
        <v>42</v>
      </c>
      <c r="F29" s="24" t="s">
        <v>43</v>
      </c>
      <c r="L29" s="181">
        <v>0.21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33"/>
      <c r="BE29" s="169"/>
    </row>
    <row r="30" spans="2:71" s="2" customFormat="1" ht="14.45" customHeight="1">
      <c r="B30" s="33"/>
      <c r="F30" s="24" t="s">
        <v>44</v>
      </c>
      <c r="L30" s="181">
        <v>0.12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3"/>
      <c r="BE30" s="169"/>
    </row>
    <row r="31" spans="2:71" s="2" customFormat="1" ht="14.45" hidden="1" customHeight="1">
      <c r="B31" s="33"/>
      <c r="F31" s="24" t="s">
        <v>45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3"/>
      <c r="BE31" s="169"/>
    </row>
    <row r="32" spans="2:71" s="2" customFormat="1" ht="14.45" hidden="1" customHeight="1">
      <c r="B32" s="33"/>
      <c r="F32" s="24" t="s">
        <v>46</v>
      </c>
      <c r="L32" s="181">
        <v>0.12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3"/>
      <c r="BE32" s="169"/>
    </row>
    <row r="33" spans="2:57" s="2" customFormat="1" ht="14.45" hidden="1" customHeight="1">
      <c r="B33" s="33"/>
      <c r="F33" s="24" t="s">
        <v>47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3"/>
      <c r="BE33" s="169"/>
    </row>
    <row r="34" spans="2:57" s="1" customFormat="1" ht="6.95" customHeight="1">
      <c r="B34" s="29"/>
      <c r="AR34" s="29"/>
      <c r="BE34" s="168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182" t="s">
        <v>50</v>
      </c>
      <c r="Y35" s="183"/>
      <c r="Z35" s="183"/>
      <c r="AA35" s="183"/>
      <c r="AB35" s="183"/>
      <c r="AC35" s="36"/>
      <c r="AD35" s="36"/>
      <c r="AE35" s="36"/>
      <c r="AF35" s="36"/>
      <c r="AG35" s="36"/>
      <c r="AH35" s="36"/>
      <c r="AI35" s="36"/>
      <c r="AJ35" s="36"/>
      <c r="AK35" s="184">
        <f>SUM(AK26:AK33)</f>
        <v>0</v>
      </c>
      <c r="AL35" s="183"/>
      <c r="AM35" s="183"/>
      <c r="AN35" s="183"/>
      <c r="AO35" s="185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57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P022024</v>
      </c>
      <c r="AR84" s="45"/>
    </row>
    <row r="85" spans="1:91" s="4" customFormat="1" ht="36.950000000000003" customHeight="1">
      <c r="B85" s="46"/>
      <c r="C85" s="47" t="s">
        <v>16</v>
      </c>
      <c r="L85" s="186" t="str">
        <f>K6</f>
        <v>Oprava ulice Hornická kolonie, Nové Sedlo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Nové Sedlo</v>
      </c>
      <c r="AI87" s="24" t="s">
        <v>22</v>
      </c>
      <c r="AM87" s="188" t="str">
        <f>IF(AN8= "","",AN8)</f>
        <v>11. 2. 2024</v>
      </c>
      <c r="AN87" s="188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Město Nové Sedlo</v>
      </c>
      <c r="AI89" s="24" t="s">
        <v>32</v>
      </c>
      <c r="AM89" s="189" t="str">
        <f>IF(E17="","",E17)</f>
        <v>Bc. Jakub Cingroš</v>
      </c>
      <c r="AN89" s="190"/>
      <c r="AO89" s="190"/>
      <c r="AP89" s="190"/>
      <c r="AR89" s="29"/>
      <c r="AS89" s="191" t="s">
        <v>58</v>
      </c>
      <c r="AT89" s="192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36</v>
      </c>
      <c r="AM90" s="189" t="str">
        <f>IF(E20="","",E20)</f>
        <v>Bc. Jakub Cingroš</v>
      </c>
      <c r="AN90" s="190"/>
      <c r="AO90" s="190"/>
      <c r="AP90" s="190"/>
      <c r="AR90" s="29"/>
      <c r="AS90" s="193"/>
      <c r="AT90" s="194"/>
      <c r="BD90" s="53"/>
    </row>
    <row r="91" spans="1:91" s="1" customFormat="1" ht="10.9" customHeight="1">
      <c r="B91" s="29"/>
      <c r="AR91" s="29"/>
      <c r="AS91" s="193"/>
      <c r="AT91" s="194"/>
      <c r="BD91" s="53"/>
    </row>
    <row r="92" spans="1:91" s="1" customFormat="1" ht="29.25" customHeight="1">
      <c r="B92" s="29"/>
      <c r="C92" s="195" t="s">
        <v>59</v>
      </c>
      <c r="D92" s="196"/>
      <c r="E92" s="196"/>
      <c r="F92" s="196"/>
      <c r="G92" s="196"/>
      <c r="H92" s="54"/>
      <c r="I92" s="197" t="s">
        <v>60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61</v>
      </c>
      <c r="AH92" s="196"/>
      <c r="AI92" s="196"/>
      <c r="AJ92" s="196"/>
      <c r="AK92" s="196"/>
      <c r="AL92" s="196"/>
      <c r="AM92" s="196"/>
      <c r="AN92" s="197" t="s">
        <v>62</v>
      </c>
      <c r="AO92" s="196"/>
      <c r="AP92" s="199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77</v>
      </c>
      <c r="BT94" s="69" t="s">
        <v>78</v>
      </c>
      <c r="BU94" s="70" t="s">
        <v>79</v>
      </c>
      <c r="BV94" s="69" t="s">
        <v>80</v>
      </c>
      <c r="BW94" s="69" t="s">
        <v>5</v>
      </c>
      <c r="BX94" s="69" t="s">
        <v>81</v>
      </c>
      <c r="CL94" s="69" t="s">
        <v>1</v>
      </c>
    </row>
    <row r="95" spans="1:91" s="6" customFormat="1" ht="16.5" customHeight="1">
      <c r="A95" s="71" t="s">
        <v>82</v>
      </c>
      <c r="B95" s="72"/>
      <c r="C95" s="73"/>
      <c r="D95" s="202" t="s">
        <v>83</v>
      </c>
      <c r="E95" s="202"/>
      <c r="F95" s="202"/>
      <c r="G95" s="202"/>
      <c r="H95" s="202"/>
      <c r="I95" s="74"/>
      <c r="J95" s="202" t="s">
        <v>84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'SO 102 - Parkovací plochy'!J30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5" t="s">
        <v>85</v>
      </c>
      <c r="AR95" s="72"/>
      <c r="AS95" s="76">
        <v>0</v>
      </c>
      <c r="AT95" s="77">
        <f>ROUND(SUM(AV95:AW95),2)</f>
        <v>0</v>
      </c>
      <c r="AU95" s="78">
        <f>'SO 102 - Parkovací plochy'!P124</f>
        <v>0</v>
      </c>
      <c r="AV95" s="77">
        <f>'SO 102 - Parkovací plochy'!J33</f>
        <v>0</v>
      </c>
      <c r="AW95" s="77">
        <f>'SO 102 - Parkovací plochy'!J34</f>
        <v>0</v>
      </c>
      <c r="AX95" s="77">
        <f>'SO 102 - Parkovací plochy'!J35</f>
        <v>0</v>
      </c>
      <c r="AY95" s="77">
        <f>'SO 102 - Parkovací plochy'!J36</f>
        <v>0</v>
      </c>
      <c r="AZ95" s="77">
        <f>'SO 102 - Parkovací plochy'!F33</f>
        <v>0</v>
      </c>
      <c r="BA95" s="77">
        <f>'SO 102 - Parkovací plochy'!F34</f>
        <v>0</v>
      </c>
      <c r="BB95" s="77">
        <f>'SO 102 - Parkovací plochy'!F35</f>
        <v>0</v>
      </c>
      <c r="BC95" s="77">
        <f>'SO 102 - Parkovací plochy'!F36</f>
        <v>0</v>
      </c>
      <c r="BD95" s="79">
        <f>'SO 102 - Parkovací plochy'!F37</f>
        <v>0</v>
      </c>
      <c r="BT95" s="80" t="s">
        <v>86</v>
      </c>
      <c r="BV95" s="80" t="s">
        <v>80</v>
      </c>
      <c r="BW95" s="80" t="s">
        <v>87</v>
      </c>
      <c r="BX95" s="80" t="s">
        <v>5</v>
      </c>
      <c r="CL95" s="80" t="s">
        <v>1</v>
      </c>
      <c r="CM95" s="80" t="s">
        <v>88</v>
      </c>
    </row>
    <row r="96" spans="1:91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M0PcVGO+85VlgctsdKo3AUYD7Ef6Ko3gm1EiqPa/meWIkos0n9MUy/bvemJMeyAj0OFmOC4aTqGEGwVa82+/uw==" saltValue="ZFlzhTPYgZGcrJW/Gbl7tFie5Wt8M7+d7cThlCjMrTgdPobZJs8rOdVrhHzADMIFfV2r4Llg5+cVQlx/aqpbz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2 - Parkovací plochy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87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89</v>
      </c>
      <c r="L4" s="17"/>
      <c r="M4" s="81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5" t="str">
        <f>'Rekapitulace stavby'!K6</f>
        <v>Oprava ulice Hornická kolonie, Nové Sedlo</v>
      </c>
      <c r="F7" s="206"/>
      <c r="G7" s="206"/>
      <c r="H7" s="206"/>
      <c r="L7" s="17"/>
    </row>
    <row r="8" spans="2:46" s="1" customFormat="1" ht="12" customHeight="1">
      <c r="B8" s="29"/>
      <c r="D8" s="24" t="s">
        <v>90</v>
      </c>
      <c r="L8" s="29"/>
    </row>
    <row r="9" spans="2:46" s="1" customFormat="1" ht="16.5" customHeight="1">
      <c r="B9" s="29"/>
      <c r="E9" s="186" t="s">
        <v>91</v>
      </c>
      <c r="F9" s="207"/>
      <c r="G9" s="207"/>
      <c r="H9" s="207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11. 2. 2024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8" t="str">
        <f>'Rekapitulace stavby'!E14</f>
        <v>Vyplň údaj</v>
      </c>
      <c r="F18" s="170"/>
      <c r="G18" s="170"/>
      <c r="H18" s="170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2"/>
      <c r="E27" s="175" t="s">
        <v>1</v>
      </c>
      <c r="F27" s="175"/>
      <c r="G27" s="175"/>
      <c r="H27" s="175"/>
      <c r="L27" s="82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3" t="s">
        <v>38</v>
      </c>
      <c r="J30" s="63">
        <f>ROUND(J124,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4">
        <f>ROUND((SUM(BE124:BE179)),  2)</f>
        <v>0</v>
      </c>
      <c r="I33" s="85">
        <v>0.21</v>
      </c>
      <c r="J33" s="84">
        <f>ROUND(((SUM(BE124:BE179))*I33),  2)</f>
        <v>0</v>
      </c>
      <c r="L33" s="29"/>
    </row>
    <row r="34" spans="2:12" s="1" customFormat="1" ht="14.45" customHeight="1">
      <c r="B34" s="29"/>
      <c r="E34" s="24" t="s">
        <v>44</v>
      </c>
      <c r="F34" s="84">
        <f>ROUND((SUM(BF124:BF179)),  2)</f>
        <v>0</v>
      </c>
      <c r="I34" s="85">
        <v>0.12</v>
      </c>
      <c r="J34" s="84">
        <f>ROUND(((SUM(BF124:BF179))*I34),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4">
        <f>ROUND((SUM(BG124:BG179)),  2)</f>
        <v>0</v>
      </c>
      <c r="I35" s="85">
        <v>0.21</v>
      </c>
      <c r="J35" s="84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4">
        <f>ROUND((SUM(BH124:BH179)),  2)</f>
        <v>0</v>
      </c>
      <c r="I36" s="85">
        <v>0.12</v>
      </c>
      <c r="J36" s="84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4">
        <f>ROUND((SUM(BI124:BI179)),  2)</f>
        <v>0</v>
      </c>
      <c r="I37" s="85">
        <v>0</v>
      </c>
      <c r="J37" s="84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6"/>
      <c r="D39" s="87" t="s">
        <v>48</v>
      </c>
      <c r="E39" s="54"/>
      <c r="F39" s="54"/>
      <c r="G39" s="88" t="s">
        <v>49</v>
      </c>
      <c r="H39" s="89" t="s">
        <v>50</v>
      </c>
      <c r="I39" s="54"/>
      <c r="J39" s="90">
        <f>SUM(J30:J37)</f>
        <v>0</v>
      </c>
      <c r="K39" s="91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53</v>
      </c>
      <c r="E61" s="31"/>
      <c r="F61" s="92" t="s">
        <v>54</v>
      </c>
      <c r="G61" s="40" t="s">
        <v>53</v>
      </c>
      <c r="H61" s="31"/>
      <c r="I61" s="31"/>
      <c r="J61" s="93" t="s">
        <v>54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53</v>
      </c>
      <c r="E76" s="31"/>
      <c r="F76" s="92" t="s">
        <v>54</v>
      </c>
      <c r="G76" s="40" t="s">
        <v>53</v>
      </c>
      <c r="H76" s="31"/>
      <c r="I76" s="31"/>
      <c r="J76" s="93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92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5" t="str">
        <f>E7</f>
        <v>Oprava ulice Hornická kolonie, Nové Sedlo</v>
      </c>
      <c r="F85" s="206"/>
      <c r="G85" s="206"/>
      <c r="H85" s="206"/>
      <c r="L85" s="29"/>
    </row>
    <row r="86" spans="2:47" s="1" customFormat="1" ht="12" customHeight="1">
      <c r="B86" s="29"/>
      <c r="C86" s="24" t="s">
        <v>90</v>
      </c>
      <c r="L86" s="29"/>
    </row>
    <row r="87" spans="2:47" s="1" customFormat="1" ht="16.5" customHeight="1">
      <c r="B87" s="29"/>
      <c r="E87" s="186" t="str">
        <f>E9</f>
        <v>SO 102 - Parkovací plochy</v>
      </c>
      <c r="F87" s="207"/>
      <c r="G87" s="207"/>
      <c r="H87" s="207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Nové Sedlo</v>
      </c>
      <c r="I89" s="24" t="s">
        <v>22</v>
      </c>
      <c r="J89" s="49" t="str">
        <f>IF(J12="","",J12)</f>
        <v>11. 2. 2024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4" t="s">
        <v>93</v>
      </c>
      <c r="D94" s="86"/>
      <c r="E94" s="86"/>
      <c r="F94" s="86"/>
      <c r="G94" s="86"/>
      <c r="H94" s="86"/>
      <c r="I94" s="86"/>
      <c r="J94" s="95" t="s">
        <v>94</v>
      </c>
      <c r="K94" s="86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6" t="s">
        <v>95</v>
      </c>
      <c r="J96" s="63">
        <f>J124</f>
        <v>0</v>
      </c>
      <c r="L96" s="29"/>
      <c r="AU96" s="14" t="s">
        <v>96</v>
      </c>
    </row>
    <row r="97" spans="2:12" s="8" customFormat="1" ht="24.95" customHeight="1">
      <c r="B97" s="97"/>
      <c r="D97" s="98" t="s">
        <v>97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2:12" s="9" customFormat="1" ht="19.899999999999999" customHeight="1">
      <c r="B98" s="101"/>
      <c r="D98" s="102" t="s">
        <v>98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2:12" s="9" customFormat="1" ht="19.899999999999999" customHeight="1">
      <c r="B99" s="101"/>
      <c r="D99" s="102" t="s">
        <v>99</v>
      </c>
      <c r="E99" s="103"/>
      <c r="F99" s="103"/>
      <c r="G99" s="103"/>
      <c r="H99" s="103"/>
      <c r="I99" s="103"/>
      <c r="J99" s="104">
        <f>J146</f>
        <v>0</v>
      </c>
      <c r="L99" s="101"/>
    </row>
    <row r="100" spans="2:12" s="9" customFormat="1" ht="14.85" customHeight="1">
      <c r="B100" s="101"/>
      <c r="D100" s="102" t="s">
        <v>100</v>
      </c>
      <c r="E100" s="103"/>
      <c r="F100" s="103"/>
      <c r="G100" s="103"/>
      <c r="H100" s="103"/>
      <c r="I100" s="103"/>
      <c r="J100" s="104">
        <f>J147</f>
        <v>0</v>
      </c>
      <c r="L100" s="101"/>
    </row>
    <row r="101" spans="2:12" s="9" customFormat="1" ht="19.899999999999999" customHeight="1">
      <c r="B101" s="101"/>
      <c r="D101" s="102" t="s">
        <v>101</v>
      </c>
      <c r="E101" s="103"/>
      <c r="F101" s="103"/>
      <c r="G101" s="103"/>
      <c r="H101" s="103"/>
      <c r="I101" s="103"/>
      <c r="J101" s="104">
        <f>J164</f>
        <v>0</v>
      </c>
      <c r="L101" s="101"/>
    </row>
    <row r="102" spans="2:12" s="9" customFormat="1" ht="19.899999999999999" customHeight="1">
      <c r="B102" s="101"/>
      <c r="D102" s="102" t="s">
        <v>102</v>
      </c>
      <c r="E102" s="103"/>
      <c r="F102" s="103"/>
      <c r="G102" s="103"/>
      <c r="H102" s="103"/>
      <c r="I102" s="103"/>
      <c r="J102" s="104">
        <f>J166</f>
        <v>0</v>
      </c>
      <c r="L102" s="101"/>
    </row>
    <row r="103" spans="2:12" s="9" customFormat="1" ht="19.899999999999999" customHeight="1">
      <c r="B103" s="101"/>
      <c r="D103" s="102" t="s">
        <v>103</v>
      </c>
      <c r="E103" s="103"/>
      <c r="F103" s="103"/>
      <c r="G103" s="103"/>
      <c r="H103" s="103"/>
      <c r="I103" s="103"/>
      <c r="J103" s="104">
        <f>J173</f>
        <v>0</v>
      </c>
      <c r="L103" s="101"/>
    </row>
    <row r="104" spans="2:12" s="9" customFormat="1" ht="19.899999999999999" customHeight="1">
      <c r="B104" s="101"/>
      <c r="D104" s="102" t="s">
        <v>104</v>
      </c>
      <c r="E104" s="103"/>
      <c r="F104" s="103"/>
      <c r="G104" s="103"/>
      <c r="H104" s="103"/>
      <c r="I104" s="103"/>
      <c r="J104" s="104">
        <f>J178</f>
        <v>0</v>
      </c>
      <c r="L104" s="101"/>
    </row>
    <row r="105" spans="2:12" s="1" customFormat="1" ht="21.75" customHeight="1">
      <c r="B105" s="29"/>
      <c r="L105" s="29"/>
    </row>
    <row r="106" spans="2:12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9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9"/>
    </row>
    <row r="111" spans="2:12" s="1" customFormat="1" ht="24.95" customHeight="1">
      <c r="B111" s="29"/>
      <c r="C111" s="18" t="s">
        <v>105</v>
      </c>
      <c r="L111" s="29"/>
    </row>
    <row r="112" spans="2:12" s="1" customFormat="1" ht="6.95" customHeight="1">
      <c r="B112" s="29"/>
      <c r="L112" s="29"/>
    </row>
    <row r="113" spans="2:65" s="1" customFormat="1" ht="12" customHeight="1">
      <c r="B113" s="29"/>
      <c r="C113" s="24" t="s">
        <v>16</v>
      </c>
      <c r="L113" s="29"/>
    </row>
    <row r="114" spans="2:65" s="1" customFormat="1" ht="16.5" customHeight="1">
      <c r="B114" s="29"/>
      <c r="E114" s="205" t="str">
        <f>E7</f>
        <v>Oprava ulice Hornická kolonie, Nové Sedlo</v>
      </c>
      <c r="F114" s="206"/>
      <c r="G114" s="206"/>
      <c r="H114" s="206"/>
      <c r="L114" s="29"/>
    </row>
    <row r="115" spans="2:65" s="1" customFormat="1" ht="12" customHeight="1">
      <c r="B115" s="29"/>
      <c r="C115" s="24" t="s">
        <v>90</v>
      </c>
      <c r="L115" s="29"/>
    </row>
    <row r="116" spans="2:65" s="1" customFormat="1" ht="16.5" customHeight="1">
      <c r="B116" s="29"/>
      <c r="E116" s="186" t="str">
        <f>E9</f>
        <v>SO 102 - Parkovací plochy</v>
      </c>
      <c r="F116" s="207"/>
      <c r="G116" s="207"/>
      <c r="H116" s="207"/>
      <c r="L116" s="29"/>
    </row>
    <row r="117" spans="2:65" s="1" customFormat="1" ht="6.95" customHeight="1">
      <c r="B117" s="29"/>
      <c r="L117" s="29"/>
    </row>
    <row r="118" spans="2:65" s="1" customFormat="1" ht="12" customHeight="1">
      <c r="B118" s="29"/>
      <c r="C118" s="24" t="s">
        <v>20</v>
      </c>
      <c r="F118" s="22" t="str">
        <f>F12</f>
        <v>Nové Sedlo</v>
      </c>
      <c r="I118" s="24" t="s">
        <v>22</v>
      </c>
      <c r="J118" s="49" t="str">
        <f>IF(J12="","",J12)</f>
        <v>11. 2. 2024</v>
      </c>
      <c r="L118" s="29"/>
    </row>
    <row r="119" spans="2:65" s="1" customFormat="1" ht="6.95" customHeight="1">
      <c r="B119" s="29"/>
      <c r="L119" s="29"/>
    </row>
    <row r="120" spans="2:65" s="1" customFormat="1" ht="15.2" customHeight="1">
      <c r="B120" s="29"/>
      <c r="C120" s="24" t="s">
        <v>24</v>
      </c>
      <c r="F120" s="22" t="str">
        <f>E15</f>
        <v>Město Nové Sedlo</v>
      </c>
      <c r="I120" s="24" t="s">
        <v>32</v>
      </c>
      <c r="J120" s="27" t="str">
        <f>E21</f>
        <v>Bc. Jakub Cingroš</v>
      </c>
      <c r="L120" s="29"/>
    </row>
    <row r="121" spans="2:65" s="1" customFormat="1" ht="15.2" customHeight="1">
      <c r="B121" s="29"/>
      <c r="C121" s="24" t="s">
        <v>30</v>
      </c>
      <c r="F121" s="22" t="str">
        <f>IF(E18="","",E18)</f>
        <v>Vyplň údaj</v>
      </c>
      <c r="I121" s="24" t="s">
        <v>36</v>
      </c>
      <c r="J121" s="27" t="str">
        <f>E24</f>
        <v>Bc. Jakub Cingroš</v>
      </c>
      <c r="L121" s="29"/>
    </row>
    <row r="122" spans="2:65" s="1" customFormat="1" ht="10.35" customHeight="1">
      <c r="B122" s="29"/>
      <c r="L122" s="29"/>
    </row>
    <row r="123" spans="2:65" s="10" customFormat="1" ht="29.25" customHeight="1">
      <c r="B123" s="105"/>
      <c r="C123" s="106" t="s">
        <v>106</v>
      </c>
      <c r="D123" s="107" t="s">
        <v>63</v>
      </c>
      <c r="E123" s="107" t="s">
        <v>59</v>
      </c>
      <c r="F123" s="107" t="s">
        <v>60</v>
      </c>
      <c r="G123" s="107" t="s">
        <v>107</v>
      </c>
      <c r="H123" s="107" t="s">
        <v>108</v>
      </c>
      <c r="I123" s="107" t="s">
        <v>109</v>
      </c>
      <c r="J123" s="108" t="s">
        <v>94</v>
      </c>
      <c r="K123" s="109" t="s">
        <v>110</v>
      </c>
      <c r="L123" s="105"/>
      <c r="M123" s="56" t="s">
        <v>1</v>
      </c>
      <c r="N123" s="57" t="s">
        <v>42</v>
      </c>
      <c r="O123" s="57" t="s">
        <v>111</v>
      </c>
      <c r="P123" s="57" t="s">
        <v>112</v>
      </c>
      <c r="Q123" s="57" t="s">
        <v>113</v>
      </c>
      <c r="R123" s="57" t="s">
        <v>114</v>
      </c>
      <c r="S123" s="57" t="s">
        <v>115</v>
      </c>
      <c r="T123" s="58" t="s">
        <v>116</v>
      </c>
    </row>
    <row r="124" spans="2:65" s="1" customFormat="1" ht="22.9" customHeight="1">
      <c r="B124" s="29"/>
      <c r="C124" s="61" t="s">
        <v>117</v>
      </c>
      <c r="J124" s="110">
        <f>BK124</f>
        <v>0</v>
      </c>
      <c r="L124" s="29"/>
      <c r="M124" s="59"/>
      <c r="N124" s="50"/>
      <c r="O124" s="50"/>
      <c r="P124" s="111">
        <f>P125</f>
        <v>0</v>
      </c>
      <c r="Q124" s="50"/>
      <c r="R124" s="111">
        <f>R125</f>
        <v>375.93875700000001</v>
      </c>
      <c r="S124" s="50"/>
      <c r="T124" s="112">
        <f>T125</f>
        <v>8.2750000000000004</v>
      </c>
      <c r="AT124" s="14" t="s">
        <v>77</v>
      </c>
      <c r="AU124" s="14" t="s">
        <v>96</v>
      </c>
      <c r="BK124" s="113">
        <f>BK125</f>
        <v>0</v>
      </c>
    </row>
    <row r="125" spans="2:65" s="11" customFormat="1" ht="25.9" customHeight="1">
      <c r="B125" s="114"/>
      <c r="D125" s="115" t="s">
        <v>77</v>
      </c>
      <c r="E125" s="116" t="s">
        <v>118</v>
      </c>
      <c r="F125" s="116" t="s">
        <v>119</v>
      </c>
      <c r="I125" s="117"/>
      <c r="J125" s="118">
        <f>BK125</f>
        <v>0</v>
      </c>
      <c r="L125" s="114"/>
      <c r="M125" s="119"/>
      <c r="P125" s="120">
        <f>P126+P146+P164+P166+P173+P178</f>
        <v>0</v>
      </c>
      <c r="R125" s="120">
        <f>R126+R146+R164+R166+R173+R178</f>
        <v>375.93875700000001</v>
      </c>
      <c r="T125" s="121">
        <f>T126+T146+T164+T166+T173+T178</f>
        <v>8.2750000000000004</v>
      </c>
      <c r="AR125" s="115" t="s">
        <v>86</v>
      </c>
      <c r="AT125" s="122" t="s">
        <v>77</v>
      </c>
      <c r="AU125" s="122" t="s">
        <v>78</v>
      </c>
      <c r="AY125" s="115" t="s">
        <v>120</v>
      </c>
      <c r="BK125" s="123">
        <f>BK126+BK146+BK164+BK166+BK173+BK178</f>
        <v>0</v>
      </c>
    </row>
    <row r="126" spans="2:65" s="11" customFormat="1" ht="22.9" customHeight="1">
      <c r="B126" s="114"/>
      <c r="D126" s="115" t="s">
        <v>77</v>
      </c>
      <c r="E126" s="124" t="s">
        <v>86</v>
      </c>
      <c r="F126" s="124" t="s">
        <v>121</v>
      </c>
      <c r="I126" s="117"/>
      <c r="J126" s="125">
        <f>BK126</f>
        <v>0</v>
      </c>
      <c r="L126" s="114"/>
      <c r="M126" s="119"/>
      <c r="P126" s="120">
        <f>SUM(P127:P145)</f>
        <v>0</v>
      </c>
      <c r="R126" s="120">
        <f>SUM(R127:R145)</f>
        <v>47.0017</v>
      </c>
      <c r="T126" s="121">
        <f>SUM(T127:T145)</f>
        <v>7.6550000000000011</v>
      </c>
      <c r="AR126" s="115" t="s">
        <v>86</v>
      </c>
      <c r="AT126" s="122" t="s">
        <v>77</v>
      </c>
      <c r="AU126" s="122" t="s">
        <v>86</v>
      </c>
      <c r="AY126" s="115" t="s">
        <v>120</v>
      </c>
      <c r="BK126" s="123">
        <f>SUM(BK127:BK145)</f>
        <v>0</v>
      </c>
    </row>
    <row r="127" spans="2:65" s="1" customFormat="1" ht="33" customHeight="1">
      <c r="B127" s="29"/>
      <c r="C127" s="126" t="s">
        <v>86</v>
      </c>
      <c r="D127" s="126" t="s">
        <v>122</v>
      </c>
      <c r="E127" s="127" t="s">
        <v>123</v>
      </c>
      <c r="F127" s="128" t="s">
        <v>124</v>
      </c>
      <c r="G127" s="129" t="s">
        <v>125</v>
      </c>
      <c r="H127" s="130">
        <v>3</v>
      </c>
      <c r="I127" s="131"/>
      <c r="J127" s="132">
        <f>ROUND(I127*H127,2)</f>
        <v>0</v>
      </c>
      <c r="K127" s="133"/>
      <c r="L127" s="29"/>
      <c r="M127" s="134" t="s">
        <v>1</v>
      </c>
      <c r="N127" s="135" t="s">
        <v>43</v>
      </c>
      <c r="P127" s="136">
        <f>O127*H127</f>
        <v>0</v>
      </c>
      <c r="Q127" s="136">
        <v>0</v>
      </c>
      <c r="R127" s="136">
        <f>Q127*H127</f>
        <v>0</v>
      </c>
      <c r="S127" s="136">
        <v>0.255</v>
      </c>
      <c r="T127" s="137">
        <f>S127*H127</f>
        <v>0.76500000000000001</v>
      </c>
      <c r="AR127" s="138" t="s">
        <v>126</v>
      </c>
      <c r="AT127" s="138" t="s">
        <v>122</v>
      </c>
      <c r="AU127" s="138" t="s">
        <v>88</v>
      </c>
      <c r="AY127" s="14" t="s">
        <v>120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4" t="s">
        <v>86</v>
      </c>
      <c r="BK127" s="139">
        <f>ROUND(I127*H127,2)</f>
        <v>0</v>
      </c>
      <c r="BL127" s="14" t="s">
        <v>126</v>
      </c>
      <c r="BM127" s="138" t="s">
        <v>127</v>
      </c>
    </row>
    <row r="128" spans="2:65" s="1" customFormat="1" ht="24.2" customHeight="1">
      <c r="B128" s="29"/>
      <c r="C128" s="126" t="s">
        <v>88</v>
      </c>
      <c r="D128" s="126" t="s">
        <v>122</v>
      </c>
      <c r="E128" s="127" t="s">
        <v>128</v>
      </c>
      <c r="F128" s="128" t="s">
        <v>129</v>
      </c>
      <c r="G128" s="129" t="s">
        <v>125</v>
      </c>
      <c r="H128" s="130">
        <v>4</v>
      </c>
      <c r="I128" s="131"/>
      <c r="J128" s="132">
        <f>ROUND(I128*H128,2)</f>
        <v>0</v>
      </c>
      <c r="K128" s="133"/>
      <c r="L128" s="29"/>
      <c r="M128" s="134" t="s">
        <v>1</v>
      </c>
      <c r="N128" s="135" t="s">
        <v>43</v>
      </c>
      <c r="P128" s="136">
        <f>O128*H128</f>
        <v>0</v>
      </c>
      <c r="Q128" s="136">
        <v>0</v>
      </c>
      <c r="R128" s="136">
        <f>Q128*H128</f>
        <v>0</v>
      </c>
      <c r="S128" s="136">
        <v>0.26</v>
      </c>
      <c r="T128" s="137">
        <f>S128*H128</f>
        <v>1.04</v>
      </c>
      <c r="AR128" s="138" t="s">
        <v>126</v>
      </c>
      <c r="AT128" s="138" t="s">
        <v>122</v>
      </c>
      <c r="AU128" s="138" t="s">
        <v>88</v>
      </c>
      <c r="AY128" s="14" t="s">
        <v>120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4" t="s">
        <v>86</v>
      </c>
      <c r="BK128" s="139">
        <f>ROUND(I128*H128,2)</f>
        <v>0</v>
      </c>
      <c r="BL128" s="14" t="s">
        <v>126</v>
      </c>
      <c r="BM128" s="138" t="s">
        <v>130</v>
      </c>
    </row>
    <row r="129" spans="2:65" s="1" customFormat="1" ht="24.2" customHeight="1">
      <c r="B129" s="29"/>
      <c r="C129" s="126" t="s">
        <v>131</v>
      </c>
      <c r="D129" s="126" t="s">
        <v>122</v>
      </c>
      <c r="E129" s="127" t="s">
        <v>132</v>
      </c>
      <c r="F129" s="128" t="s">
        <v>133</v>
      </c>
      <c r="G129" s="129" t="s">
        <v>125</v>
      </c>
      <c r="H129" s="130">
        <v>18</v>
      </c>
      <c r="I129" s="131"/>
      <c r="J129" s="132">
        <f>ROUND(I129*H129,2)</f>
        <v>0</v>
      </c>
      <c r="K129" s="133"/>
      <c r="L129" s="29"/>
      <c r="M129" s="134" t="s">
        <v>1</v>
      </c>
      <c r="N129" s="135" t="s">
        <v>43</v>
      </c>
      <c r="P129" s="136">
        <f>O129*H129</f>
        <v>0</v>
      </c>
      <c r="Q129" s="136">
        <v>0</v>
      </c>
      <c r="R129" s="136">
        <f>Q129*H129</f>
        <v>0</v>
      </c>
      <c r="S129" s="136">
        <v>0.32500000000000001</v>
      </c>
      <c r="T129" s="137">
        <f>S129*H129</f>
        <v>5.8500000000000005</v>
      </c>
      <c r="AR129" s="138" t="s">
        <v>126</v>
      </c>
      <c r="AT129" s="138" t="s">
        <v>122</v>
      </c>
      <c r="AU129" s="138" t="s">
        <v>88</v>
      </c>
      <c r="AY129" s="14" t="s">
        <v>120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4" t="s">
        <v>86</v>
      </c>
      <c r="BK129" s="139">
        <f>ROUND(I129*H129,2)</f>
        <v>0</v>
      </c>
      <c r="BL129" s="14" t="s">
        <v>126</v>
      </c>
      <c r="BM129" s="138" t="s">
        <v>134</v>
      </c>
    </row>
    <row r="130" spans="2:65" s="1" customFormat="1" ht="37.9" customHeight="1">
      <c r="B130" s="29"/>
      <c r="C130" s="126" t="s">
        <v>126</v>
      </c>
      <c r="D130" s="126" t="s">
        <v>122</v>
      </c>
      <c r="E130" s="127" t="s">
        <v>135</v>
      </c>
      <c r="F130" s="128" t="s">
        <v>136</v>
      </c>
      <c r="G130" s="129" t="s">
        <v>137</v>
      </c>
      <c r="H130" s="130">
        <v>140.6</v>
      </c>
      <c r="I130" s="131"/>
      <c r="J130" s="132">
        <f>ROUND(I130*H130,2)</f>
        <v>0</v>
      </c>
      <c r="K130" s="133"/>
      <c r="L130" s="29"/>
      <c r="M130" s="134" t="s">
        <v>1</v>
      </c>
      <c r="N130" s="135" t="s">
        <v>43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126</v>
      </c>
      <c r="AT130" s="138" t="s">
        <v>122</v>
      </c>
      <c r="AU130" s="138" t="s">
        <v>88</v>
      </c>
      <c r="AY130" s="14" t="s">
        <v>120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4" t="s">
        <v>86</v>
      </c>
      <c r="BK130" s="139">
        <f>ROUND(I130*H130,2)</f>
        <v>0</v>
      </c>
      <c r="BL130" s="14" t="s">
        <v>126</v>
      </c>
      <c r="BM130" s="138" t="s">
        <v>138</v>
      </c>
    </row>
    <row r="131" spans="2:65" s="12" customFormat="1" ht="11.25">
      <c r="B131" s="140"/>
      <c r="D131" s="141" t="s">
        <v>139</v>
      </c>
      <c r="E131" s="142" t="s">
        <v>1</v>
      </c>
      <c r="F131" s="143" t="s">
        <v>140</v>
      </c>
      <c r="H131" s="144">
        <v>140.6</v>
      </c>
      <c r="I131" s="145"/>
      <c r="L131" s="140"/>
      <c r="M131" s="146"/>
      <c r="T131" s="147"/>
      <c r="AT131" s="142" t="s">
        <v>139</v>
      </c>
      <c r="AU131" s="142" t="s">
        <v>88</v>
      </c>
      <c r="AV131" s="12" t="s">
        <v>88</v>
      </c>
      <c r="AW131" s="12" t="s">
        <v>35</v>
      </c>
      <c r="AX131" s="12" t="s">
        <v>86</v>
      </c>
      <c r="AY131" s="142" t="s">
        <v>120</v>
      </c>
    </row>
    <row r="132" spans="2:65" s="1" customFormat="1" ht="37.9" customHeight="1">
      <c r="B132" s="29"/>
      <c r="C132" s="126" t="s">
        <v>141</v>
      </c>
      <c r="D132" s="126" t="s">
        <v>122</v>
      </c>
      <c r="E132" s="127" t="s">
        <v>142</v>
      </c>
      <c r="F132" s="128" t="s">
        <v>143</v>
      </c>
      <c r="G132" s="129" t="s">
        <v>137</v>
      </c>
      <c r="H132" s="130">
        <v>140.6</v>
      </c>
      <c r="I132" s="131"/>
      <c r="J132" s="132">
        <f>ROUND(I132*H132,2)</f>
        <v>0</v>
      </c>
      <c r="K132" s="133"/>
      <c r="L132" s="29"/>
      <c r="M132" s="134" t="s">
        <v>1</v>
      </c>
      <c r="N132" s="135" t="s">
        <v>43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126</v>
      </c>
      <c r="AT132" s="138" t="s">
        <v>122</v>
      </c>
      <c r="AU132" s="138" t="s">
        <v>88</v>
      </c>
      <c r="AY132" s="14" t="s">
        <v>120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4" t="s">
        <v>86</v>
      </c>
      <c r="BK132" s="139">
        <f>ROUND(I132*H132,2)</f>
        <v>0</v>
      </c>
      <c r="BL132" s="14" t="s">
        <v>126</v>
      </c>
      <c r="BM132" s="138" t="s">
        <v>144</v>
      </c>
    </row>
    <row r="133" spans="2:65" s="1" customFormat="1" ht="37.9" customHeight="1">
      <c r="B133" s="29"/>
      <c r="C133" s="126" t="s">
        <v>145</v>
      </c>
      <c r="D133" s="126" t="s">
        <v>122</v>
      </c>
      <c r="E133" s="127" t="s">
        <v>146</v>
      </c>
      <c r="F133" s="128" t="s">
        <v>147</v>
      </c>
      <c r="G133" s="129" t="s">
        <v>137</v>
      </c>
      <c r="H133" s="130">
        <v>1546.6</v>
      </c>
      <c r="I133" s="131"/>
      <c r="J133" s="132">
        <f>ROUND(I133*H133,2)</f>
        <v>0</v>
      </c>
      <c r="K133" s="133"/>
      <c r="L133" s="29"/>
      <c r="M133" s="134" t="s">
        <v>1</v>
      </c>
      <c r="N133" s="135" t="s">
        <v>43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126</v>
      </c>
      <c r="AT133" s="138" t="s">
        <v>122</v>
      </c>
      <c r="AU133" s="138" t="s">
        <v>88</v>
      </c>
      <c r="AY133" s="14" t="s">
        <v>120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4" t="s">
        <v>86</v>
      </c>
      <c r="BK133" s="139">
        <f>ROUND(I133*H133,2)</f>
        <v>0</v>
      </c>
      <c r="BL133" s="14" t="s">
        <v>126</v>
      </c>
      <c r="BM133" s="138" t="s">
        <v>148</v>
      </c>
    </row>
    <row r="134" spans="2:65" s="12" customFormat="1" ht="11.25">
      <c r="B134" s="140"/>
      <c r="D134" s="141" t="s">
        <v>139</v>
      </c>
      <c r="F134" s="143" t="s">
        <v>149</v>
      </c>
      <c r="H134" s="144">
        <v>1546.6</v>
      </c>
      <c r="I134" s="145"/>
      <c r="L134" s="140"/>
      <c r="M134" s="146"/>
      <c r="T134" s="147"/>
      <c r="AT134" s="142" t="s">
        <v>139</v>
      </c>
      <c r="AU134" s="142" t="s">
        <v>88</v>
      </c>
      <c r="AV134" s="12" t="s">
        <v>88</v>
      </c>
      <c r="AW134" s="12" t="s">
        <v>4</v>
      </c>
      <c r="AX134" s="12" t="s">
        <v>86</v>
      </c>
      <c r="AY134" s="142" t="s">
        <v>120</v>
      </c>
    </row>
    <row r="135" spans="2:65" s="1" customFormat="1" ht="24.2" customHeight="1">
      <c r="B135" s="29"/>
      <c r="C135" s="126" t="s">
        <v>150</v>
      </c>
      <c r="D135" s="126" t="s">
        <v>122</v>
      </c>
      <c r="E135" s="127" t="s">
        <v>151</v>
      </c>
      <c r="F135" s="128" t="s">
        <v>152</v>
      </c>
      <c r="G135" s="129" t="s">
        <v>153</v>
      </c>
      <c r="H135" s="130">
        <v>281.2</v>
      </c>
      <c r="I135" s="131"/>
      <c r="J135" s="132">
        <f>ROUND(I135*H135,2)</f>
        <v>0</v>
      </c>
      <c r="K135" s="133"/>
      <c r="L135" s="29"/>
      <c r="M135" s="134" t="s">
        <v>1</v>
      </c>
      <c r="N135" s="135" t="s">
        <v>43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126</v>
      </c>
      <c r="AT135" s="138" t="s">
        <v>122</v>
      </c>
      <c r="AU135" s="138" t="s">
        <v>88</v>
      </c>
      <c r="AY135" s="14" t="s">
        <v>120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4" t="s">
        <v>86</v>
      </c>
      <c r="BK135" s="139">
        <f>ROUND(I135*H135,2)</f>
        <v>0</v>
      </c>
      <c r="BL135" s="14" t="s">
        <v>126</v>
      </c>
      <c r="BM135" s="138" t="s">
        <v>154</v>
      </c>
    </row>
    <row r="136" spans="2:65" s="12" customFormat="1" ht="11.25">
      <c r="B136" s="140"/>
      <c r="D136" s="141" t="s">
        <v>139</v>
      </c>
      <c r="F136" s="143" t="s">
        <v>155</v>
      </c>
      <c r="H136" s="144">
        <v>281.2</v>
      </c>
      <c r="I136" s="145"/>
      <c r="L136" s="140"/>
      <c r="M136" s="146"/>
      <c r="T136" s="147"/>
      <c r="AT136" s="142" t="s">
        <v>139</v>
      </c>
      <c r="AU136" s="142" t="s">
        <v>88</v>
      </c>
      <c r="AV136" s="12" t="s">
        <v>88</v>
      </c>
      <c r="AW136" s="12" t="s">
        <v>4</v>
      </c>
      <c r="AX136" s="12" t="s">
        <v>86</v>
      </c>
      <c r="AY136" s="142" t="s">
        <v>120</v>
      </c>
    </row>
    <row r="137" spans="2:65" s="1" customFormat="1" ht="24.2" customHeight="1">
      <c r="B137" s="29"/>
      <c r="C137" s="126" t="s">
        <v>156</v>
      </c>
      <c r="D137" s="126" t="s">
        <v>122</v>
      </c>
      <c r="E137" s="127" t="s">
        <v>157</v>
      </c>
      <c r="F137" s="128" t="s">
        <v>158</v>
      </c>
      <c r="G137" s="129" t="s">
        <v>137</v>
      </c>
      <c r="H137" s="130">
        <v>15</v>
      </c>
      <c r="I137" s="131"/>
      <c r="J137" s="132">
        <f>ROUND(I137*H137,2)</f>
        <v>0</v>
      </c>
      <c r="K137" s="133"/>
      <c r="L137" s="29"/>
      <c r="M137" s="134" t="s">
        <v>1</v>
      </c>
      <c r="N137" s="135" t="s">
        <v>43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126</v>
      </c>
      <c r="AT137" s="138" t="s">
        <v>122</v>
      </c>
      <c r="AU137" s="138" t="s">
        <v>88</v>
      </c>
      <c r="AY137" s="14" t="s">
        <v>120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4" t="s">
        <v>86</v>
      </c>
      <c r="BK137" s="139">
        <f>ROUND(I137*H137,2)</f>
        <v>0</v>
      </c>
      <c r="BL137" s="14" t="s">
        <v>126</v>
      </c>
      <c r="BM137" s="138" t="s">
        <v>159</v>
      </c>
    </row>
    <row r="138" spans="2:65" s="1" customFormat="1" ht="16.5" customHeight="1">
      <c r="B138" s="29"/>
      <c r="C138" s="148" t="s">
        <v>160</v>
      </c>
      <c r="D138" s="148" t="s">
        <v>161</v>
      </c>
      <c r="E138" s="149" t="s">
        <v>162</v>
      </c>
      <c r="F138" s="150" t="s">
        <v>163</v>
      </c>
      <c r="G138" s="151" t="s">
        <v>153</v>
      </c>
      <c r="H138" s="152">
        <v>30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43</v>
      </c>
      <c r="P138" s="136">
        <f>O138*H138</f>
        <v>0</v>
      </c>
      <c r="Q138" s="136">
        <v>1</v>
      </c>
      <c r="R138" s="136">
        <f>Q138*H138</f>
        <v>30</v>
      </c>
      <c r="S138" s="136">
        <v>0</v>
      </c>
      <c r="T138" s="137">
        <f>S138*H138</f>
        <v>0</v>
      </c>
      <c r="AR138" s="138" t="s">
        <v>156</v>
      </c>
      <c r="AT138" s="138" t="s">
        <v>161</v>
      </c>
      <c r="AU138" s="138" t="s">
        <v>88</v>
      </c>
      <c r="AY138" s="14" t="s">
        <v>120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4" t="s">
        <v>86</v>
      </c>
      <c r="BK138" s="139">
        <f>ROUND(I138*H138,2)</f>
        <v>0</v>
      </c>
      <c r="BL138" s="14" t="s">
        <v>126</v>
      </c>
      <c r="BM138" s="138" t="s">
        <v>164</v>
      </c>
    </row>
    <row r="139" spans="2:65" s="12" customFormat="1" ht="11.25">
      <c r="B139" s="140"/>
      <c r="D139" s="141" t="s">
        <v>139</v>
      </c>
      <c r="F139" s="143" t="s">
        <v>165</v>
      </c>
      <c r="H139" s="144">
        <v>30</v>
      </c>
      <c r="I139" s="145"/>
      <c r="L139" s="140"/>
      <c r="M139" s="146"/>
      <c r="T139" s="147"/>
      <c r="AT139" s="142" t="s">
        <v>139</v>
      </c>
      <c r="AU139" s="142" t="s">
        <v>88</v>
      </c>
      <c r="AV139" s="12" t="s">
        <v>88</v>
      </c>
      <c r="AW139" s="12" t="s">
        <v>4</v>
      </c>
      <c r="AX139" s="12" t="s">
        <v>86</v>
      </c>
      <c r="AY139" s="142" t="s">
        <v>120</v>
      </c>
    </row>
    <row r="140" spans="2:65" s="1" customFormat="1" ht="24.2" customHeight="1">
      <c r="B140" s="29"/>
      <c r="C140" s="126" t="s">
        <v>166</v>
      </c>
      <c r="D140" s="126" t="s">
        <v>122</v>
      </c>
      <c r="E140" s="127" t="s">
        <v>167</v>
      </c>
      <c r="F140" s="128" t="s">
        <v>168</v>
      </c>
      <c r="G140" s="129" t="s">
        <v>125</v>
      </c>
      <c r="H140" s="130">
        <v>85</v>
      </c>
      <c r="I140" s="131"/>
      <c r="J140" s="132">
        <f>ROUND(I140*H140,2)</f>
        <v>0</v>
      </c>
      <c r="K140" s="133"/>
      <c r="L140" s="29"/>
      <c r="M140" s="134" t="s">
        <v>1</v>
      </c>
      <c r="N140" s="135" t="s">
        <v>43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126</v>
      </c>
      <c r="AT140" s="138" t="s">
        <v>122</v>
      </c>
      <c r="AU140" s="138" t="s">
        <v>88</v>
      </c>
      <c r="AY140" s="14" t="s">
        <v>120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4" t="s">
        <v>86</v>
      </c>
      <c r="BK140" s="139">
        <f>ROUND(I140*H140,2)</f>
        <v>0</v>
      </c>
      <c r="BL140" s="14" t="s">
        <v>126</v>
      </c>
      <c r="BM140" s="138" t="s">
        <v>169</v>
      </c>
    </row>
    <row r="141" spans="2:65" s="1" customFormat="1" ht="16.5" customHeight="1">
      <c r="B141" s="29"/>
      <c r="C141" s="148" t="s">
        <v>170</v>
      </c>
      <c r="D141" s="148" t="s">
        <v>161</v>
      </c>
      <c r="E141" s="149" t="s">
        <v>171</v>
      </c>
      <c r="F141" s="150" t="s">
        <v>172</v>
      </c>
      <c r="G141" s="151" t="s">
        <v>153</v>
      </c>
      <c r="H141" s="152">
        <v>17</v>
      </c>
      <c r="I141" s="153"/>
      <c r="J141" s="154">
        <f>ROUND(I141*H141,2)</f>
        <v>0</v>
      </c>
      <c r="K141" s="155"/>
      <c r="L141" s="156"/>
      <c r="M141" s="157" t="s">
        <v>1</v>
      </c>
      <c r="N141" s="158" t="s">
        <v>43</v>
      </c>
      <c r="P141" s="136">
        <f>O141*H141</f>
        <v>0</v>
      </c>
      <c r="Q141" s="136">
        <v>1</v>
      </c>
      <c r="R141" s="136">
        <f>Q141*H141</f>
        <v>17</v>
      </c>
      <c r="S141" s="136">
        <v>0</v>
      </c>
      <c r="T141" s="137">
        <f>S141*H141</f>
        <v>0</v>
      </c>
      <c r="AR141" s="138" t="s">
        <v>156</v>
      </c>
      <c r="AT141" s="138" t="s">
        <v>161</v>
      </c>
      <c r="AU141" s="138" t="s">
        <v>88</v>
      </c>
      <c r="AY141" s="14" t="s">
        <v>120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4" t="s">
        <v>86</v>
      </c>
      <c r="BK141" s="139">
        <f>ROUND(I141*H141,2)</f>
        <v>0</v>
      </c>
      <c r="BL141" s="14" t="s">
        <v>126</v>
      </c>
      <c r="BM141" s="138" t="s">
        <v>173</v>
      </c>
    </row>
    <row r="142" spans="2:65" s="12" customFormat="1" ht="11.25">
      <c r="B142" s="140"/>
      <c r="D142" s="141" t="s">
        <v>139</v>
      </c>
      <c r="F142" s="143" t="s">
        <v>174</v>
      </c>
      <c r="H142" s="144">
        <v>17</v>
      </c>
      <c r="I142" s="145"/>
      <c r="L142" s="140"/>
      <c r="M142" s="146"/>
      <c r="T142" s="147"/>
      <c r="AT142" s="142" t="s">
        <v>139</v>
      </c>
      <c r="AU142" s="142" t="s">
        <v>88</v>
      </c>
      <c r="AV142" s="12" t="s">
        <v>88</v>
      </c>
      <c r="AW142" s="12" t="s">
        <v>4</v>
      </c>
      <c r="AX142" s="12" t="s">
        <v>86</v>
      </c>
      <c r="AY142" s="142" t="s">
        <v>120</v>
      </c>
    </row>
    <row r="143" spans="2:65" s="1" customFormat="1" ht="24.2" customHeight="1">
      <c r="B143" s="29"/>
      <c r="C143" s="126" t="s">
        <v>8</v>
      </c>
      <c r="D143" s="126" t="s">
        <v>122</v>
      </c>
      <c r="E143" s="127" t="s">
        <v>175</v>
      </c>
      <c r="F143" s="128" t="s">
        <v>176</v>
      </c>
      <c r="G143" s="129" t="s">
        <v>125</v>
      </c>
      <c r="H143" s="130">
        <v>85</v>
      </c>
      <c r="I143" s="131"/>
      <c r="J143" s="132">
        <f>ROUND(I143*H143,2)</f>
        <v>0</v>
      </c>
      <c r="K143" s="133"/>
      <c r="L143" s="29"/>
      <c r="M143" s="134" t="s">
        <v>1</v>
      </c>
      <c r="N143" s="135" t="s">
        <v>43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126</v>
      </c>
      <c r="AT143" s="138" t="s">
        <v>122</v>
      </c>
      <c r="AU143" s="138" t="s">
        <v>88</v>
      </c>
      <c r="AY143" s="14" t="s">
        <v>120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4" t="s">
        <v>86</v>
      </c>
      <c r="BK143" s="139">
        <f>ROUND(I143*H143,2)</f>
        <v>0</v>
      </c>
      <c r="BL143" s="14" t="s">
        <v>126</v>
      </c>
      <c r="BM143" s="138" t="s">
        <v>177</v>
      </c>
    </row>
    <row r="144" spans="2:65" s="1" customFormat="1" ht="16.5" customHeight="1">
      <c r="B144" s="29"/>
      <c r="C144" s="148" t="s">
        <v>178</v>
      </c>
      <c r="D144" s="148" t="s">
        <v>161</v>
      </c>
      <c r="E144" s="149" t="s">
        <v>179</v>
      </c>
      <c r="F144" s="150" t="s">
        <v>180</v>
      </c>
      <c r="G144" s="151" t="s">
        <v>181</v>
      </c>
      <c r="H144" s="152">
        <v>1.7</v>
      </c>
      <c r="I144" s="153"/>
      <c r="J144" s="154">
        <f>ROUND(I144*H144,2)</f>
        <v>0</v>
      </c>
      <c r="K144" s="155"/>
      <c r="L144" s="156"/>
      <c r="M144" s="157" t="s">
        <v>1</v>
      </c>
      <c r="N144" s="158" t="s">
        <v>43</v>
      </c>
      <c r="P144" s="136">
        <f>O144*H144</f>
        <v>0</v>
      </c>
      <c r="Q144" s="136">
        <v>1E-3</v>
      </c>
      <c r="R144" s="136">
        <f>Q144*H144</f>
        <v>1.6999999999999999E-3</v>
      </c>
      <c r="S144" s="136">
        <v>0</v>
      </c>
      <c r="T144" s="137">
        <f>S144*H144</f>
        <v>0</v>
      </c>
      <c r="AR144" s="138" t="s">
        <v>156</v>
      </c>
      <c r="AT144" s="138" t="s">
        <v>161</v>
      </c>
      <c r="AU144" s="138" t="s">
        <v>88</v>
      </c>
      <c r="AY144" s="14" t="s">
        <v>120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4" t="s">
        <v>86</v>
      </c>
      <c r="BK144" s="139">
        <f>ROUND(I144*H144,2)</f>
        <v>0</v>
      </c>
      <c r="BL144" s="14" t="s">
        <v>126</v>
      </c>
      <c r="BM144" s="138" t="s">
        <v>182</v>
      </c>
    </row>
    <row r="145" spans="2:65" s="12" customFormat="1" ht="11.25">
      <c r="B145" s="140"/>
      <c r="D145" s="141" t="s">
        <v>139</v>
      </c>
      <c r="F145" s="143" t="s">
        <v>183</v>
      </c>
      <c r="H145" s="144">
        <v>1.7</v>
      </c>
      <c r="I145" s="145"/>
      <c r="L145" s="140"/>
      <c r="M145" s="146"/>
      <c r="T145" s="147"/>
      <c r="AT145" s="142" t="s">
        <v>139</v>
      </c>
      <c r="AU145" s="142" t="s">
        <v>88</v>
      </c>
      <c r="AV145" s="12" t="s">
        <v>88</v>
      </c>
      <c r="AW145" s="12" t="s">
        <v>4</v>
      </c>
      <c r="AX145" s="12" t="s">
        <v>86</v>
      </c>
      <c r="AY145" s="142" t="s">
        <v>120</v>
      </c>
    </row>
    <row r="146" spans="2:65" s="11" customFormat="1" ht="22.9" customHeight="1">
      <c r="B146" s="114"/>
      <c r="D146" s="115" t="s">
        <v>77</v>
      </c>
      <c r="E146" s="124" t="s">
        <v>141</v>
      </c>
      <c r="F146" s="124" t="s">
        <v>184</v>
      </c>
      <c r="I146" s="117"/>
      <c r="J146" s="125">
        <f>BK146</f>
        <v>0</v>
      </c>
      <c r="L146" s="114"/>
      <c r="M146" s="119"/>
      <c r="P146" s="120">
        <f>P147</f>
        <v>0</v>
      </c>
      <c r="R146" s="120">
        <f>R147</f>
        <v>305.51221700000002</v>
      </c>
      <c r="T146" s="121">
        <f>T147</f>
        <v>0</v>
      </c>
      <c r="AR146" s="115" t="s">
        <v>86</v>
      </c>
      <c r="AT146" s="122" t="s">
        <v>77</v>
      </c>
      <c r="AU146" s="122" t="s">
        <v>86</v>
      </c>
      <c r="AY146" s="115" t="s">
        <v>120</v>
      </c>
      <c r="BK146" s="123">
        <f>BK147</f>
        <v>0</v>
      </c>
    </row>
    <row r="147" spans="2:65" s="11" customFormat="1" ht="20.85" customHeight="1">
      <c r="B147" s="114"/>
      <c r="D147" s="115" t="s">
        <v>77</v>
      </c>
      <c r="E147" s="124" t="s">
        <v>185</v>
      </c>
      <c r="F147" s="124" t="s">
        <v>186</v>
      </c>
      <c r="I147" s="117"/>
      <c r="J147" s="125">
        <f>BK147</f>
        <v>0</v>
      </c>
      <c r="L147" s="114"/>
      <c r="M147" s="119"/>
      <c r="P147" s="120">
        <f>SUM(P148:P163)</f>
        <v>0</v>
      </c>
      <c r="R147" s="120">
        <f>SUM(R148:R163)</f>
        <v>305.51221700000002</v>
      </c>
      <c r="T147" s="121">
        <f>SUM(T148:T163)</f>
        <v>0</v>
      </c>
      <c r="AR147" s="115" t="s">
        <v>86</v>
      </c>
      <c r="AT147" s="122" t="s">
        <v>77</v>
      </c>
      <c r="AU147" s="122" t="s">
        <v>88</v>
      </c>
      <c r="AY147" s="115" t="s">
        <v>120</v>
      </c>
      <c r="BK147" s="123">
        <f>SUM(BK148:BK163)</f>
        <v>0</v>
      </c>
    </row>
    <row r="148" spans="2:65" s="1" customFormat="1" ht="24.2" customHeight="1">
      <c r="B148" s="29"/>
      <c r="C148" s="126" t="s">
        <v>187</v>
      </c>
      <c r="D148" s="126" t="s">
        <v>122</v>
      </c>
      <c r="E148" s="127" t="s">
        <v>188</v>
      </c>
      <c r="F148" s="128" t="s">
        <v>189</v>
      </c>
      <c r="G148" s="129" t="s">
        <v>125</v>
      </c>
      <c r="H148" s="130">
        <v>429.3</v>
      </c>
      <c r="I148" s="131"/>
      <c r="J148" s="132">
        <f>ROUND(I148*H148,2)</f>
        <v>0</v>
      </c>
      <c r="K148" s="133"/>
      <c r="L148" s="29"/>
      <c r="M148" s="134" t="s">
        <v>1</v>
      </c>
      <c r="N148" s="135" t="s">
        <v>43</v>
      </c>
      <c r="P148" s="136">
        <f>O148*H148</f>
        <v>0</v>
      </c>
      <c r="Q148" s="136">
        <v>0.57499999999999996</v>
      </c>
      <c r="R148" s="136">
        <f>Q148*H148</f>
        <v>246.8475</v>
      </c>
      <c r="S148" s="136">
        <v>0</v>
      </c>
      <c r="T148" s="137">
        <f>S148*H148</f>
        <v>0</v>
      </c>
      <c r="AR148" s="138" t="s">
        <v>126</v>
      </c>
      <c r="AT148" s="138" t="s">
        <v>122</v>
      </c>
      <c r="AU148" s="138" t="s">
        <v>131</v>
      </c>
      <c r="AY148" s="14" t="s">
        <v>120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4" t="s">
        <v>86</v>
      </c>
      <c r="BK148" s="139">
        <f>ROUND(I148*H148,2)</f>
        <v>0</v>
      </c>
      <c r="BL148" s="14" t="s">
        <v>126</v>
      </c>
      <c r="BM148" s="138" t="s">
        <v>190</v>
      </c>
    </row>
    <row r="149" spans="2:65" s="12" customFormat="1" ht="11.25">
      <c r="B149" s="140"/>
      <c r="D149" s="141" t="s">
        <v>139</v>
      </c>
      <c r="F149" s="143" t="s">
        <v>191</v>
      </c>
      <c r="H149" s="144">
        <v>429.3</v>
      </c>
      <c r="I149" s="145"/>
      <c r="L149" s="140"/>
      <c r="M149" s="146"/>
      <c r="T149" s="147"/>
      <c r="AT149" s="142" t="s">
        <v>139</v>
      </c>
      <c r="AU149" s="142" t="s">
        <v>131</v>
      </c>
      <c r="AV149" s="12" t="s">
        <v>88</v>
      </c>
      <c r="AW149" s="12" t="s">
        <v>4</v>
      </c>
      <c r="AX149" s="12" t="s">
        <v>86</v>
      </c>
      <c r="AY149" s="142" t="s">
        <v>120</v>
      </c>
    </row>
    <row r="150" spans="2:65" s="1" customFormat="1" ht="24.2" customHeight="1">
      <c r="B150" s="29"/>
      <c r="C150" s="126" t="s">
        <v>192</v>
      </c>
      <c r="D150" s="126" t="s">
        <v>122</v>
      </c>
      <c r="E150" s="127" t="s">
        <v>193</v>
      </c>
      <c r="F150" s="128" t="s">
        <v>194</v>
      </c>
      <c r="G150" s="129" t="s">
        <v>125</v>
      </c>
      <c r="H150" s="130">
        <v>429.3</v>
      </c>
      <c r="I150" s="131"/>
      <c r="J150" s="132">
        <f>ROUND(I150*H150,2)</f>
        <v>0</v>
      </c>
      <c r="K150" s="133"/>
      <c r="L150" s="29"/>
      <c r="M150" s="134" t="s">
        <v>1</v>
      </c>
      <c r="N150" s="135" t="s">
        <v>43</v>
      </c>
      <c r="P150" s="136">
        <f>O150*H150</f>
        <v>0</v>
      </c>
      <c r="Q150" s="136">
        <v>6.8999999999999997E-4</v>
      </c>
      <c r="R150" s="136">
        <f>Q150*H150</f>
        <v>0.29621700000000001</v>
      </c>
      <c r="S150" s="136">
        <v>0</v>
      </c>
      <c r="T150" s="137">
        <f>S150*H150</f>
        <v>0</v>
      </c>
      <c r="AR150" s="138" t="s">
        <v>126</v>
      </c>
      <c r="AT150" s="138" t="s">
        <v>122</v>
      </c>
      <c r="AU150" s="138" t="s">
        <v>131</v>
      </c>
      <c r="AY150" s="14" t="s">
        <v>120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4" t="s">
        <v>86</v>
      </c>
      <c r="BK150" s="139">
        <f>ROUND(I150*H150,2)</f>
        <v>0</v>
      </c>
      <c r="BL150" s="14" t="s">
        <v>126</v>
      </c>
      <c r="BM150" s="138" t="s">
        <v>195</v>
      </c>
    </row>
    <row r="151" spans="2:65" s="12" customFormat="1" ht="11.25">
      <c r="B151" s="140"/>
      <c r="D151" s="141" t="s">
        <v>139</v>
      </c>
      <c r="F151" s="143" t="s">
        <v>191</v>
      </c>
      <c r="H151" s="144">
        <v>429.3</v>
      </c>
      <c r="I151" s="145"/>
      <c r="L151" s="140"/>
      <c r="M151" s="146"/>
      <c r="T151" s="147"/>
      <c r="AT151" s="142" t="s">
        <v>139</v>
      </c>
      <c r="AU151" s="142" t="s">
        <v>131</v>
      </c>
      <c r="AV151" s="12" t="s">
        <v>88</v>
      </c>
      <c r="AW151" s="12" t="s">
        <v>4</v>
      </c>
      <c r="AX151" s="12" t="s">
        <v>86</v>
      </c>
      <c r="AY151" s="142" t="s">
        <v>120</v>
      </c>
    </row>
    <row r="152" spans="2:65" s="1" customFormat="1" ht="37.9" customHeight="1">
      <c r="B152" s="29"/>
      <c r="C152" s="126" t="s">
        <v>196</v>
      </c>
      <c r="D152" s="126" t="s">
        <v>122</v>
      </c>
      <c r="E152" s="127" t="s">
        <v>197</v>
      </c>
      <c r="F152" s="128" t="s">
        <v>198</v>
      </c>
      <c r="G152" s="129" t="s">
        <v>125</v>
      </c>
      <c r="H152" s="130">
        <v>405</v>
      </c>
      <c r="I152" s="131"/>
      <c r="J152" s="132">
        <f>ROUND(I152*H152,2)</f>
        <v>0</v>
      </c>
      <c r="K152" s="133"/>
      <c r="L152" s="29"/>
      <c r="M152" s="134" t="s">
        <v>1</v>
      </c>
      <c r="N152" s="135" t="s">
        <v>43</v>
      </c>
      <c r="P152" s="136">
        <f>O152*H152</f>
        <v>0</v>
      </c>
      <c r="Q152" s="136">
        <v>0.04</v>
      </c>
      <c r="R152" s="136">
        <f>Q152*H152</f>
        <v>16.2</v>
      </c>
      <c r="S152" s="136">
        <v>0</v>
      </c>
      <c r="T152" s="137">
        <f>S152*H152</f>
        <v>0</v>
      </c>
      <c r="AR152" s="138" t="s">
        <v>126</v>
      </c>
      <c r="AT152" s="138" t="s">
        <v>122</v>
      </c>
      <c r="AU152" s="138" t="s">
        <v>131</v>
      </c>
      <c r="AY152" s="14" t="s">
        <v>120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4" t="s">
        <v>86</v>
      </c>
      <c r="BK152" s="139">
        <f>ROUND(I152*H152,2)</f>
        <v>0</v>
      </c>
      <c r="BL152" s="14" t="s">
        <v>126</v>
      </c>
      <c r="BM152" s="138" t="s">
        <v>199</v>
      </c>
    </row>
    <row r="153" spans="2:65" s="12" customFormat="1" ht="11.25">
      <c r="B153" s="140"/>
      <c r="D153" s="141" t="s">
        <v>139</v>
      </c>
      <c r="E153" s="142" t="s">
        <v>1</v>
      </c>
      <c r="F153" s="143" t="s">
        <v>200</v>
      </c>
      <c r="H153" s="144">
        <v>405</v>
      </c>
      <c r="I153" s="145"/>
      <c r="L153" s="140"/>
      <c r="M153" s="146"/>
      <c r="T153" s="147"/>
      <c r="AT153" s="142" t="s">
        <v>139</v>
      </c>
      <c r="AU153" s="142" t="s">
        <v>131</v>
      </c>
      <c r="AV153" s="12" t="s">
        <v>88</v>
      </c>
      <c r="AW153" s="12" t="s">
        <v>35</v>
      </c>
      <c r="AX153" s="12" t="s">
        <v>86</v>
      </c>
      <c r="AY153" s="142" t="s">
        <v>120</v>
      </c>
    </row>
    <row r="154" spans="2:65" s="1" customFormat="1" ht="24.2" customHeight="1">
      <c r="B154" s="29"/>
      <c r="C154" s="148" t="s">
        <v>201</v>
      </c>
      <c r="D154" s="148" t="s">
        <v>161</v>
      </c>
      <c r="E154" s="149" t="s">
        <v>202</v>
      </c>
      <c r="F154" s="150" t="s">
        <v>203</v>
      </c>
      <c r="G154" s="151" t="s">
        <v>125</v>
      </c>
      <c r="H154" s="152">
        <v>374</v>
      </c>
      <c r="I154" s="153"/>
      <c r="J154" s="154">
        <f>ROUND(I154*H154,2)</f>
        <v>0</v>
      </c>
      <c r="K154" s="155"/>
      <c r="L154" s="156"/>
      <c r="M154" s="157" t="s">
        <v>1</v>
      </c>
      <c r="N154" s="158" t="s">
        <v>43</v>
      </c>
      <c r="P154" s="136">
        <f>O154*H154</f>
        <v>0</v>
      </c>
      <c r="Q154" s="136">
        <v>1.0800000000000001E-2</v>
      </c>
      <c r="R154" s="136">
        <f>Q154*H154</f>
        <v>4.0392000000000001</v>
      </c>
      <c r="S154" s="136">
        <v>0</v>
      </c>
      <c r="T154" s="137">
        <f>S154*H154</f>
        <v>0</v>
      </c>
      <c r="AR154" s="138" t="s">
        <v>156</v>
      </c>
      <c r="AT154" s="138" t="s">
        <v>161</v>
      </c>
      <c r="AU154" s="138" t="s">
        <v>131</v>
      </c>
      <c r="AY154" s="14" t="s">
        <v>120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4" t="s">
        <v>86</v>
      </c>
      <c r="BK154" s="139">
        <f>ROUND(I154*H154,2)</f>
        <v>0</v>
      </c>
      <c r="BL154" s="14" t="s">
        <v>126</v>
      </c>
      <c r="BM154" s="138" t="s">
        <v>204</v>
      </c>
    </row>
    <row r="155" spans="2:65" s="12" customFormat="1" ht="11.25">
      <c r="B155" s="140"/>
      <c r="D155" s="141" t="s">
        <v>139</v>
      </c>
      <c r="F155" s="143" t="s">
        <v>205</v>
      </c>
      <c r="H155" s="144">
        <v>374</v>
      </c>
      <c r="I155" s="145"/>
      <c r="L155" s="140"/>
      <c r="M155" s="146"/>
      <c r="T155" s="147"/>
      <c r="AT155" s="142" t="s">
        <v>139</v>
      </c>
      <c r="AU155" s="142" t="s">
        <v>131</v>
      </c>
      <c r="AV155" s="12" t="s">
        <v>88</v>
      </c>
      <c r="AW155" s="12" t="s">
        <v>4</v>
      </c>
      <c r="AX155" s="12" t="s">
        <v>86</v>
      </c>
      <c r="AY155" s="142" t="s">
        <v>120</v>
      </c>
    </row>
    <row r="156" spans="2:65" s="1" customFormat="1" ht="16.5" customHeight="1">
      <c r="B156" s="29"/>
      <c r="C156" s="148" t="s">
        <v>206</v>
      </c>
      <c r="D156" s="148" t="s">
        <v>161</v>
      </c>
      <c r="E156" s="149" t="s">
        <v>207</v>
      </c>
      <c r="F156" s="150" t="s">
        <v>208</v>
      </c>
      <c r="G156" s="151" t="s">
        <v>153</v>
      </c>
      <c r="H156" s="152">
        <v>27.454999999999998</v>
      </c>
      <c r="I156" s="153"/>
      <c r="J156" s="154">
        <f>ROUND(I156*H156,2)</f>
        <v>0</v>
      </c>
      <c r="K156" s="155"/>
      <c r="L156" s="156"/>
      <c r="M156" s="157" t="s">
        <v>1</v>
      </c>
      <c r="N156" s="158" t="s">
        <v>43</v>
      </c>
      <c r="P156" s="136">
        <f>O156*H156</f>
        <v>0</v>
      </c>
      <c r="Q156" s="136">
        <v>1</v>
      </c>
      <c r="R156" s="136">
        <f>Q156*H156</f>
        <v>27.454999999999998</v>
      </c>
      <c r="S156" s="136">
        <v>0</v>
      </c>
      <c r="T156" s="137">
        <f>S156*H156</f>
        <v>0</v>
      </c>
      <c r="AR156" s="138" t="s">
        <v>156</v>
      </c>
      <c r="AT156" s="138" t="s">
        <v>161</v>
      </c>
      <c r="AU156" s="138" t="s">
        <v>131</v>
      </c>
      <c r="AY156" s="14" t="s">
        <v>120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4" t="s">
        <v>86</v>
      </c>
      <c r="BK156" s="139">
        <f>ROUND(I156*H156,2)</f>
        <v>0</v>
      </c>
      <c r="BL156" s="14" t="s">
        <v>126</v>
      </c>
      <c r="BM156" s="138" t="s">
        <v>209</v>
      </c>
    </row>
    <row r="157" spans="2:65" s="12" customFormat="1" ht="11.25">
      <c r="B157" s="140"/>
      <c r="D157" s="141" t="s">
        <v>139</v>
      </c>
      <c r="E157" s="142" t="s">
        <v>1</v>
      </c>
      <c r="F157" s="143" t="s">
        <v>210</v>
      </c>
      <c r="H157" s="144">
        <v>16.149999999999999</v>
      </c>
      <c r="I157" s="145"/>
      <c r="L157" s="140"/>
      <c r="M157" s="146"/>
      <c r="T157" s="147"/>
      <c r="AT157" s="142" t="s">
        <v>139</v>
      </c>
      <c r="AU157" s="142" t="s">
        <v>131</v>
      </c>
      <c r="AV157" s="12" t="s">
        <v>88</v>
      </c>
      <c r="AW157" s="12" t="s">
        <v>35</v>
      </c>
      <c r="AX157" s="12" t="s">
        <v>86</v>
      </c>
      <c r="AY157" s="142" t="s">
        <v>120</v>
      </c>
    </row>
    <row r="158" spans="2:65" s="12" customFormat="1" ht="11.25">
      <c r="B158" s="140"/>
      <c r="D158" s="141" t="s">
        <v>139</v>
      </c>
      <c r="F158" s="143" t="s">
        <v>211</v>
      </c>
      <c r="H158" s="144">
        <v>27.454999999999998</v>
      </c>
      <c r="I158" s="145"/>
      <c r="L158" s="140"/>
      <c r="M158" s="146"/>
      <c r="T158" s="147"/>
      <c r="AT158" s="142" t="s">
        <v>139</v>
      </c>
      <c r="AU158" s="142" t="s">
        <v>131</v>
      </c>
      <c r="AV158" s="12" t="s">
        <v>88</v>
      </c>
      <c r="AW158" s="12" t="s">
        <v>4</v>
      </c>
      <c r="AX158" s="12" t="s">
        <v>86</v>
      </c>
      <c r="AY158" s="142" t="s">
        <v>120</v>
      </c>
    </row>
    <row r="159" spans="2:65" s="1" customFormat="1" ht="24.2" customHeight="1">
      <c r="B159" s="29"/>
      <c r="C159" s="148" t="s">
        <v>212</v>
      </c>
      <c r="D159" s="148" t="s">
        <v>161</v>
      </c>
      <c r="E159" s="149" t="s">
        <v>213</v>
      </c>
      <c r="F159" s="150" t="s">
        <v>214</v>
      </c>
      <c r="G159" s="151" t="s">
        <v>125</v>
      </c>
      <c r="H159" s="152">
        <v>74.75</v>
      </c>
      <c r="I159" s="153"/>
      <c r="J159" s="154">
        <f>ROUND(I159*H159,2)</f>
        <v>0</v>
      </c>
      <c r="K159" s="155"/>
      <c r="L159" s="156"/>
      <c r="M159" s="157" t="s">
        <v>1</v>
      </c>
      <c r="N159" s="158" t="s">
        <v>43</v>
      </c>
      <c r="P159" s="136">
        <f>O159*H159</f>
        <v>0</v>
      </c>
      <c r="Q159" s="136">
        <v>1.0800000000000001E-2</v>
      </c>
      <c r="R159" s="136">
        <f>Q159*H159</f>
        <v>0.80730000000000002</v>
      </c>
      <c r="S159" s="136">
        <v>0</v>
      </c>
      <c r="T159" s="137">
        <f>S159*H159</f>
        <v>0</v>
      </c>
      <c r="AR159" s="138" t="s">
        <v>156</v>
      </c>
      <c r="AT159" s="138" t="s">
        <v>161</v>
      </c>
      <c r="AU159" s="138" t="s">
        <v>131</v>
      </c>
      <c r="AY159" s="14" t="s">
        <v>120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4" t="s">
        <v>86</v>
      </c>
      <c r="BK159" s="139">
        <f>ROUND(I159*H159,2)</f>
        <v>0</v>
      </c>
      <c r="BL159" s="14" t="s">
        <v>126</v>
      </c>
      <c r="BM159" s="138" t="s">
        <v>215</v>
      </c>
    </row>
    <row r="160" spans="2:65" s="12" customFormat="1" ht="11.25">
      <c r="B160" s="140"/>
      <c r="D160" s="141" t="s">
        <v>139</v>
      </c>
      <c r="F160" s="143" t="s">
        <v>216</v>
      </c>
      <c r="H160" s="144">
        <v>74.75</v>
      </c>
      <c r="I160" s="145"/>
      <c r="L160" s="140"/>
      <c r="M160" s="146"/>
      <c r="T160" s="147"/>
      <c r="AT160" s="142" t="s">
        <v>139</v>
      </c>
      <c r="AU160" s="142" t="s">
        <v>131</v>
      </c>
      <c r="AV160" s="12" t="s">
        <v>88</v>
      </c>
      <c r="AW160" s="12" t="s">
        <v>4</v>
      </c>
      <c r="AX160" s="12" t="s">
        <v>86</v>
      </c>
      <c r="AY160" s="142" t="s">
        <v>120</v>
      </c>
    </row>
    <row r="161" spans="2:65" s="1" customFormat="1" ht="24.2" customHeight="1">
      <c r="B161" s="29"/>
      <c r="C161" s="148" t="s">
        <v>217</v>
      </c>
      <c r="D161" s="148" t="s">
        <v>161</v>
      </c>
      <c r="E161" s="149" t="s">
        <v>218</v>
      </c>
      <c r="F161" s="150" t="s">
        <v>219</v>
      </c>
      <c r="G161" s="151" t="s">
        <v>125</v>
      </c>
      <c r="H161" s="152">
        <v>82.224999999999994</v>
      </c>
      <c r="I161" s="153"/>
      <c r="J161" s="154">
        <f>ROUND(I161*H161,2)</f>
        <v>0</v>
      </c>
      <c r="K161" s="155"/>
      <c r="L161" s="156"/>
      <c r="M161" s="157" t="s">
        <v>1</v>
      </c>
      <c r="N161" s="158" t="s">
        <v>43</v>
      </c>
      <c r="P161" s="136">
        <f>O161*H161</f>
        <v>0</v>
      </c>
      <c r="Q161" s="136">
        <v>0.12</v>
      </c>
      <c r="R161" s="136">
        <f>Q161*H161</f>
        <v>9.8669999999999991</v>
      </c>
      <c r="S161" s="136">
        <v>0</v>
      </c>
      <c r="T161" s="137">
        <f>S161*H161</f>
        <v>0</v>
      </c>
      <c r="AR161" s="138" t="s">
        <v>156</v>
      </c>
      <c r="AT161" s="138" t="s">
        <v>161</v>
      </c>
      <c r="AU161" s="138" t="s">
        <v>131</v>
      </c>
      <c r="AY161" s="14" t="s">
        <v>120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4" t="s">
        <v>86</v>
      </c>
      <c r="BK161" s="139">
        <f>ROUND(I161*H161,2)</f>
        <v>0</v>
      </c>
      <c r="BL161" s="14" t="s">
        <v>126</v>
      </c>
      <c r="BM161" s="138" t="s">
        <v>220</v>
      </c>
    </row>
    <row r="162" spans="2:65" s="1" customFormat="1" ht="19.5">
      <c r="B162" s="29"/>
      <c r="D162" s="141" t="s">
        <v>221</v>
      </c>
      <c r="F162" s="159" t="s">
        <v>222</v>
      </c>
      <c r="I162" s="160"/>
      <c r="L162" s="29"/>
      <c r="M162" s="161"/>
      <c r="T162" s="53"/>
      <c r="AT162" s="14" t="s">
        <v>221</v>
      </c>
      <c r="AU162" s="14" t="s">
        <v>131</v>
      </c>
    </row>
    <row r="163" spans="2:65" s="12" customFormat="1" ht="11.25">
      <c r="B163" s="140"/>
      <c r="D163" s="141" t="s">
        <v>139</v>
      </c>
      <c r="F163" s="143" t="s">
        <v>223</v>
      </c>
      <c r="H163" s="144">
        <v>82.224999999999994</v>
      </c>
      <c r="I163" s="145"/>
      <c r="L163" s="140"/>
      <c r="M163" s="146"/>
      <c r="T163" s="147"/>
      <c r="AT163" s="142" t="s">
        <v>139</v>
      </c>
      <c r="AU163" s="142" t="s">
        <v>131</v>
      </c>
      <c r="AV163" s="12" t="s">
        <v>88</v>
      </c>
      <c r="AW163" s="12" t="s">
        <v>4</v>
      </c>
      <c r="AX163" s="12" t="s">
        <v>86</v>
      </c>
      <c r="AY163" s="142" t="s">
        <v>120</v>
      </c>
    </row>
    <row r="164" spans="2:65" s="11" customFormat="1" ht="22.9" customHeight="1">
      <c r="B164" s="114"/>
      <c r="D164" s="115" t="s">
        <v>77</v>
      </c>
      <c r="E164" s="124" t="s">
        <v>156</v>
      </c>
      <c r="F164" s="124" t="s">
        <v>224</v>
      </c>
      <c r="I164" s="117"/>
      <c r="J164" s="125">
        <f>BK164</f>
        <v>0</v>
      </c>
      <c r="L164" s="114"/>
      <c r="M164" s="119"/>
      <c r="P164" s="120">
        <f>P165</f>
        <v>0</v>
      </c>
      <c r="R164" s="120">
        <f>R165</f>
        <v>0.62248000000000003</v>
      </c>
      <c r="T164" s="121">
        <f>T165</f>
        <v>0.62</v>
      </c>
      <c r="AR164" s="115" t="s">
        <v>86</v>
      </c>
      <c r="AT164" s="122" t="s">
        <v>77</v>
      </c>
      <c r="AU164" s="122" t="s">
        <v>86</v>
      </c>
      <c r="AY164" s="115" t="s">
        <v>120</v>
      </c>
      <c r="BK164" s="123">
        <f>BK165</f>
        <v>0</v>
      </c>
    </row>
    <row r="165" spans="2:65" s="1" customFormat="1" ht="37.9" customHeight="1">
      <c r="B165" s="29"/>
      <c r="C165" s="126" t="s">
        <v>7</v>
      </c>
      <c r="D165" s="126" t="s">
        <v>122</v>
      </c>
      <c r="E165" s="127" t="s">
        <v>225</v>
      </c>
      <c r="F165" s="128" t="s">
        <v>226</v>
      </c>
      <c r="G165" s="129" t="s">
        <v>227</v>
      </c>
      <c r="H165" s="130">
        <v>1</v>
      </c>
      <c r="I165" s="131"/>
      <c r="J165" s="132">
        <f>ROUND(I165*H165,2)</f>
        <v>0</v>
      </c>
      <c r="K165" s="133"/>
      <c r="L165" s="29"/>
      <c r="M165" s="134" t="s">
        <v>1</v>
      </c>
      <c r="N165" s="135" t="s">
        <v>43</v>
      </c>
      <c r="P165" s="136">
        <f>O165*H165</f>
        <v>0</v>
      </c>
      <c r="Q165" s="136">
        <v>0.62248000000000003</v>
      </c>
      <c r="R165" s="136">
        <f>Q165*H165</f>
        <v>0.62248000000000003</v>
      </c>
      <c r="S165" s="136">
        <v>0.62</v>
      </c>
      <c r="T165" s="137">
        <f>S165*H165</f>
        <v>0.62</v>
      </c>
      <c r="AR165" s="138" t="s">
        <v>126</v>
      </c>
      <c r="AT165" s="138" t="s">
        <v>122</v>
      </c>
      <c r="AU165" s="138" t="s">
        <v>88</v>
      </c>
      <c r="AY165" s="14" t="s">
        <v>120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4" t="s">
        <v>86</v>
      </c>
      <c r="BK165" s="139">
        <f>ROUND(I165*H165,2)</f>
        <v>0</v>
      </c>
      <c r="BL165" s="14" t="s">
        <v>126</v>
      </c>
      <c r="BM165" s="138" t="s">
        <v>228</v>
      </c>
    </row>
    <row r="166" spans="2:65" s="11" customFormat="1" ht="22.9" customHeight="1">
      <c r="B166" s="114"/>
      <c r="D166" s="115" t="s">
        <v>77</v>
      </c>
      <c r="E166" s="124" t="s">
        <v>160</v>
      </c>
      <c r="F166" s="124" t="s">
        <v>229</v>
      </c>
      <c r="I166" s="117"/>
      <c r="J166" s="125">
        <f>BK166</f>
        <v>0</v>
      </c>
      <c r="L166" s="114"/>
      <c r="M166" s="119"/>
      <c r="P166" s="120">
        <f>SUM(P167:P172)</f>
        <v>0</v>
      </c>
      <c r="R166" s="120">
        <f>SUM(R167:R172)</f>
        <v>22.80236</v>
      </c>
      <c r="T166" s="121">
        <f>SUM(T167:T172)</f>
        <v>0</v>
      </c>
      <c r="AR166" s="115" t="s">
        <v>86</v>
      </c>
      <c r="AT166" s="122" t="s">
        <v>77</v>
      </c>
      <c r="AU166" s="122" t="s">
        <v>86</v>
      </c>
      <c r="AY166" s="115" t="s">
        <v>120</v>
      </c>
      <c r="BK166" s="123">
        <f>SUM(BK167:BK172)</f>
        <v>0</v>
      </c>
    </row>
    <row r="167" spans="2:65" s="1" customFormat="1" ht="33" customHeight="1">
      <c r="B167" s="29"/>
      <c r="C167" s="126" t="s">
        <v>230</v>
      </c>
      <c r="D167" s="126" t="s">
        <v>122</v>
      </c>
      <c r="E167" s="127" t="s">
        <v>231</v>
      </c>
      <c r="F167" s="128" t="s">
        <v>232</v>
      </c>
      <c r="G167" s="129" t="s">
        <v>233</v>
      </c>
      <c r="H167" s="130">
        <v>130</v>
      </c>
      <c r="I167" s="131"/>
      <c r="J167" s="132">
        <f>ROUND(I167*H167,2)</f>
        <v>0</v>
      </c>
      <c r="K167" s="133"/>
      <c r="L167" s="29"/>
      <c r="M167" s="134" t="s">
        <v>1</v>
      </c>
      <c r="N167" s="135" t="s">
        <v>43</v>
      </c>
      <c r="P167" s="136">
        <f>O167*H167</f>
        <v>0</v>
      </c>
      <c r="Q167" s="136">
        <v>0.1295</v>
      </c>
      <c r="R167" s="136">
        <f>Q167*H167</f>
        <v>16.835000000000001</v>
      </c>
      <c r="S167" s="136">
        <v>0</v>
      </c>
      <c r="T167" s="137">
        <f>S167*H167</f>
        <v>0</v>
      </c>
      <c r="AR167" s="138" t="s">
        <v>126</v>
      </c>
      <c r="AT167" s="138" t="s">
        <v>122</v>
      </c>
      <c r="AU167" s="138" t="s">
        <v>88</v>
      </c>
      <c r="AY167" s="14" t="s">
        <v>120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4" t="s">
        <v>86</v>
      </c>
      <c r="BK167" s="139">
        <f>ROUND(I167*H167,2)</f>
        <v>0</v>
      </c>
      <c r="BL167" s="14" t="s">
        <v>126</v>
      </c>
      <c r="BM167" s="138" t="s">
        <v>234</v>
      </c>
    </row>
    <row r="168" spans="2:65" s="1" customFormat="1" ht="16.5" customHeight="1">
      <c r="B168" s="29"/>
      <c r="C168" s="148" t="s">
        <v>235</v>
      </c>
      <c r="D168" s="148" t="s">
        <v>161</v>
      </c>
      <c r="E168" s="149" t="s">
        <v>236</v>
      </c>
      <c r="F168" s="150" t="s">
        <v>237</v>
      </c>
      <c r="G168" s="151" t="s">
        <v>233</v>
      </c>
      <c r="H168" s="152">
        <v>132.6</v>
      </c>
      <c r="I168" s="153"/>
      <c r="J168" s="154">
        <f>ROUND(I168*H168,2)</f>
        <v>0</v>
      </c>
      <c r="K168" s="155"/>
      <c r="L168" s="156"/>
      <c r="M168" s="157" t="s">
        <v>1</v>
      </c>
      <c r="N168" s="158" t="s">
        <v>43</v>
      </c>
      <c r="P168" s="136">
        <f>O168*H168</f>
        <v>0</v>
      </c>
      <c r="Q168" s="136">
        <v>4.4999999999999998E-2</v>
      </c>
      <c r="R168" s="136">
        <f>Q168*H168</f>
        <v>5.9669999999999996</v>
      </c>
      <c r="S168" s="136">
        <v>0</v>
      </c>
      <c r="T168" s="137">
        <f>S168*H168</f>
        <v>0</v>
      </c>
      <c r="AR168" s="138" t="s">
        <v>156</v>
      </c>
      <c r="AT168" s="138" t="s">
        <v>161</v>
      </c>
      <c r="AU168" s="138" t="s">
        <v>88</v>
      </c>
      <c r="AY168" s="14" t="s">
        <v>120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4" t="s">
        <v>86</v>
      </c>
      <c r="BK168" s="139">
        <f>ROUND(I168*H168,2)</f>
        <v>0</v>
      </c>
      <c r="BL168" s="14" t="s">
        <v>126</v>
      </c>
      <c r="BM168" s="138" t="s">
        <v>238</v>
      </c>
    </row>
    <row r="169" spans="2:65" s="12" customFormat="1" ht="11.25">
      <c r="B169" s="140"/>
      <c r="D169" s="141" t="s">
        <v>139</v>
      </c>
      <c r="F169" s="143" t="s">
        <v>239</v>
      </c>
      <c r="H169" s="144">
        <v>132.6</v>
      </c>
      <c r="I169" s="145"/>
      <c r="L169" s="140"/>
      <c r="M169" s="146"/>
      <c r="T169" s="147"/>
      <c r="AT169" s="142" t="s">
        <v>139</v>
      </c>
      <c r="AU169" s="142" t="s">
        <v>88</v>
      </c>
      <c r="AV169" s="12" t="s">
        <v>88</v>
      </c>
      <c r="AW169" s="12" t="s">
        <v>4</v>
      </c>
      <c r="AX169" s="12" t="s">
        <v>86</v>
      </c>
      <c r="AY169" s="142" t="s">
        <v>120</v>
      </c>
    </row>
    <row r="170" spans="2:65" s="1" customFormat="1" ht="24.2" customHeight="1">
      <c r="B170" s="29"/>
      <c r="C170" s="126" t="s">
        <v>240</v>
      </c>
      <c r="D170" s="126" t="s">
        <v>122</v>
      </c>
      <c r="E170" s="127" t="s">
        <v>241</v>
      </c>
      <c r="F170" s="128" t="s">
        <v>242</v>
      </c>
      <c r="G170" s="129" t="s">
        <v>233</v>
      </c>
      <c r="H170" s="130">
        <v>12</v>
      </c>
      <c r="I170" s="131"/>
      <c r="J170" s="132">
        <f>ROUND(I170*H170,2)</f>
        <v>0</v>
      </c>
      <c r="K170" s="133"/>
      <c r="L170" s="29"/>
      <c r="M170" s="134" t="s">
        <v>1</v>
      </c>
      <c r="N170" s="135" t="s">
        <v>43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126</v>
      </c>
      <c r="AT170" s="138" t="s">
        <v>122</v>
      </c>
      <c r="AU170" s="138" t="s">
        <v>88</v>
      </c>
      <c r="AY170" s="14" t="s">
        <v>120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4" t="s">
        <v>86</v>
      </c>
      <c r="BK170" s="139">
        <f>ROUND(I170*H170,2)</f>
        <v>0</v>
      </c>
      <c r="BL170" s="14" t="s">
        <v>126</v>
      </c>
      <c r="BM170" s="138" t="s">
        <v>243</v>
      </c>
    </row>
    <row r="171" spans="2:65" s="1" customFormat="1" ht="33" customHeight="1">
      <c r="B171" s="29"/>
      <c r="C171" s="126" t="s">
        <v>244</v>
      </c>
      <c r="D171" s="126" t="s">
        <v>122</v>
      </c>
      <c r="E171" s="127" t="s">
        <v>245</v>
      </c>
      <c r="F171" s="128" t="s">
        <v>246</v>
      </c>
      <c r="G171" s="129" t="s">
        <v>233</v>
      </c>
      <c r="H171" s="130">
        <v>12</v>
      </c>
      <c r="I171" s="131"/>
      <c r="J171" s="132">
        <f>ROUND(I171*H171,2)</f>
        <v>0</v>
      </c>
      <c r="K171" s="133"/>
      <c r="L171" s="29"/>
      <c r="M171" s="134" t="s">
        <v>1</v>
      </c>
      <c r="N171" s="135" t="s">
        <v>43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126</v>
      </c>
      <c r="AT171" s="138" t="s">
        <v>122</v>
      </c>
      <c r="AU171" s="138" t="s">
        <v>88</v>
      </c>
      <c r="AY171" s="14" t="s">
        <v>120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4" t="s">
        <v>86</v>
      </c>
      <c r="BK171" s="139">
        <f>ROUND(I171*H171,2)</f>
        <v>0</v>
      </c>
      <c r="BL171" s="14" t="s">
        <v>126</v>
      </c>
      <c r="BM171" s="138" t="s">
        <v>247</v>
      </c>
    </row>
    <row r="172" spans="2:65" s="1" customFormat="1" ht="24.2" customHeight="1">
      <c r="B172" s="29"/>
      <c r="C172" s="126" t="s">
        <v>248</v>
      </c>
      <c r="D172" s="126" t="s">
        <v>122</v>
      </c>
      <c r="E172" s="127" t="s">
        <v>249</v>
      </c>
      <c r="F172" s="128" t="s">
        <v>250</v>
      </c>
      <c r="G172" s="129" t="s">
        <v>233</v>
      </c>
      <c r="H172" s="130">
        <v>12</v>
      </c>
      <c r="I172" s="131"/>
      <c r="J172" s="132">
        <f>ROUND(I172*H172,2)</f>
        <v>0</v>
      </c>
      <c r="K172" s="133"/>
      <c r="L172" s="29"/>
      <c r="M172" s="134" t="s">
        <v>1</v>
      </c>
      <c r="N172" s="135" t="s">
        <v>43</v>
      </c>
      <c r="P172" s="136">
        <f>O172*H172</f>
        <v>0</v>
      </c>
      <c r="Q172" s="136">
        <v>3.0000000000000001E-5</v>
      </c>
      <c r="R172" s="136">
        <f>Q172*H172</f>
        <v>3.6000000000000002E-4</v>
      </c>
      <c r="S172" s="136">
        <v>0</v>
      </c>
      <c r="T172" s="137">
        <f>S172*H172</f>
        <v>0</v>
      </c>
      <c r="AR172" s="138" t="s">
        <v>126</v>
      </c>
      <c r="AT172" s="138" t="s">
        <v>122</v>
      </c>
      <c r="AU172" s="138" t="s">
        <v>88</v>
      </c>
      <c r="AY172" s="14" t="s">
        <v>120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4" t="s">
        <v>86</v>
      </c>
      <c r="BK172" s="139">
        <f>ROUND(I172*H172,2)</f>
        <v>0</v>
      </c>
      <c r="BL172" s="14" t="s">
        <v>126</v>
      </c>
      <c r="BM172" s="138" t="s">
        <v>251</v>
      </c>
    </row>
    <row r="173" spans="2:65" s="11" customFormat="1" ht="22.9" customHeight="1">
      <c r="B173" s="114"/>
      <c r="D173" s="115" t="s">
        <v>77</v>
      </c>
      <c r="E173" s="124" t="s">
        <v>252</v>
      </c>
      <c r="F173" s="124" t="s">
        <v>253</v>
      </c>
      <c r="I173" s="117"/>
      <c r="J173" s="125">
        <f>BK173</f>
        <v>0</v>
      </c>
      <c r="L173" s="114"/>
      <c r="M173" s="119"/>
      <c r="P173" s="120">
        <f>SUM(P174:P177)</f>
        <v>0</v>
      </c>
      <c r="R173" s="120">
        <f>SUM(R174:R177)</f>
        <v>0</v>
      </c>
      <c r="T173" s="121">
        <f>SUM(T174:T177)</f>
        <v>0</v>
      </c>
      <c r="AR173" s="115" t="s">
        <v>86</v>
      </c>
      <c r="AT173" s="122" t="s">
        <v>77</v>
      </c>
      <c r="AU173" s="122" t="s">
        <v>86</v>
      </c>
      <c r="AY173" s="115" t="s">
        <v>120</v>
      </c>
      <c r="BK173" s="123">
        <f>SUM(BK174:BK177)</f>
        <v>0</v>
      </c>
    </row>
    <row r="174" spans="2:65" s="1" customFormat="1" ht="21.75" customHeight="1">
      <c r="B174" s="29"/>
      <c r="C174" s="126" t="s">
        <v>254</v>
      </c>
      <c r="D174" s="126" t="s">
        <v>122</v>
      </c>
      <c r="E174" s="127" t="s">
        <v>255</v>
      </c>
      <c r="F174" s="128" t="s">
        <v>256</v>
      </c>
      <c r="G174" s="129" t="s">
        <v>153</v>
      </c>
      <c r="H174" s="130">
        <v>8.2750000000000004</v>
      </c>
      <c r="I174" s="131"/>
      <c r="J174" s="132">
        <f>ROUND(I174*H174,2)</f>
        <v>0</v>
      </c>
      <c r="K174" s="133"/>
      <c r="L174" s="29"/>
      <c r="M174" s="134" t="s">
        <v>1</v>
      </c>
      <c r="N174" s="135" t="s">
        <v>43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126</v>
      </c>
      <c r="AT174" s="138" t="s">
        <v>122</v>
      </c>
      <c r="AU174" s="138" t="s">
        <v>88</v>
      </c>
      <c r="AY174" s="14" t="s">
        <v>120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4" t="s">
        <v>86</v>
      </c>
      <c r="BK174" s="139">
        <f>ROUND(I174*H174,2)</f>
        <v>0</v>
      </c>
      <c r="BL174" s="14" t="s">
        <v>126</v>
      </c>
      <c r="BM174" s="138" t="s">
        <v>257</v>
      </c>
    </row>
    <row r="175" spans="2:65" s="1" customFormat="1" ht="24.2" customHeight="1">
      <c r="B175" s="29"/>
      <c r="C175" s="126" t="s">
        <v>258</v>
      </c>
      <c r="D175" s="126" t="s">
        <v>122</v>
      </c>
      <c r="E175" s="127" t="s">
        <v>259</v>
      </c>
      <c r="F175" s="128" t="s">
        <v>260</v>
      </c>
      <c r="G175" s="129" t="s">
        <v>153</v>
      </c>
      <c r="H175" s="130">
        <v>165.5</v>
      </c>
      <c r="I175" s="131"/>
      <c r="J175" s="132">
        <f>ROUND(I175*H175,2)</f>
        <v>0</v>
      </c>
      <c r="K175" s="133"/>
      <c r="L175" s="29"/>
      <c r="M175" s="134" t="s">
        <v>1</v>
      </c>
      <c r="N175" s="135" t="s">
        <v>43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126</v>
      </c>
      <c r="AT175" s="138" t="s">
        <v>122</v>
      </c>
      <c r="AU175" s="138" t="s">
        <v>88</v>
      </c>
      <c r="AY175" s="14" t="s">
        <v>120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4" t="s">
        <v>86</v>
      </c>
      <c r="BK175" s="139">
        <f>ROUND(I175*H175,2)</f>
        <v>0</v>
      </c>
      <c r="BL175" s="14" t="s">
        <v>126</v>
      </c>
      <c r="BM175" s="138" t="s">
        <v>261</v>
      </c>
    </row>
    <row r="176" spans="2:65" s="12" customFormat="1" ht="11.25">
      <c r="B176" s="140"/>
      <c r="D176" s="141" t="s">
        <v>139</v>
      </c>
      <c r="F176" s="143" t="s">
        <v>262</v>
      </c>
      <c r="H176" s="144">
        <v>165.5</v>
      </c>
      <c r="I176" s="145"/>
      <c r="L176" s="140"/>
      <c r="M176" s="146"/>
      <c r="T176" s="147"/>
      <c r="AT176" s="142" t="s">
        <v>139</v>
      </c>
      <c r="AU176" s="142" t="s">
        <v>88</v>
      </c>
      <c r="AV176" s="12" t="s">
        <v>88</v>
      </c>
      <c r="AW176" s="12" t="s">
        <v>4</v>
      </c>
      <c r="AX176" s="12" t="s">
        <v>86</v>
      </c>
      <c r="AY176" s="142" t="s">
        <v>120</v>
      </c>
    </row>
    <row r="177" spans="2:65" s="1" customFormat="1" ht="37.9" customHeight="1">
      <c r="B177" s="29"/>
      <c r="C177" s="126" t="s">
        <v>263</v>
      </c>
      <c r="D177" s="126" t="s">
        <v>122</v>
      </c>
      <c r="E177" s="127" t="s">
        <v>264</v>
      </c>
      <c r="F177" s="128" t="s">
        <v>265</v>
      </c>
      <c r="G177" s="129" t="s">
        <v>153</v>
      </c>
      <c r="H177" s="130">
        <v>8.2750000000000004</v>
      </c>
      <c r="I177" s="131"/>
      <c r="J177" s="132">
        <f>ROUND(I177*H177,2)</f>
        <v>0</v>
      </c>
      <c r="K177" s="133"/>
      <c r="L177" s="29"/>
      <c r="M177" s="134" t="s">
        <v>1</v>
      </c>
      <c r="N177" s="135" t="s">
        <v>43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126</v>
      </c>
      <c r="AT177" s="138" t="s">
        <v>122</v>
      </c>
      <c r="AU177" s="138" t="s">
        <v>88</v>
      </c>
      <c r="AY177" s="14" t="s">
        <v>120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4" t="s">
        <v>86</v>
      </c>
      <c r="BK177" s="139">
        <f>ROUND(I177*H177,2)</f>
        <v>0</v>
      </c>
      <c r="BL177" s="14" t="s">
        <v>126</v>
      </c>
      <c r="BM177" s="138" t="s">
        <v>266</v>
      </c>
    </row>
    <row r="178" spans="2:65" s="11" customFormat="1" ht="22.9" customHeight="1">
      <c r="B178" s="114"/>
      <c r="D178" s="115" t="s">
        <v>77</v>
      </c>
      <c r="E178" s="124" t="s">
        <v>267</v>
      </c>
      <c r="F178" s="124" t="s">
        <v>268</v>
      </c>
      <c r="I178" s="117"/>
      <c r="J178" s="125">
        <f>BK178</f>
        <v>0</v>
      </c>
      <c r="L178" s="114"/>
      <c r="M178" s="119"/>
      <c r="P178" s="120">
        <f>P179</f>
        <v>0</v>
      </c>
      <c r="R178" s="120">
        <f>R179</f>
        <v>0</v>
      </c>
      <c r="T178" s="121">
        <f>T179</f>
        <v>0</v>
      </c>
      <c r="AR178" s="115" t="s">
        <v>86</v>
      </c>
      <c r="AT178" s="122" t="s">
        <v>77</v>
      </c>
      <c r="AU178" s="122" t="s">
        <v>86</v>
      </c>
      <c r="AY178" s="115" t="s">
        <v>120</v>
      </c>
      <c r="BK178" s="123">
        <f>BK179</f>
        <v>0</v>
      </c>
    </row>
    <row r="179" spans="2:65" s="1" customFormat="1" ht="33" customHeight="1">
      <c r="B179" s="29"/>
      <c r="C179" s="126" t="s">
        <v>269</v>
      </c>
      <c r="D179" s="126" t="s">
        <v>122</v>
      </c>
      <c r="E179" s="127" t="s">
        <v>270</v>
      </c>
      <c r="F179" s="128" t="s">
        <v>271</v>
      </c>
      <c r="G179" s="129" t="s">
        <v>153</v>
      </c>
      <c r="H179" s="130">
        <v>375.93900000000002</v>
      </c>
      <c r="I179" s="131"/>
      <c r="J179" s="132">
        <f>ROUND(I179*H179,2)</f>
        <v>0</v>
      </c>
      <c r="K179" s="133"/>
      <c r="L179" s="29"/>
      <c r="M179" s="162" t="s">
        <v>1</v>
      </c>
      <c r="N179" s="163" t="s">
        <v>43</v>
      </c>
      <c r="O179" s="164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AR179" s="138" t="s">
        <v>126</v>
      </c>
      <c r="AT179" s="138" t="s">
        <v>122</v>
      </c>
      <c r="AU179" s="138" t="s">
        <v>88</v>
      </c>
      <c r="AY179" s="14" t="s">
        <v>120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4" t="s">
        <v>86</v>
      </c>
      <c r="BK179" s="139">
        <f>ROUND(I179*H179,2)</f>
        <v>0</v>
      </c>
      <c r="BL179" s="14" t="s">
        <v>126</v>
      </c>
      <c r="BM179" s="138" t="s">
        <v>272</v>
      </c>
    </row>
    <row r="180" spans="2:65" s="1" customFormat="1" ht="6.95" customHeight="1">
      <c r="B180" s="41"/>
      <c r="C180" s="42"/>
      <c r="D180" s="42"/>
      <c r="E180" s="42"/>
      <c r="F180" s="42"/>
      <c r="G180" s="42"/>
      <c r="H180" s="42"/>
      <c r="I180" s="42"/>
      <c r="J180" s="42"/>
      <c r="K180" s="42"/>
      <c r="L180" s="29"/>
    </row>
  </sheetData>
  <sheetProtection algorithmName="SHA-512" hashValue="429+DghcqBGgkJbe7swHOF3KUyobZSw870oUo2DwQbXU0OP8+PEGERkOLjy3Wf4IvmIapnALneIo9YD94nixFw==" saltValue="x67SjXt2ziThr4sk8/eWUoNbVhLUcuSwqkCt9tpHYrjOtKkMbKfnbQp0jDkO0DbufnfAwAiWQdCHIM5GfMv4nQ==" spinCount="100000" sheet="1" objects="1" scenarios="1" formatColumns="0" formatRows="0" autoFilter="0"/>
  <autoFilter ref="C123:K179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Titulní list (2)</vt:lpstr>
      <vt:lpstr>Rekapitulace stavby</vt:lpstr>
      <vt:lpstr>SO 102 - Parkovací plochy</vt:lpstr>
      <vt:lpstr>'Rekapitulace stavby'!Názvy_tisku</vt:lpstr>
      <vt:lpstr>'SO 102 - Parkovací plochy'!Názvy_tisku</vt:lpstr>
      <vt:lpstr>'Rekapitulace stavby'!Oblast_tisku</vt:lpstr>
      <vt:lpstr>'SO 102 - Parkovací plochy'!Oblast_tisku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2024-02-11T12:49:18Z</cp:lastPrinted>
  <dcterms:created xsi:type="dcterms:W3CDTF">2024-02-11T12:36:34Z</dcterms:created>
  <dcterms:modified xsi:type="dcterms:W3CDTF">2024-02-11T12:49:19Z</dcterms:modified>
</cp:coreProperties>
</file>