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geoprojectkv-my.sharepoint.com/personal/cingros_jakub_geoprojectkv_onmicrosoft_com/Documents/Dokumenty/PRÁCE/Zakázky/P022024_Nové Sedlo, opravy/4_Prováděcí PD/ROZPOČET a VÝKAZ/"/>
    </mc:Choice>
  </mc:AlternateContent>
  <xr:revisionPtr revIDLastSave="1" documentId="11_6AC35249A7CC0F949C1BAE9E31C5880991ACB70F" xr6:coauthVersionLast="47" xr6:coauthVersionMax="47" xr10:uidLastSave="{E7B0F42D-CE62-41D1-8C3E-E4AA8F4D5FDE}"/>
  <bookViews>
    <workbookView xWindow="-120" yWindow="-120" windowWidth="38640" windowHeight="21120" activeTab="1" xr2:uid="{00000000-000D-0000-FFFF-FFFF00000000}"/>
  </bookViews>
  <sheets>
    <sheet name="Titulní list (2)" sheetId="4" r:id="rId1"/>
    <sheet name="Rekapitulace stavby" sheetId="1" r:id="rId2"/>
    <sheet name="SO 101 - Komunikace a zpe..." sheetId="2" r:id="rId3"/>
    <sheet name="VRN - Vedlejší rozpočtové..." sheetId="3" r:id="rId4"/>
  </sheets>
  <definedNames>
    <definedName name="_xlnm._FilterDatabase" localSheetId="2" hidden="1">'SO 101 - Komunikace a zpe...'!$C$122:$K$144</definedName>
    <definedName name="_xlnm._FilterDatabase" localSheetId="3" hidden="1">'VRN - Vedlejší rozpočtové...'!$C$119:$K$130</definedName>
    <definedName name="_xlnm.Print_Titles" localSheetId="1">'Rekapitulace stavby'!$92:$92</definedName>
    <definedName name="_xlnm.Print_Titles" localSheetId="2">'SO 101 - Komunikace a zpe...'!$122:$122</definedName>
    <definedName name="_xlnm.Print_Titles" localSheetId="3">'VRN - Vedlejší rozpočtové...'!$119:$119</definedName>
    <definedName name="_xlnm.Print_Area" localSheetId="1">'Rekapitulace stavby'!$D$4:$AO$76,'Rekapitulace stavby'!$C$82:$AQ$97</definedName>
    <definedName name="_xlnm.Print_Area" localSheetId="2">'SO 101 - Komunikace a zpe...'!$C$4:$J$76,'SO 101 - Komunikace a zpe...'!$C$82:$J$104,'SO 101 - Komunikace a zpe...'!$C$110:$J$144</definedName>
    <definedName name="_xlnm.Print_Area" localSheetId="3">'VRN - Vedlejší rozpočtové...'!$C$4:$J$76,'VRN - Vedlejší rozpočtové...'!$C$82:$J$101,'VRN - Vedlejší rozpočtové...'!$C$107:$J$130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29" i="3"/>
  <c r="BH129" i="3"/>
  <c r="BG129" i="3"/>
  <c r="BF129" i="3"/>
  <c r="T129" i="3"/>
  <c r="T128" i="3"/>
  <c r="R129" i="3"/>
  <c r="R128" i="3" s="1"/>
  <c r="P129" i="3"/>
  <c r="P128" i="3" s="1"/>
  <c r="BI126" i="3"/>
  <c r="BH126" i="3"/>
  <c r="BG126" i="3"/>
  <c r="BF126" i="3"/>
  <c r="T126" i="3"/>
  <c r="T125" i="3" s="1"/>
  <c r="R126" i="3"/>
  <c r="R125" i="3" s="1"/>
  <c r="P126" i="3"/>
  <c r="P125" i="3" s="1"/>
  <c r="BI123" i="3"/>
  <c r="BH123" i="3"/>
  <c r="BG123" i="3"/>
  <c r="BF123" i="3"/>
  <c r="T123" i="3"/>
  <c r="T122" i="3" s="1"/>
  <c r="R123" i="3"/>
  <c r="R122" i="3"/>
  <c r="P123" i="3"/>
  <c r="P122" i="3" s="1"/>
  <c r="P121" i="3" s="1"/>
  <c r="P120" i="3" s="1"/>
  <c r="AU96" i="1" s="1"/>
  <c r="J117" i="3"/>
  <c r="J116" i="3"/>
  <c r="F116" i="3"/>
  <c r="F114" i="3"/>
  <c r="E112" i="3"/>
  <c r="J92" i="3"/>
  <c r="J91" i="3"/>
  <c r="F91" i="3"/>
  <c r="F89" i="3"/>
  <c r="E87" i="3"/>
  <c r="J18" i="3"/>
  <c r="E18" i="3"/>
  <c r="F92" i="3" s="1"/>
  <c r="J17" i="3"/>
  <c r="J12" i="3"/>
  <c r="J114" i="3" s="1"/>
  <c r="E7" i="3"/>
  <c r="E85" i="3"/>
  <c r="J37" i="2"/>
  <c r="J36" i="2"/>
  <c r="AY95" i="1" s="1"/>
  <c r="J35" i="2"/>
  <c r="AX95" i="1" s="1"/>
  <c r="BI144" i="2"/>
  <c r="BH144" i="2"/>
  <c r="BG144" i="2"/>
  <c r="BF144" i="2"/>
  <c r="T144" i="2"/>
  <c r="T143" i="2" s="1"/>
  <c r="R144" i="2"/>
  <c r="R143" i="2" s="1"/>
  <c r="P144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T137" i="2" s="1"/>
  <c r="R138" i="2"/>
  <c r="R137" i="2" s="1"/>
  <c r="P138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F34" i="2" s="1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7" i="2"/>
  <c r="BH127" i="2"/>
  <c r="F36" i="2" s="1"/>
  <c r="BG127" i="2"/>
  <c r="BF127" i="2"/>
  <c r="T127" i="2"/>
  <c r="R127" i="2"/>
  <c r="P127" i="2"/>
  <c r="BI126" i="2"/>
  <c r="F37" i="2" s="1"/>
  <c r="BH126" i="2"/>
  <c r="BG126" i="2"/>
  <c r="F35" i="2" s="1"/>
  <c r="BF126" i="2"/>
  <c r="T126" i="2"/>
  <c r="R126" i="2"/>
  <c r="P126" i="2"/>
  <c r="J120" i="2"/>
  <c r="J119" i="2"/>
  <c r="F119" i="2"/>
  <c r="F117" i="2"/>
  <c r="E115" i="2"/>
  <c r="J92" i="2"/>
  <c r="J91" i="2"/>
  <c r="F91" i="2"/>
  <c r="F89" i="2"/>
  <c r="E87" i="2"/>
  <c r="J18" i="2"/>
  <c r="E18" i="2"/>
  <c r="F120" i="2" s="1"/>
  <c r="J17" i="2"/>
  <c r="J12" i="2"/>
  <c r="J89" i="2"/>
  <c r="E7" i="2"/>
  <c r="E113" i="2"/>
  <c r="L90" i="1"/>
  <c r="AM90" i="1"/>
  <c r="AM89" i="1"/>
  <c r="L89" i="1"/>
  <c r="AM87" i="1"/>
  <c r="L87" i="1"/>
  <c r="L85" i="1"/>
  <c r="L84" i="1"/>
  <c r="BK127" i="2"/>
  <c r="J141" i="2"/>
  <c r="BK136" i="2"/>
  <c r="J133" i="2"/>
  <c r="BK133" i="2"/>
  <c r="BK123" i="3"/>
  <c r="J127" i="2"/>
  <c r="BK141" i="2"/>
  <c r="BK138" i="2"/>
  <c r="J135" i="2"/>
  <c r="AS94" i="1"/>
  <c r="BK126" i="3"/>
  <c r="J126" i="2"/>
  <c r="BK140" i="2"/>
  <c r="J136" i="2"/>
  <c r="J134" i="2"/>
  <c r="BK131" i="2"/>
  <c r="BK129" i="3"/>
  <c r="J123" i="3"/>
  <c r="BK144" i="2"/>
  <c r="J140" i="2"/>
  <c r="BK134" i="2"/>
  <c r="J144" i="2"/>
  <c r="J138" i="2"/>
  <c r="BK135" i="2"/>
  <c r="BK126" i="2"/>
  <c r="J131" i="2"/>
  <c r="J129" i="3"/>
  <c r="J126" i="3"/>
  <c r="T121" i="3" l="1"/>
  <c r="T120" i="3" s="1"/>
  <c r="R121" i="3"/>
  <c r="R120" i="3" s="1"/>
  <c r="T125" i="2"/>
  <c r="BK130" i="2"/>
  <c r="J130" i="2"/>
  <c r="J100" i="2"/>
  <c r="T139" i="2"/>
  <c r="R125" i="2"/>
  <c r="R139" i="2"/>
  <c r="P125" i="2"/>
  <c r="P130" i="2"/>
  <c r="P129" i="2" s="1"/>
  <c r="P139" i="2"/>
  <c r="T130" i="2"/>
  <c r="T129" i="2" s="1"/>
  <c r="BK125" i="2"/>
  <c r="R130" i="2"/>
  <c r="R129" i="2"/>
  <c r="BK139" i="2"/>
  <c r="J139" i="2" s="1"/>
  <c r="J102" i="2" s="1"/>
  <c r="BK122" i="3"/>
  <c r="J122" i="3"/>
  <c r="J98" i="3"/>
  <c r="BK128" i="3"/>
  <c r="J128" i="3"/>
  <c r="J100" i="3"/>
  <c r="BK125" i="3"/>
  <c r="J125" i="3"/>
  <c r="J99" i="3" s="1"/>
  <c r="BK137" i="2"/>
  <c r="J137" i="2"/>
  <c r="J101" i="2" s="1"/>
  <c r="BK143" i="2"/>
  <c r="J143" i="2"/>
  <c r="J103" i="2" s="1"/>
  <c r="BK129" i="2"/>
  <c r="J129" i="2" s="1"/>
  <c r="J99" i="2" s="1"/>
  <c r="J89" i="3"/>
  <c r="BE129" i="3"/>
  <c r="BE123" i="3"/>
  <c r="BE126" i="3"/>
  <c r="J125" i="2"/>
  <c r="J98" i="2"/>
  <c r="E110" i="3"/>
  <c r="F117" i="3"/>
  <c r="E85" i="2"/>
  <c r="F92" i="2"/>
  <c r="J117" i="2"/>
  <c r="BE126" i="2"/>
  <c r="BE127" i="2"/>
  <c r="BA95" i="1"/>
  <c r="BE131" i="2"/>
  <c r="BE133" i="2"/>
  <c r="BE134" i="2"/>
  <c r="BE135" i="2"/>
  <c r="BE136" i="2"/>
  <c r="BE138" i="2"/>
  <c r="BE140" i="2"/>
  <c r="BE141" i="2"/>
  <c r="BE144" i="2"/>
  <c r="BB95" i="1"/>
  <c r="BC95" i="1"/>
  <c r="BD95" i="1"/>
  <c r="F37" i="3"/>
  <c r="BD96" i="1"/>
  <c r="BD94" i="1" s="1"/>
  <c r="W33" i="1" s="1"/>
  <c r="F35" i="3"/>
  <c r="BB96" i="1" s="1"/>
  <c r="BB94" i="1" s="1"/>
  <c r="AX94" i="1" s="1"/>
  <c r="F36" i="3"/>
  <c r="BC96" i="1"/>
  <c r="BC94" i="1" s="1"/>
  <c r="W32" i="1" s="1"/>
  <c r="F34" i="3"/>
  <c r="BA96" i="1" s="1"/>
  <c r="J34" i="2"/>
  <c r="AW95" i="1" s="1"/>
  <c r="J34" i="3"/>
  <c r="AW96" i="1" s="1"/>
  <c r="P124" i="2" l="1"/>
  <c r="P123" i="2" s="1"/>
  <c r="AU95" i="1" s="1"/>
  <c r="AU94" i="1" s="1"/>
  <c r="BA94" i="1"/>
  <c r="AW94" i="1" s="1"/>
  <c r="AK30" i="1" s="1"/>
  <c r="R124" i="2"/>
  <c r="R123" i="2"/>
  <c r="T124" i="2"/>
  <c r="T123" i="2"/>
  <c r="BK121" i="3"/>
  <c r="J121" i="3"/>
  <c r="J97" i="3" s="1"/>
  <c r="BK124" i="2"/>
  <c r="J124" i="2"/>
  <c r="J97" i="2"/>
  <c r="F33" i="2"/>
  <c r="AZ95" i="1"/>
  <c r="J33" i="3"/>
  <c r="AV96" i="1"/>
  <c r="AT96" i="1" s="1"/>
  <c r="W30" i="1"/>
  <c r="AY94" i="1"/>
  <c r="W31" i="1"/>
  <c r="J33" i="2"/>
  <c r="AV95" i="1"/>
  <c r="AT95" i="1"/>
  <c r="F33" i="3"/>
  <c r="AZ96" i="1" s="1"/>
  <c r="BK120" i="3" l="1"/>
  <c r="J120" i="3"/>
  <c r="J96" i="3"/>
  <c r="BK123" i="2"/>
  <c r="J123" i="2"/>
  <c r="J96" i="2"/>
  <c r="AZ94" i="1"/>
  <c r="W29" i="1"/>
  <c r="J30" i="3" l="1"/>
  <c r="AG96" i="1"/>
  <c r="AV94" i="1"/>
  <c r="AK29" i="1" s="1"/>
  <c r="J30" i="2"/>
  <c r="AG95" i="1" s="1"/>
  <c r="AG94" i="1" s="1"/>
  <c r="AK26" i="1" s="1"/>
  <c r="J39" i="3" l="1"/>
  <c r="J39" i="2"/>
  <c r="AN95" i="1"/>
  <c r="AK35" i="1"/>
  <c r="AN96" i="1"/>
  <c r="AT94" i="1"/>
  <c r="AN94" i="1" s="1"/>
</calcChain>
</file>

<file path=xl/sharedStrings.xml><?xml version="1.0" encoding="utf-8"?>
<sst xmlns="http://schemas.openxmlformats.org/spreadsheetml/2006/main" count="685" uniqueCount="206">
  <si>
    <t>Export Komplet</t>
  </si>
  <si>
    <t/>
  </si>
  <si>
    <t>2.0</t>
  </si>
  <si>
    <t>ZAMOK</t>
  </si>
  <si>
    <t>False</t>
  </si>
  <si>
    <t>{1a1a7995-ea57-4958-a2ff-b53e4435c8ed}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</si>
  <si>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</si>
  <si>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</si>
  <si>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</si>
  <si>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</si>
  <si>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</si>
  <si>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</si>
  <si>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</si>
  <si>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</si>
  <si>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P022024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</si>
  <si>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</si>
  <si>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</si>
  <si>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ulice Hornická kolonie, Nové Sedlo</t>
  </si>
  <si>
    <t>KSO:</t>
  </si>
  <si>
    <t>CC-CZ:</t>
  </si>
  <si>
    <t>Místo:</t>
  </si>
  <si>
    <t>Nové Sedlo</t>
  </si>
  <si>
    <t>Datum:</t>
  </si>
  <si>
    <t>11. 2. 2024</t>
  </si>
  <si>
    <t>Zadavatel:</t>
  </si>
  <si>
    <t>IČ:</t>
  </si>
  <si>
    <t>00259527</t>
  </si>
  <si>
    <t>Město Nové Sedlo</t>
  </si>
  <si>
    <t>DIČ:</t>
  </si>
  <si>
    <t>CZ00259527</t>
  </si>
  <si>
    <t>Uchazeč:</t>
  </si>
  <si>
    <t>Vyplň údaj</t>
  </si>
  <si>
    <t>Projektant:</t>
  </si>
  <si>
    <t>19691238</t>
  </si>
  <si>
    <t>Bc. Jakub Cingroš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</si>
  <si>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</si>
  <si>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</si>
  <si>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</si>
  <si>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</si>
  <si>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</si>
  <si>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</si>
  <si>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</si>
  <si>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</si>
  <si>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</si>
  <si>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</si>
  <si>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</si>
  <si>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</si>
  <si>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</si>
  <si>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</si>
  <si>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</si>
  <si>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</si>
  <si>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</si>
  <si>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</si>
  <si>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</si>
  <si>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</si>
  <si>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</si>
  <si>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</si>
  <si>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</si>
  <si>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</si>
  <si>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</si>
  <si>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</si>
  <si>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</si>
  <si>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</si>
  <si>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</si>
  <si>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</si>
  <si>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</si>
  <si>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</si>
  <si>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</si>
  <si>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</si>
  <si>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</si>
  <si>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</si>
  <si>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</si>
  <si>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</si>
  <si>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</si>
  <si>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</si>
  <si>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</si>
  <si>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</si>
  <si>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</si>
  <si>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</si>
  <si>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</si>
  <si>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</si>
  <si>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</si>
  <si>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</si>
  <si>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</si>
  <si>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</si>
  <si>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</si>
  <si>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</si>
  <si>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{a881ba5c-85b7-412a-9b3d-f7ea373c68e4}</t>
  </si>
  <si>
    <t>2</t>
  </si>
  <si>
    <t>VRN</t>
  </si>
  <si>
    <t>Vedlejší rozpočtové náklady</t>
  </si>
  <si>
    <t>{09bb5a2f-824f-4170-89bb-7624683110f5}</t>
  </si>
  <si>
    <t>KRYCÍ LIST SOUPISU PRACÍ</t>
  </si>
  <si>
    <t>Objekt:</t>
  </si>
  <si>
    <t>SO 101 - Komunikace a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</si>
  <si>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</si>
  <si>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</si>
  <si>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</si>
  <si>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</si>
  <si>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</si>
  <si>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</si>
  <si>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</si>
  <si>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</si>
  <si>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  5.1 - Skladba A</t>
  </si>
  <si>
    <t xml:space="preserve">    8 - Trubní vedení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</si>
  <si>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</si>
  <si>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</si>
  <si>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</si>
  <si>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</si>
  <si>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</si>
  <si>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</si>
  <si>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</si>
  <si>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</si>
  <si>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</si>
  <si>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</si>
  <si>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</si>
  <si>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</si>
  <si>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</si>
  <si>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</si>
  <si>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</si>
  <si>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</si>
  <si>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</si>
  <si>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</si>
  <si>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</si>
  <si>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</si>
  <si>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113154364</t>
  </si>
  <si>
    <t>Frézování živičného krytu tl 100 mm pruh š přes 1 do 2 m pl přes 1000 do 10000 m2 s překážkami v trase</t>
  </si>
  <si>
    <t>m2</t>
  </si>
  <si>
    <t>4</t>
  </si>
  <si>
    <t>-1408342921</t>
  </si>
  <si>
    <t>11</t>
  </si>
  <si>
    <t>122252204</t>
  </si>
  <si>
    <t>Odkopávky a prokopávky nezapažené pro silnice a dálnice v hornině třídy těžitelnosti I objem do 500 m3 strojně</t>
  </si>
  <si>
    <t>m3</t>
  </si>
  <si>
    <t>1757402664</t>
  </si>
  <si>
    <t>VV</t>
  </si>
  <si>
    <t>(290*0,35)+(50*0,2)</t>
  </si>
  <si>
    <t>5</t>
  </si>
  <si>
    <t>Komunikace pozemní</t>
  </si>
  <si>
    <t>5.1</t>
  </si>
  <si>
    <t>Skladba A</t>
  </si>
  <si>
    <t>564851011</t>
  </si>
  <si>
    <t>Podklad ze štěrkodrtě ŠD plochy do 100 m2 tl 150 mm</t>
  </si>
  <si>
    <t>3</t>
  </si>
  <si>
    <t>-1766299340</t>
  </si>
  <si>
    <t>1150*0,15 "v případě nevyhovujícího podkladu lokální sanace 15 %"</t>
  </si>
  <si>
    <t>565145121</t>
  </si>
  <si>
    <t>Asfaltový beton vrstva podkladní ACP 16 (obalované kamenivo OKS) tl 60 mm š přes 3 m</t>
  </si>
  <si>
    <t>-328502219</t>
  </si>
  <si>
    <t>573111111</t>
  </si>
  <si>
    <t>Postřik živičný infiltrační s posypem z asfaltu množství 0,60 kg/m2</t>
  </si>
  <si>
    <t>1107049971</t>
  </si>
  <si>
    <t>573211107</t>
  </si>
  <si>
    <t>Postřik živičný spojovací z asfaltu v množství 0,30 kg/m2</t>
  </si>
  <si>
    <t>-690296532</t>
  </si>
  <si>
    <t>6</t>
  </si>
  <si>
    <t>577134221</t>
  </si>
  <si>
    <t>Asfaltový beton vrstva obrusná ACO 11 (ABS) tř. II tl 40 mm š přes 3 m z nemodifikovaného asfaltu</t>
  </si>
  <si>
    <t>-1896851042</t>
  </si>
  <si>
    <t>8</t>
  </si>
  <si>
    <t>Trubní vedení</t>
  </si>
  <si>
    <t>7</t>
  </si>
  <si>
    <t>899132111</t>
  </si>
  <si>
    <t>Výměna (výšková úprava) poklopu kanalizačního samonivelačního s ošetřením podkladu hloubky do 25 cm</t>
  </si>
  <si>
    <t>kus</t>
  </si>
  <si>
    <t>-1519638867</t>
  </si>
  <si>
    <t>997</t>
  </si>
  <si>
    <t>Přesun sutě</t>
  </si>
  <si>
    <t>997221551</t>
  </si>
  <si>
    <t>Vodorovná doprava suti ze sypkých materiálů do 1 km</t>
  </si>
  <si>
    <t>t</t>
  </si>
  <si>
    <t>-2003200876</t>
  </si>
  <si>
    <t>9</t>
  </si>
  <si>
    <t>997221559</t>
  </si>
  <si>
    <t>Příplatek ZKD 1 km u vodorovné dopravy suti ze sypkých materiálů</t>
  </si>
  <si>
    <t>-1657962065</t>
  </si>
  <si>
    <t>264,5*2 'Přepočtené koeficientem množství</t>
  </si>
  <si>
    <t>998</t>
  </si>
  <si>
    <t>Přesun hmot</t>
  </si>
  <si>
    <t>10</t>
  </si>
  <si>
    <t>998225111</t>
  </si>
  <si>
    <t>Přesun hmot pro pozemní komunikace s krytem z kamene, monolitickým betonovým nebo živičným</t>
  </si>
  <si>
    <t>-890564872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</si>
  <si>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</si>
  <si>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</si>
  <si>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</si>
  <si>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</si>
  <si>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</si>
  <si>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</si>
  <si>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010001000</t>
  </si>
  <si>
    <t>…</t>
  </si>
  <si>
    <t>1024</t>
  </si>
  <si>
    <t>-1279139451</t>
  </si>
  <si>
    <t>P</t>
  </si>
  <si>
    <t>Poznámka k položce:_x000D_
Průzkumné práce - vytyčení inženýrských sítí_x000D_
Geodetické práce - zaměření skutečného provedení</t>
  </si>
  <si>
    <t>VRN3</t>
  </si>
  <si>
    <t>Zařízení staveniště</t>
  </si>
  <si>
    <t>030001000</t>
  </si>
  <si>
    <t>1078437392</t>
  </si>
  <si>
    <t>Poznámka k položce:_x000D_
skládka materiálů, oplocení staveniště, zázemí, DIO, atd.</t>
  </si>
  <si>
    <t>VRN4</t>
  </si>
  <si>
    <t>Inženýrská činnost</t>
  </si>
  <si>
    <t>040001000</t>
  </si>
  <si>
    <t>-779142811</t>
  </si>
  <si>
    <t>Poznámka k položce:_x000D_
zkoušky únosnosti pláně a jednotlivých vrstev</t>
  </si>
  <si>
    <t>SOUPIS PRACÍ
S VÝKAZEM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</si>
</sst>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48"/>
      <color rgb="FFDA993E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44450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179705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109</xdr:row>
      <xdr:rowOff>0</xdr:rowOff>
    </xdr:from>
    <xdr:to>
      <xdr:col>9</xdr:col>
      <xdr:colOff>1216660</xdr:colOff>
      <xdr:row>113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106</xdr:row>
      <xdr:rowOff>0</xdr:rowOff>
    </xdr:from>
    <xdr:to>
      <xdr:col>9</xdr:col>
      <xdr:colOff>1216660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5949-18CC-41CF-9AFA-57D40C3C7F75}">
  <dimension ref="A11:M72"/>
  <sheetViews>
    <sheetView showGridLines="0" zoomScaleNormal="100" zoomScalePageLayoutView="85" workbookViewId="0">
      <selection activeCell="A72" sqref="A72:M72"/>
    </sheetView>
  </sheetViews>
  <sheetFormatPr defaultColWidth="9.33203125" defaultRowHeight="11.25"/>
  <cols>
    <col min="1" max="1" width="14" customWidth="1"/>
  </cols>
  <sheetData>
    <row r="11" spans="1:13" ht="11.25" customHeight="1">
      <c r="A11" s="204" t="s">
        <v>205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</row>
    <row r="12" spans="1:13" ht="11.25" customHeight="1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</row>
    <row r="13" spans="1:13" ht="11.25" customHeight="1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</row>
    <row r="14" spans="1:13" ht="11.25" customHeight="1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</row>
    <row r="15" spans="1:13" ht="11.25" customHeight="1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</row>
    <row r="16" spans="1:13" ht="11.25" customHeight="1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</row>
    <row r="17" spans="1:13" ht="11.25" customHeight="1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</row>
    <row r="18" spans="1:13" ht="11.25" customHeight="1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</row>
    <row r="19" spans="1:13" ht="11.25" customHeight="1">
      <c r="A19" s="204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</row>
    <row r="20" spans="1:13" ht="11.25" customHeight="1">
      <c r="A20" s="204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</row>
    <row r="21" spans="1:13" ht="11.25" customHeight="1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</row>
    <row r="22" spans="1:13" ht="11.25" customHeight="1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</row>
    <row r="23" spans="1:13" ht="11.25" customHeight="1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</row>
    <row r="24" spans="1:13" ht="11.25" customHeight="1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</row>
    <row r="25" spans="1:13" ht="11.25" customHeight="1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</row>
    <row r="26" spans="1:13" ht="11.25" customHeight="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</row>
    <row r="27" spans="1:13" ht="11.25" customHeight="1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</row>
    <row r="28" spans="1:13" ht="11.25" customHeight="1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</row>
    <row r="29" spans="1:13" ht="11.25" customHeight="1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</row>
    <row r="30" spans="1:13" ht="11.25" customHeight="1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</row>
    <row r="31" spans="1:13" ht="11.25" customHeight="1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13" ht="11.25" customHeight="1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</row>
    <row r="33" spans="1:13" ht="11.25" customHeight="1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</row>
    <row r="34" spans="1:13" ht="11.25" customHeight="1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</row>
    <row r="35" spans="1:13" ht="11.25" customHeight="1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</row>
    <row r="36" spans="1:13" ht="11.25" customHeight="1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</row>
    <row r="37" spans="1:13" ht="11.25" customHeight="1">
      <c r="A37" s="20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</row>
    <row r="38" spans="1:13" ht="11.25" customHeight="1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</row>
    <row r="39" spans="1:13" ht="11.25" customHeight="1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</row>
    <row r="40" spans="1:13" ht="11.25" customHeight="1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</row>
    <row r="41" spans="1:13" ht="11.25" customHeight="1">
      <c r="A41" s="205" t="s">
        <v>17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</row>
    <row r="42" spans="1:13" ht="11.25" customHeight="1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</row>
    <row r="43" spans="1:13" ht="11.25" customHeight="1">
      <c r="A43" s="205"/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</row>
    <row r="44" spans="1:13" ht="11.25" customHeight="1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</row>
    <row r="45" spans="1:13" ht="11.25" customHeight="1">
      <c r="A45" s="205"/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</row>
    <row r="46" spans="1:13" ht="11.25" customHeight="1">
      <c r="A46" s="205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</row>
    <row r="47" spans="1:13" ht="11.25" customHeight="1">
      <c r="A47" s="205"/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</row>
    <row r="48" spans="1:13" ht="11.25" customHeight="1">
      <c r="A48" s="205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</row>
    <row r="49" spans="1:13" ht="11.25" customHeight="1">
      <c r="A49" s="205"/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</row>
    <row r="50" spans="1:13" ht="11.25" customHeight="1">
      <c r="A50" s="205"/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</row>
    <row r="51" spans="1:13" ht="11.25" customHeight="1">
      <c r="A51" s="205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</row>
    <row r="52" spans="1:13" ht="11.25" customHeight="1">
      <c r="A52" s="205"/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</row>
    <row r="53" spans="1:13" ht="11.25" customHeight="1">
      <c r="A53" s="205"/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</row>
    <row r="54" spans="1:13" ht="11.25" customHeight="1">
      <c r="A54" s="205"/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</row>
    <row r="55" spans="1:13" ht="11.25" customHeight="1">
      <c r="A55" s="205"/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</row>
    <row r="56" spans="1:13" ht="11.25" customHeight="1">
      <c r="A56" s="205"/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</row>
    <row r="57" spans="1:13" ht="11.25" customHeight="1">
      <c r="A57" s="205"/>
      <c r="B57" s="205"/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</row>
    <row r="58" spans="1:13" ht="11.25" customHeight="1">
      <c r="A58" s="205"/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</row>
    <row r="59" spans="1:13" ht="11.25" customHeight="1">
      <c r="A59" s="205"/>
      <c r="B59" s="205"/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M59" s="205"/>
    </row>
    <row r="60" spans="1:13" ht="11.25" customHeight="1">
      <c r="A60" s="205"/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</row>
    <row r="61" spans="1:13" ht="11.25" customHeight="1">
      <c r="A61" s="205"/>
      <c r="B61" s="205"/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</row>
    <row r="62" spans="1:13" ht="11.25" customHeight="1">
      <c r="A62" s="205"/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</row>
    <row r="63" spans="1:13" ht="11.25" customHeight="1">
      <c r="A63" s="205"/>
      <c r="B63" s="205"/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205"/>
    </row>
    <row r="64" spans="1:13" ht="11.25" customHeight="1">
      <c r="A64" s="205"/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</row>
    <row r="65" spans="1:13" ht="11.25" customHeight="1">
      <c r="A65" s="205"/>
      <c r="B65" s="205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</row>
    <row r="66" spans="1:13" ht="11.25" customHeight="1">
      <c r="A66" s="205"/>
      <c r="B66" s="205"/>
      <c r="C66" s="205"/>
      <c r="D66" s="205"/>
      <c r="E66" s="205"/>
      <c r="F66" s="205"/>
      <c r="G66" s="205"/>
      <c r="H66" s="205"/>
      <c r="I66" s="205"/>
      <c r="J66" s="205"/>
      <c r="K66" s="205"/>
      <c r="L66" s="205"/>
      <c r="M66" s="205"/>
    </row>
    <row r="67" spans="1:13" ht="11.25" customHeight="1">
      <c r="A67" s="205"/>
      <c r="B67" s="205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</row>
    <row r="68" spans="1:13" ht="11.25" customHeight="1">
      <c r="A68" s="205"/>
      <c r="B68" s="205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</row>
    <row r="69" spans="1:13" ht="11.25" customHeight="1">
      <c r="A69" s="205"/>
      <c r="B69" s="205"/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205"/>
    </row>
    <row r="70" spans="1:13" ht="11.25" customHeight="1">
      <c r="A70" s="205"/>
      <c r="B70" s="205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</row>
    <row r="71" spans="1:13" ht="11.25" customHeight="1">
      <c r="A71" s="205"/>
      <c r="B71" s="205"/>
      <c r="C71" s="205"/>
      <c r="D71" s="205"/>
      <c r="E71" s="205"/>
      <c r="F71" s="205"/>
      <c r="G71" s="205"/>
      <c r="H71" s="205"/>
      <c r="I71" s="205"/>
      <c r="J71" s="205"/>
      <c r="K71" s="205"/>
      <c r="L71" s="205"/>
      <c r="M71" s="205"/>
    </row>
    <row r="72" spans="1:13" ht="11.25" customHeight="1">
      <c r="A72" s="206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</row>
  </sheetData>
  <mergeCells count="3">
    <mergeCell ref="A11:M40"/>
    <mergeCell ref="A41:M71"/>
    <mergeCell ref="A72:M72"/>
  </mergeCells>
  <pageMargins left="0.19685039370078741" right="0.19685039370078741" top="0.59055118110236227" bottom="0.59055118110236227" header="0.31496062992125984" footer="0.31496062992125984"/>
  <pageSetup paperSize="9" orientation="portrait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65" t="s">
        <v>14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R5" s="17"/>
      <c r="BE5" s="162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67" t="s">
        <v>17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R6" s="17"/>
      <c r="BE6" s="163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63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63"/>
      <c r="BS8" s="14" t="s">
        <v>6</v>
      </c>
    </row>
    <row r="9" spans="1:74" ht="14.45" customHeight="1">
      <c r="B9" s="17"/>
      <c r="AR9" s="17"/>
      <c r="BE9" s="163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26</v>
      </c>
      <c r="AR10" s="17"/>
      <c r="BE10" s="163"/>
      <c r="BS10" s="14" t="s">
        <v>6</v>
      </c>
    </row>
    <row r="11" spans="1:74" ht="18.399999999999999" customHeight="1">
      <c r="B11" s="17"/>
      <c r="E11" s="22" t="s">
        <v>27</v>
      </c>
      <c r="AK11" s="24" t="s">
        <v>28</v>
      </c>
      <c r="AN11" s="22" t="s">
        <v>29</v>
      </c>
      <c r="AR11" s="17"/>
      <c r="BE11" s="163"/>
      <c r="BS11" s="14" t="s">
        <v>6</v>
      </c>
    </row>
    <row r="12" spans="1:74" ht="6.95" customHeight="1">
      <c r="B12" s="17"/>
      <c r="AR12" s="17"/>
      <c r="BE12" s="163"/>
      <c r="BS12" s="14" t="s">
        <v>6</v>
      </c>
    </row>
    <row r="13" spans="1:74" ht="12" customHeight="1">
      <c r="B13" s="17"/>
      <c r="D13" s="24" t="s">
        <v>30</v>
      </c>
      <c r="AK13" s="24" t="s">
        <v>25</v>
      </c>
      <c r="AN13" s="26" t="s">
        <v>31</v>
      </c>
      <c r="AR13" s="17"/>
      <c r="BE13" s="163"/>
      <c r="BS13" s="14" t="s">
        <v>6</v>
      </c>
    </row>
    <row r="14" spans="1:74" ht="12.75">
      <c r="B14" s="17"/>
      <c r="E14" s="168" t="s">
        <v>31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24" t="s">
        <v>28</v>
      </c>
      <c r="AN14" s="26" t="s">
        <v>31</v>
      </c>
      <c r="AR14" s="17"/>
      <c r="BE14" s="163"/>
      <c r="BS14" s="14" t="s">
        <v>6</v>
      </c>
    </row>
    <row r="15" spans="1:74" ht="6.95" customHeight="1">
      <c r="B15" s="17"/>
      <c r="AR15" s="17"/>
      <c r="BE15" s="163"/>
      <c r="BS15" s="14" t="s">
        <v>4</v>
      </c>
    </row>
    <row r="16" spans="1:74" ht="12" customHeight="1">
      <c r="B16" s="17"/>
      <c r="D16" s="24" t="s">
        <v>32</v>
      </c>
      <c r="AK16" s="24" t="s">
        <v>25</v>
      </c>
      <c r="AN16" s="22" t="s">
        <v>33</v>
      </c>
      <c r="AR16" s="17"/>
      <c r="BE16" s="163"/>
      <c r="BS16" s="14" t="s">
        <v>4</v>
      </c>
    </row>
    <row r="17" spans="2:71" ht="18.399999999999999" customHeight="1">
      <c r="B17" s="17"/>
      <c r="E17" s="22" t="s">
        <v>34</v>
      </c>
      <c r="AK17" s="24" t="s">
        <v>28</v>
      </c>
      <c r="AN17" s="22" t="s">
        <v>1</v>
      </c>
      <c r="AR17" s="17"/>
      <c r="BE17" s="163"/>
      <c r="BS17" s="14" t="s">
        <v>35</v>
      </c>
    </row>
    <row r="18" spans="2:71" ht="6.95" customHeight="1">
      <c r="B18" s="17"/>
      <c r="AR18" s="17"/>
      <c r="BE18" s="163"/>
      <c r="BS18" s="14" t="s">
        <v>6</v>
      </c>
    </row>
    <row r="19" spans="2:71" ht="12" customHeight="1">
      <c r="B19" s="17"/>
      <c r="D19" s="24" t="s">
        <v>36</v>
      </c>
      <c r="AK19" s="24" t="s">
        <v>25</v>
      </c>
      <c r="AN19" s="22" t="s">
        <v>33</v>
      </c>
      <c r="AR19" s="17"/>
      <c r="BE19" s="163"/>
      <c r="BS19" s="14" t="s">
        <v>6</v>
      </c>
    </row>
    <row r="20" spans="2:71" ht="18.399999999999999" customHeight="1">
      <c r="B20" s="17"/>
      <c r="E20" s="22" t="s">
        <v>34</v>
      </c>
      <c r="AK20" s="24" t="s">
        <v>28</v>
      </c>
      <c r="AN20" s="22" t="s">
        <v>1</v>
      </c>
      <c r="AR20" s="17"/>
      <c r="BE20" s="163"/>
      <c r="BS20" s="14" t="s">
        <v>35</v>
      </c>
    </row>
    <row r="21" spans="2:71" ht="6.95" customHeight="1">
      <c r="B21" s="17"/>
      <c r="AR21" s="17"/>
      <c r="BE21" s="163"/>
    </row>
    <row r="22" spans="2:71" ht="12" customHeight="1">
      <c r="B22" s="17"/>
      <c r="D22" s="24" t="s">
        <v>37</v>
      </c>
      <c r="AR22" s="17"/>
      <c r="BE22" s="163"/>
    </row>
    <row r="23" spans="2:71" ht="16.5" customHeight="1">
      <c r="B23" s="17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7"/>
      <c r="BE23" s="163"/>
    </row>
    <row r="24" spans="2:71" ht="6.95" customHeight="1">
      <c r="B24" s="17"/>
      <c r="AR24" s="17"/>
      <c r="BE24" s="163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3"/>
    </row>
    <row r="26" spans="2:71" s="1" customFormat="1" ht="25.9" customHeight="1">
      <c r="B26" s="29"/>
      <c r="D26" s="30" t="s">
        <v>38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1">
        <f>ROUND(AG94,2)</f>
        <v>0</v>
      </c>
      <c r="AL26" s="172"/>
      <c r="AM26" s="172"/>
      <c r="AN26" s="172"/>
      <c r="AO26" s="172"/>
      <c r="AR26" s="29"/>
      <c r="BE26" s="163"/>
    </row>
    <row r="27" spans="2:71" s="1" customFormat="1" ht="6.95" customHeight="1">
      <c r="B27" s="29"/>
      <c r="AR27" s="29"/>
      <c r="BE27" s="163"/>
    </row>
    <row r="28" spans="2:71" s="1" customFormat="1" ht="12.75">
      <c r="B28" s="29"/>
      <c r="L28" s="173" t="s">
        <v>39</v>
      </c>
      <c r="M28" s="173"/>
      <c r="N28" s="173"/>
      <c r="O28" s="173"/>
      <c r="P28" s="173"/>
      <c r="W28" s="173" t="s">
        <v>40</v>
      </c>
      <c r="X28" s="173"/>
      <c r="Y28" s="173"/>
      <c r="Z28" s="173"/>
      <c r="AA28" s="173"/>
      <c r="AB28" s="173"/>
      <c r="AC28" s="173"/>
      <c r="AD28" s="173"/>
      <c r="AE28" s="173"/>
      <c r="AK28" s="173" t="s">
        <v>41</v>
      </c>
      <c r="AL28" s="173"/>
      <c r="AM28" s="173"/>
      <c r="AN28" s="173"/>
      <c r="AO28" s="173"/>
      <c r="AR28" s="29"/>
      <c r="BE28" s="163"/>
    </row>
    <row r="29" spans="2:71" s="2" customFormat="1" ht="14.45" customHeight="1">
      <c r="B29" s="33"/>
      <c r="D29" s="24" t="s">
        <v>42</v>
      </c>
      <c r="F29" s="24" t="s">
        <v>43</v>
      </c>
      <c r="L29" s="176">
        <v>0.21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3"/>
      <c r="BE29" s="164"/>
    </row>
    <row r="30" spans="2:71" s="2" customFormat="1" ht="14.45" customHeight="1">
      <c r="B30" s="33"/>
      <c r="F30" s="24" t="s">
        <v>44</v>
      </c>
      <c r="L30" s="176">
        <v>0.12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3"/>
      <c r="BE30" s="164"/>
    </row>
    <row r="31" spans="2:71" s="2" customFormat="1" ht="14.45" hidden="1" customHeight="1">
      <c r="B31" s="33"/>
      <c r="F31" s="24" t="s">
        <v>45</v>
      </c>
      <c r="L31" s="176">
        <v>0.21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3"/>
      <c r="BE31" s="164"/>
    </row>
    <row r="32" spans="2:71" s="2" customFormat="1" ht="14.45" hidden="1" customHeight="1">
      <c r="B32" s="33"/>
      <c r="F32" s="24" t="s">
        <v>46</v>
      </c>
      <c r="L32" s="176">
        <v>0.12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3"/>
      <c r="BE32" s="164"/>
    </row>
    <row r="33" spans="2:57" s="2" customFormat="1" ht="14.45" hidden="1" customHeight="1">
      <c r="B33" s="33"/>
      <c r="F33" s="24" t="s">
        <v>47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3"/>
      <c r="BE33" s="164"/>
    </row>
    <row r="34" spans="2:57" s="1" customFormat="1" ht="6.95" customHeight="1">
      <c r="B34" s="29"/>
      <c r="AR34" s="29"/>
      <c r="BE34" s="163"/>
    </row>
    <row r="35" spans="2:57" s="1" customFormat="1" ht="25.9" customHeight="1">
      <c r="B35" s="29"/>
      <c r="C35" s="34"/>
      <c r="D35" s="35" t="s">
        <v>48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49</v>
      </c>
      <c r="U35" s="36"/>
      <c r="V35" s="36"/>
      <c r="W35" s="36"/>
      <c r="X35" s="177" t="s">
        <v>50</v>
      </c>
      <c r="Y35" s="178"/>
      <c r="Z35" s="178"/>
      <c r="AA35" s="178"/>
      <c r="AB35" s="178"/>
      <c r="AC35" s="36"/>
      <c r="AD35" s="36"/>
      <c r="AE35" s="36"/>
      <c r="AF35" s="36"/>
      <c r="AG35" s="36"/>
      <c r="AH35" s="36"/>
      <c r="AI35" s="36"/>
      <c r="AJ35" s="36"/>
      <c r="AK35" s="179">
        <f>SUM(AK26:AK33)</f>
        <v>0</v>
      </c>
      <c r="AL35" s="178"/>
      <c r="AM35" s="178"/>
      <c r="AN35" s="178"/>
      <c r="AO35" s="180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51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52</v>
      </c>
      <c r="AI49" s="39"/>
      <c r="AJ49" s="39"/>
      <c r="AK49" s="39"/>
      <c r="AL49" s="39"/>
      <c r="AM49" s="39"/>
      <c r="AN49" s="39"/>
      <c r="AO49" s="39"/>
      <c r="AR49" s="29"/>
    </row>
    <row r="50" spans="2:44" ht="11.25">
      <c r="B50" s="17"/>
      <c r="AR50" s="17"/>
    </row>
    <row r="51" spans="2:44" ht="11.25">
      <c r="B51" s="17"/>
      <c r="AR51" s="17"/>
    </row>
    <row r="52" spans="2:44" ht="11.25">
      <c r="B52" s="17"/>
      <c r="AR52" s="17"/>
    </row>
    <row r="53" spans="2:44" ht="11.25">
      <c r="B53" s="17"/>
      <c r="AR53" s="17"/>
    </row>
    <row r="54" spans="2:44" ht="11.25">
      <c r="B54" s="17"/>
      <c r="AR54" s="17"/>
    </row>
    <row r="55" spans="2:44" ht="11.25">
      <c r="B55" s="17"/>
      <c r="AR55" s="17"/>
    </row>
    <row r="56" spans="2:44" ht="11.25">
      <c r="B56" s="17"/>
      <c r="AR56" s="17"/>
    </row>
    <row r="57" spans="2:44" ht="11.25">
      <c r="B57" s="17"/>
      <c r="AR57" s="17"/>
    </row>
    <row r="58" spans="2:44" ht="11.25">
      <c r="B58" s="17"/>
      <c r="AR58" s="17"/>
    </row>
    <row r="59" spans="2:44" ht="11.25">
      <c r="B59" s="17"/>
      <c r="AR59" s="17"/>
    </row>
    <row r="60" spans="2:44" s="1" customFormat="1" ht="12.75">
      <c r="B60" s="29"/>
      <c r="D60" s="40" t="s">
        <v>53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54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53</v>
      </c>
      <c r="AI60" s="31"/>
      <c r="AJ60" s="31"/>
      <c r="AK60" s="31"/>
      <c r="AL60" s="31"/>
      <c r="AM60" s="40" t="s">
        <v>54</v>
      </c>
      <c r="AN60" s="31"/>
      <c r="AO60" s="31"/>
      <c r="AR60" s="29"/>
    </row>
    <row r="61" spans="2:44" ht="11.25">
      <c r="B61" s="17"/>
      <c r="AR61" s="17"/>
    </row>
    <row r="62" spans="2:44" ht="11.25">
      <c r="B62" s="17"/>
      <c r="AR62" s="17"/>
    </row>
    <row r="63" spans="2:44" ht="11.25">
      <c r="B63" s="17"/>
      <c r="AR63" s="17"/>
    </row>
    <row r="64" spans="2:44" s="1" customFormat="1" ht="12.75">
      <c r="B64" s="29"/>
      <c r="D64" s="38" t="s">
        <v>55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56</v>
      </c>
      <c r="AI64" s="39"/>
      <c r="AJ64" s="39"/>
      <c r="AK64" s="39"/>
      <c r="AL64" s="39"/>
      <c r="AM64" s="39"/>
      <c r="AN64" s="39"/>
      <c r="AO64" s="39"/>
      <c r="AR64" s="29"/>
    </row>
    <row r="65" spans="2:44" ht="11.25">
      <c r="B65" s="17"/>
      <c r="AR65" s="17"/>
    </row>
    <row r="66" spans="2:44" ht="11.25">
      <c r="B66" s="17"/>
      <c r="AR66" s="17"/>
    </row>
    <row r="67" spans="2:44" ht="11.25">
      <c r="B67" s="17"/>
      <c r="AR67" s="17"/>
    </row>
    <row r="68" spans="2:44" ht="11.25">
      <c r="B68" s="17"/>
      <c r="AR68" s="17"/>
    </row>
    <row r="69" spans="2:44" ht="11.25">
      <c r="B69" s="17"/>
      <c r="AR69" s="17"/>
    </row>
    <row r="70" spans="2:44" ht="11.25">
      <c r="B70" s="17"/>
      <c r="AR70" s="17"/>
    </row>
    <row r="71" spans="2:44" ht="11.25">
      <c r="B71" s="17"/>
      <c r="AR71" s="17"/>
    </row>
    <row r="72" spans="2:44" ht="11.25">
      <c r="B72" s="17"/>
      <c r="AR72" s="17"/>
    </row>
    <row r="73" spans="2:44" ht="11.25">
      <c r="B73" s="17"/>
      <c r="AR73" s="17"/>
    </row>
    <row r="74" spans="2:44" ht="11.25">
      <c r="B74" s="17"/>
      <c r="AR74" s="17"/>
    </row>
    <row r="75" spans="2:44" s="1" customFormat="1" ht="12.75">
      <c r="B75" s="29"/>
      <c r="D75" s="40" t="s">
        <v>53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54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53</v>
      </c>
      <c r="AI75" s="31"/>
      <c r="AJ75" s="31"/>
      <c r="AK75" s="31"/>
      <c r="AL75" s="31"/>
      <c r="AM75" s="40" t="s">
        <v>54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57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P022024</v>
      </c>
      <c r="AR84" s="45"/>
    </row>
    <row r="85" spans="1:91" s="4" customFormat="1" ht="36.950000000000003" customHeight="1">
      <c r="B85" s="46"/>
      <c r="C85" s="47" t="s">
        <v>16</v>
      </c>
      <c r="L85" s="181" t="str">
        <f>K6</f>
        <v>Oprava ulice Hornická kolonie, Nové Sedlo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>Nové Sedlo</v>
      </c>
      <c r="AI87" s="24" t="s">
        <v>22</v>
      </c>
      <c r="AM87" s="183" t="str">
        <f>IF(AN8= "","",AN8)</f>
        <v>11. 2. 2024</v>
      </c>
      <c r="AN87" s="183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24</v>
      </c>
      <c r="L89" s="3" t="str">
        <f>IF(E11= "","",E11)</f>
        <v>Město Nové Sedlo</v>
      </c>
      <c r="AI89" s="24" t="s">
        <v>32</v>
      </c>
      <c r="AM89" s="184" t="str">
        <f>IF(E17="","",E17)</f>
        <v>Bc. Jakub Cingroš</v>
      </c>
      <c r="AN89" s="185"/>
      <c r="AO89" s="185"/>
      <c r="AP89" s="185"/>
      <c r="AR89" s="29"/>
      <c r="AS89" s="186" t="s">
        <v>58</v>
      </c>
      <c r="AT89" s="187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30</v>
      </c>
      <c r="L90" s="3" t="str">
        <f>IF(E14= "Vyplň údaj","",E14)</f>
        <v/>
      </c>
      <c r="AI90" s="24" t="s">
        <v>36</v>
      </c>
      <c r="AM90" s="184" t="str">
        <f>IF(E20="","",E20)</f>
        <v>Bc. Jakub Cingroš</v>
      </c>
      <c r="AN90" s="185"/>
      <c r="AO90" s="185"/>
      <c r="AP90" s="185"/>
      <c r="AR90" s="29"/>
      <c r="AS90" s="188"/>
      <c r="AT90" s="189"/>
      <c r="BD90" s="53"/>
    </row>
    <row r="91" spans="1:91" s="1" customFormat="1" ht="10.9" customHeight="1">
      <c r="B91" s="29"/>
      <c r="AR91" s="29"/>
      <c r="AS91" s="188"/>
      <c r="AT91" s="189"/>
      <c r="BD91" s="53"/>
    </row>
    <row r="92" spans="1:91" s="1" customFormat="1" ht="29.25" customHeight="1">
      <c r="B92" s="29"/>
      <c r="C92" s="190" t="s">
        <v>59</v>
      </c>
      <c r="D92" s="191"/>
      <c r="E92" s="191"/>
      <c r="F92" s="191"/>
      <c r="G92" s="191"/>
      <c r="H92" s="54"/>
      <c r="I92" s="192" t="s">
        <v>60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61</v>
      </c>
      <c r="AH92" s="191"/>
      <c r="AI92" s="191"/>
      <c r="AJ92" s="191"/>
      <c r="AK92" s="191"/>
      <c r="AL92" s="191"/>
      <c r="AM92" s="191"/>
      <c r="AN92" s="192" t="s">
        <v>62</v>
      </c>
      <c r="AO92" s="191"/>
      <c r="AP92" s="194"/>
      <c r="AQ92" s="55" t="s">
        <v>63</v>
      </c>
      <c r="AR92" s="29"/>
      <c r="AS92" s="56" t="s">
        <v>64</v>
      </c>
      <c r="AT92" s="57" t="s">
        <v>65</v>
      </c>
      <c r="AU92" s="57" t="s">
        <v>66</v>
      </c>
      <c r="AV92" s="57" t="s">
        <v>67</v>
      </c>
      <c r="AW92" s="57" t="s">
        <v>68</v>
      </c>
      <c r="AX92" s="57" t="s">
        <v>69</v>
      </c>
      <c r="AY92" s="57" t="s">
        <v>70</v>
      </c>
      <c r="AZ92" s="57" t="s">
        <v>71</v>
      </c>
      <c r="BA92" s="57" t="s">
        <v>72</v>
      </c>
      <c r="BB92" s="57" t="s">
        <v>73</v>
      </c>
      <c r="BC92" s="57" t="s">
        <v>74</v>
      </c>
      <c r="BD92" s="58" t="s">
        <v>75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76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8">
        <f>ROUND(SUM(AG95:AG96),2)</f>
        <v>0</v>
      </c>
      <c r="AH94" s="198"/>
      <c r="AI94" s="198"/>
      <c r="AJ94" s="198"/>
      <c r="AK94" s="198"/>
      <c r="AL94" s="198"/>
      <c r="AM94" s="198"/>
      <c r="AN94" s="199">
        <f>SUM(AG94,AT94)</f>
        <v>0</v>
      </c>
      <c r="AO94" s="199"/>
      <c r="AP94" s="199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77</v>
      </c>
      <c r="BT94" s="69" t="s">
        <v>78</v>
      </c>
      <c r="BU94" s="70" t="s">
        <v>79</v>
      </c>
      <c r="BV94" s="69" t="s">
        <v>80</v>
      </c>
      <c r="BW94" s="69" t="s">
        <v>5</v>
      </c>
      <c r="BX94" s="69" t="s">
        <v>81</v>
      </c>
      <c r="CL94" s="69" t="s">
        <v>1</v>
      </c>
    </row>
    <row r="95" spans="1:91" s="6" customFormat="1" ht="16.5" customHeight="1">
      <c r="A95" s="71" t="s">
        <v>82</v>
      </c>
      <c r="B95" s="72"/>
      <c r="C95" s="73"/>
      <c r="D95" s="197" t="s">
        <v>83</v>
      </c>
      <c r="E95" s="197"/>
      <c r="F95" s="197"/>
      <c r="G95" s="197"/>
      <c r="H95" s="197"/>
      <c r="I95" s="74"/>
      <c r="J95" s="197" t="s">
        <v>84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5">
        <f>'SO 101 - Komunikace a zpe...'!J30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5" t="s">
        <v>85</v>
      </c>
      <c r="AR95" s="72"/>
      <c r="AS95" s="76">
        <v>0</v>
      </c>
      <c r="AT95" s="77">
        <f>ROUND(SUM(AV95:AW95),2)</f>
        <v>0</v>
      </c>
      <c r="AU95" s="78">
        <f>'SO 101 - Komunikace a zpe...'!P123</f>
        <v>0</v>
      </c>
      <c r="AV95" s="77">
        <f>'SO 101 - Komunikace a zpe...'!J33</f>
        <v>0</v>
      </c>
      <c r="AW95" s="77">
        <f>'SO 101 - Komunikace a zpe...'!J34</f>
        <v>0</v>
      </c>
      <c r="AX95" s="77">
        <f>'SO 101 - Komunikace a zpe...'!J35</f>
        <v>0</v>
      </c>
      <c r="AY95" s="77">
        <f>'SO 101 - Komunikace a zpe...'!J36</f>
        <v>0</v>
      </c>
      <c r="AZ95" s="77">
        <f>'SO 101 - Komunikace a zpe...'!F33</f>
        <v>0</v>
      </c>
      <c r="BA95" s="77">
        <f>'SO 101 - Komunikace a zpe...'!F34</f>
        <v>0</v>
      </c>
      <c r="BB95" s="77">
        <f>'SO 101 - Komunikace a zpe...'!F35</f>
        <v>0</v>
      </c>
      <c r="BC95" s="77">
        <f>'SO 101 - Komunikace a zpe...'!F36</f>
        <v>0</v>
      </c>
      <c r="BD95" s="79">
        <f>'SO 101 - Komunikace a zpe...'!F37</f>
        <v>0</v>
      </c>
      <c r="BT95" s="80" t="s">
        <v>86</v>
      </c>
      <c r="BV95" s="80" t="s">
        <v>80</v>
      </c>
      <c r="BW95" s="80" t="s">
        <v>87</v>
      </c>
      <c r="BX95" s="80" t="s">
        <v>5</v>
      </c>
      <c r="CL95" s="80" t="s">
        <v>1</v>
      </c>
      <c r="CM95" s="80" t="s">
        <v>88</v>
      </c>
    </row>
    <row r="96" spans="1:91" s="6" customFormat="1" ht="16.5" customHeight="1">
      <c r="A96" s="71" t="s">
        <v>82</v>
      </c>
      <c r="B96" s="72"/>
      <c r="C96" s="73"/>
      <c r="D96" s="197" t="s">
        <v>89</v>
      </c>
      <c r="E96" s="197"/>
      <c r="F96" s="197"/>
      <c r="G96" s="197"/>
      <c r="H96" s="197"/>
      <c r="I96" s="74"/>
      <c r="J96" s="197" t="s">
        <v>90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5">
        <f>'VRN - Vedlejší rozpočtové...'!J30</f>
        <v>0</v>
      </c>
      <c r="AH96" s="196"/>
      <c r="AI96" s="196"/>
      <c r="AJ96" s="196"/>
      <c r="AK96" s="196"/>
      <c r="AL96" s="196"/>
      <c r="AM96" s="196"/>
      <c r="AN96" s="195">
        <f>SUM(AG96,AT96)</f>
        <v>0</v>
      </c>
      <c r="AO96" s="196"/>
      <c r="AP96" s="196"/>
      <c r="AQ96" s="75" t="s">
        <v>85</v>
      </c>
      <c r="AR96" s="72"/>
      <c r="AS96" s="81">
        <v>0</v>
      </c>
      <c r="AT96" s="82">
        <f>ROUND(SUM(AV96:AW96),2)</f>
        <v>0</v>
      </c>
      <c r="AU96" s="83">
        <f>'VRN - Vedlejší rozpočtové...'!P120</f>
        <v>0</v>
      </c>
      <c r="AV96" s="82">
        <f>'VRN - Vedlejší rozpočtové...'!J33</f>
        <v>0</v>
      </c>
      <c r="AW96" s="82">
        <f>'VRN - Vedlejší rozpočtové...'!J34</f>
        <v>0</v>
      </c>
      <c r="AX96" s="82">
        <f>'VRN - Vedlejší rozpočtové...'!J35</f>
        <v>0</v>
      </c>
      <c r="AY96" s="82">
        <f>'VRN - Vedlejší rozpočtové...'!J36</f>
        <v>0</v>
      </c>
      <c r="AZ96" s="82">
        <f>'VRN - Vedlejší rozpočtové...'!F33</f>
        <v>0</v>
      </c>
      <c r="BA96" s="82">
        <f>'VRN - Vedlejší rozpočtové...'!F34</f>
        <v>0</v>
      </c>
      <c r="BB96" s="82">
        <f>'VRN - Vedlejší rozpočtové...'!F35</f>
        <v>0</v>
      </c>
      <c r="BC96" s="82">
        <f>'VRN - Vedlejší rozpočtové...'!F36</f>
        <v>0</v>
      </c>
      <c r="BD96" s="84">
        <f>'VRN - Vedlejší rozpočtové...'!F37</f>
        <v>0</v>
      </c>
      <c r="BT96" s="80" t="s">
        <v>86</v>
      </c>
      <c r="BV96" s="80" t="s">
        <v>80</v>
      </c>
      <c r="BW96" s="80" t="s">
        <v>91</v>
      </c>
      <c r="BX96" s="80" t="s">
        <v>5</v>
      </c>
      <c r="CL96" s="80" t="s">
        <v>1</v>
      </c>
      <c r="CM96" s="80" t="s">
        <v>88</v>
      </c>
    </row>
    <row r="97" spans="2:44" s="1" customFormat="1" ht="30" customHeight="1">
      <c r="B97" s="29"/>
      <c r="AR97" s="29"/>
    </row>
    <row r="98" spans="2:44" s="1" customFormat="1" ht="6.95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9"/>
    </row>
  </sheetData>
  <sheetProtection algorithmName="SHA-512" hashValue="zmNRDDHMTugZAN0wkFIMFtHsEBjtdaIpm0moitNrFxs8a2y2WqLICIMHrqP6Jv8FQypCliRp4QL+pXqGN1gQCA==" saltValue="Un48OIKo31a90SeP34KIpB74XcHd9pQFcraWqIshWitVX4Buabl1FHSkyJI4lrYjCk6jO9uDcmGkugfiUouV3A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101 - Komunikace a zpe...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4" t="s">
        <v>87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0" t="str">
        <f>'Rekapitulace stavby'!K6</f>
        <v>Oprava ulice Hornická kolonie, Nové Sedlo</v>
      </c>
      <c r="F7" s="201"/>
      <c r="G7" s="201"/>
      <c r="H7" s="201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81" t="s">
        <v>94</v>
      </c>
      <c r="F9" s="202"/>
      <c r="G9" s="202"/>
      <c r="H9" s="202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11. 2. 2024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3" t="str">
        <f>'Rekapitulace stavby'!E14</f>
        <v>Vyplň údaj</v>
      </c>
      <c r="F18" s="165"/>
      <c r="G18" s="165"/>
      <c r="H18" s="165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170" t="s">
        <v>1</v>
      </c>
      <c r="F27" s="170"/>
      <c r="G27" s="170"/>
      <c r="H27" s="170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ROUND(J123,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ROUND((SUM(BE123:BE144)),  2)</f>
        <v>0</v>
      </c>
      <c r="I33" s="89">
        <v>0.21</v>
      </c>
      <c r="J33" s="88">
        <f>ROUND(((SUM(BE123:BE144))*I33),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ROUND((SUM(BF123:BF144)),  2)</f>
        <v>0</v>
      </c>
      <c r="I34" s="89">
        <v>0.12</v>
      </c>
      <c r="J34" s="88">
        <f>ROUND(((SUM(BF123:BF144))*I34),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ROUND((SUM(BG123:BG144)),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ROUND((SUM(BH123:BH144)),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ROUND((SUM(BI123:BI144)),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0" t="str">
        <f>E7</f>
        <v>Oprava ulice Hornická kolonie, Nové Sedlo</v>
      </c>
      <c r="F85" s="201"/>
      <c r="G85" s="201"/>
      <c r="H85" s="201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81" t="str">
        <f>E9</f>
        <v>SO 101 - Komunikace a zpevněné plochy</v>
      </c>
      <c r="F87" s="202"/>
      <c r="G87" s="202"/>
      <c r="H87" s="202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Nové Sedlo</v>
      </c>
      <c r="I89" s="24" t="s">
        <v>22</v>
      </c>
      <c r="J89" s="49" t="str">
        <f>IF(J12="","",J12)</f>
        <v>11. 2. 2024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J123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100</v>
      </c>
      <c r="E97" s="103"/>
      <c r="F97" s="103"/>
      <c r="G97" s="103"/>
      <c r="H97" s="103"/>
      <c r="I97" s="103"/>
      <c r="J97" s="104">
        <f>J124</f>
        <v>0</v>
      </c>
      <c r="L97" s="101"/>
    </row>
    <row r="98" spans="2:12" s="9" customFormat="1" ht="19.899999999999999" customHeight="1">
      <c r="B98" s="105"/>
      <c r="D98" s="106" t="s">
        <v>101</v>
      </c>
      <c r="E98" s="107"/>
      <c r="F98" s="107"/>
      <c r="G98" s="107"/>
      <c r="H98" s="107"/>
      <c r="I98" s="107"/>
      <c r="J98" s="108">
        <f>J125</f>
        <v>0</v>
      </c>
      <c r="L98" s="105"/>
    </row>
    <row r="99" spans="2:12" s="9" customFormat="1" ht="19.899999999999999" customHeight="1">
      <c r="B99" s="105"/>
      <c r="D99" s="106" t="s">
        <v>102</v>
      </c>
      <c r="E99" s="107"/>
      <c r="F99" s="107"/>
      <c r="G99" s="107"/>
      <c r="H99" s="107"/>
      <c r="I99" s="107"/>
      <c r="J99" s="108">
        <f>J129</f>
        <v>0</v>
      </c>
      <c r="L99" s="105"/>
    </row>
    <row r="100" spans="2:12" s="9" customFormat="1" ht="14.85" customHeight="1">
      <c r="B100" s="105"/>
      <c r="D100" s="106" t="s">
        <v>103</v>
      </c>
      <c r="E100" s="107"/>
      <c r="F100" s="107"/>
      <c r="G100" s="107"/>
      <c r="H100" s="107"/>
      <c r="I100" s="107"/>
      <c r="J100" s="108">
        <f>J130</f>
        <v>0</v>
      </c>
      <c r="L100" s="105"/>
    </row>
    <row r="101" spans="2:12" s="9" customFormat="1" ht="19.899999999999999" customHeight="1">
      <c r="B101" s="105"/>
      <c r="D101" s="106" t="s">
        <v>104</v>
      </c>
      <c r="E101" s="107"/>
      <c r="F101" s="107"/>
      <c r="G101" s="107"/>
      <c r="H101" s="107"/>
      <c r="I101" s="107"/>
      <c r="J101" s="108">
        <f>J137</f>
        <v>0</v>
      </c>
      <c r="L101" s="105"/>
    </row>
    <row r="102" spans="2:12" s="9" customFormat="1" ht="19.899999999999999" customHeight="1">
      <c r="B102" s="105"/>
      <c r="D102" s="106" t="s">
        <v>105</v>
      </c>
      <c r="E102" s="107"/>
      <c r="F102" s="107"/>
      <c r="G102" s="107"/>
      <c r="H102" s="107"/>
      <c r="I102" s="107"/>
      <c r="J102" s="108">
        <f>J139</f>
        <v>0</v>
      </c>
      <c r="L102" s="105"/>
    </row>
    <row r="103" spans="2:12" s="9" customFormat="1" ht="19.899999999999999" customHeight="1">
      <c r="B103" s="105"/>
      <c r="D103" s="106" t="s">
        <v>106</v>
      </c>
      <c r="E103" s="107"/>
      <c r="F103" s="107"/>
      <c r="G103" s="107"/>
      <c r="H103" s="107"/>
      <c r="I103" s="107"/>
      <c r="J103" s="108">
        <f>J143</f>
        <v>0</v>
      </c>
      <c r="L103" s="105"/>
    </row>
    <row r="104" spans="2:12" s="1" customFormat="1" ht="21.75" customHeight="1">
      <c r="B104" s="29"/>
      <c r="L104" s="29"/>
    </row>
    <row r="105" spans="2:12" s="1" customFormat="1" ht="6.95" customHeight="1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9"/>
    </row>
    <row r="109" spans="2:12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9"/>
    </row>
    <row r="110" spans="2:12" s="1" customFormat="1" ht="24.95" customHeight="1">
      <c r="B110" s="29"/>
      <c r="C110" s="18" t="s">
        <v>107</v>
      </c>
      <c r="L110" s="29"/>
    </row>
    <row r="111" spans="2:12" s="1" customFormat="1" ht="6.95" customHeight="1">
      <c r="B111" s="29"/>
      <c r="L111" s="29"/>
    </row>
    <row r="112" spans="2:12" s="1" customFormat="1" ht="12" customHeight="1">
      <c r="B112" s="29"/>
      <c r="C112" s="24" t="s">
        <v>16</v>
      </c>
      <c r="L112" s="29"/>
    </row>
    <row r="113" spans="2:65" s="1" customFormat="1" ht="16.5" customHeight="1">
      <c r="B113" s="29"/>
      <c r="E113" s="200" t="str">
        <f>E7</f>
        <v>Oprava ulice Hornická kolonie, Nové Sedlo</v>
      </c>
      <c r="F113" s="201"/>
      <c r="G113" s="201"/>
      <c r="H113" s="201"/>
      <c r="L113" s="29"/>
    </row>
    <row r="114" spans="2:65" s="1" customFormat="1" ht="12" customHeight="1">
      <c r="B114" s="29"/>
      <c r="C114" s="24" t="s">
        <v>93</v>
      </c>
      <c r="L114" s="29"/>
    </row>
    <row r="115" spans="2:65" s="1" customFormat="1" ht="16.5" customHeight="1">
      <c r="B115" s="29"/>
      <c r="E115" s="181" t="str">
        <f>E9</f>
        <v>SO 101 - Komunikace a zpevněné plochy</v>
      </c>
      <c r="F115" s="202"/>
      <c r="G115" s="202"/>
      <c r="H115" s="202"/>
      <c r="L115" s="29"/>
    </row>
    <row r="116" spans="2:65" s="1" customFormat="1" ht="6.95" customHeight="1">
      <c r="B116" s="29"/>
      <c r="L116" s="29"/>
    </row>
    <row r="117" spans="2:65" s="1" customFormat="1" ht="12" customHeight="1">
      <c r="B117" s="29"/>
      <c r="C117" s="24" t="s">
        <v>20</v>
      </c>
      <c r="F117" s="22" t="str">
        <f>F12</f>
        <v>Nové Sedlo</v>
      </c>
      <c r="I117" s="24" t="s">
        <v>22</v>
      </c>
      <c r="J117" s="49" t="str">
        <f>IF(J12="","",J12)</f>
        <v>11. 2. 2024</v>
      </c>
      <c r="L117" s="29"/>
    </row>
    <row r="118" spans="2:65" s="1" customFormat="1" ht="6.95" customHeight="1">
      <c r="B118" s="29"/>
      <c r="L118" s="29"/>
    </row>
    <row r="119" spans="2:65" s="1" customFormat="1" ht="15.2" customHeight="1">
      <c r="B119" s="29"/>
      <c r="C119" s="24" t="s">
        <v>24</v>
      </c>
      <c r="F119" s="22" t="str">
        <f>E15</f>
        <v>Město Nové Sedlo</v>
      </c>
      <c r="I119" s="24" t="s">
        <v>32</v>
      </c>
      <c r="J119" s="27" t="str">
        <f>E21</f>
        <v>Bc. Jakub Cingroš</v>
      </c>
      <c r="L119" s="29"/>
    </row>
    <row r="120" spans="2:65" s="1" customFormat="1" ht="15.2" customHeight="1">
      <c r="B120" s="29"/>
      <c r="C120" s="24" t="s">
        <v>30</v>
      </c>
      <c r="F120" s="22" t="str">
        <f>IF(E18="","",E18)</f>
        <v>Vyplň údaj</v>
      </c>
      <c r="I120" s="24" t="s">
        <v>36</v>
      </c>
      <c r="J120" s="27" t="str">
        <f>E24</f>
        <v>Bc. Jakub Cingroš</v>
      </c>
      <c r="L120" s="29"/>
    </row>
    <row r="121" spans="2:65" s="1" customFormat="1" ht="10.35" customHeight="1">
      <c r="B121" s="29"/>
      <c r="L121" s="29"/>
    </row>
    <row r="122" spans="2:65" s="10" customFormat="1" ht="29.25" customHeight="1">
      <c r="B122" s="109"/>
      <c r="C122" s="110" t="s">
        <v>108</v>
      </c>
      <c r="D122" s="111" t="s">
        <v>63</v>
      </c>
      <c r="E122" s="111" t="s">
        <v>59</v>
      </c>
      <c r="F122" s="111" t="s">
        <v>60</v>
      </c>
      <c r="G122" s="111" t="s">
        <v>109</v>
      </c>
      <c r="H122" s="111" t="s">
        <v>110</v>
      </c>
      <c r="I122" s="111" t="s">
        <v>111</v>
      </c>
      <c r="J122" s="112" t="s">
        <v>97</v>
      </c>
      <c r="K122" s="113" t="s">
        <v>112</v>
      </c>
      <c r="L122" s="109"/>
      <c r="M122" s="56" t="s">
        <v>1</v>
      </c>
      <c r="N122" s="57" t="s">
        <v>42</v>
      </c>
      <c r="O122" s="57" t="s">
        <v>113</v>
      </c>
      <c r="P122" s="57" t="s">
        <v>114</v>
      </c>
      <c r="Q122" s="57" t="s">
        <v>115</v>
      </c>
      <c r="R122" s="57" t="s">
        <v>116</v>
      </c>
      <c r="S122" s="57" t="s">
        <v>117</v>
      </c>
      <c r="T122" s="58" t="s">
        <v>118</v>
      </c>
    </row>
    <row r="123" spans="2:65" s="1" customFormat="1" ht="22.9" customHeight="1">
      <c r="B123" s="29"/>
      <c r="C123" s="61" t="s">
        <v>119</v>
      </c>
      <c r="J123" s="114">
        <f>BK123</f>
        <v>0</v>
      </c>
      <c r="L123" s="29"/>
      <c r="M123" s="59"/>
      <c r="N123" s="50"/>
      <c r="O123" s="50"/>
      <c r="P123" s="115">
        <f>P124</f>
        <v>0</v>
      </c>
      <c r="Q123" s="50"/>
      <c r="R123" s="115">
        <f>R124</f>
        <v>60.941459999999992</v>
      </c>
      <c r="S123" s="50"/>
      <c r="T123" s="116">
        <f>T124</f>
        <v>265.74</v>
      </c>
      <c r="AT123" s="14" t="s">
        <v>77</v>
      </c>
      <c r="AU123" s="14" t="s">
        <v>99</v>
      </c>
      <c r="BK123" s="117">
        <f>BK124</f>
        <v>0</v>
      </c>
    </row>
    <row r="124" spans="2:65" s="11" customFormat="1" ht="25.9" customHeight="1">
      <c r="B124" s="118"/>
      <c r="D124" s="119" t="s">
        <v>77</v>
      </c>
      <c r="E124" s="120" t="s">
        <v>120</v>
      </c>
      <c r="F124" s="120" t="s">
        <v>121</v>
      </c>
      <c r="I124" s="121"/>
      <c r="J124" s="122">
        <f>BK124</f>
        <v>0</v>
      </c>
      <c r="L124" s="118"/>
      <c r="M124" s="123"/>
      <c r="P124" s="124">
        <f>P125+P129+P137+P139+P143</f>
        <v>0</v>
      </c>
      <c r="R124" s="124">
        <f>R125+R129+R137+R139+R143</f>
        <v>60.941459999999992</v>
      </c>
      <c r="T124" s="125">
        <f>T125+T129+T137+T139+T143</f>
        <v>265.74</v>
      </c>
      <c r="AR124" s="119" t="s">
        <v>86</v>
      </c>
      <c r="AT124" s="126" t="s">
        <v>77</v>
      </c>
      <c r="AU124" s="126" t="s">
        <v>78</v>
      </c>
      <c r="AY124" s="119" t="s">
        <v>122</v>
      </c>
      <c r="BK124" s="127">
        <f>BK125+BK129+BK137+BK139+BK143</f>
        <v>0</v>
      </c>
    </row>
    <row r="125" spans="2:65" s="11" customFormat="1" ht="22.9" customHeight="1">
      <c r="B125" s="118"/>
      <c r="D125" s="119" t="s">
        <v>77</v>
      </c>
      <c r="E125" s="128" t="s">
        <v>86</v>
      </c>
      <c r="F125" s="128" t="s">
        <v>123</v>
      </c>
      <c r="I125" s="121"/>
      <c r="J125" s="129">
        <f>BK125</f>
        <v>0</v>
      </c>
      <c r="L125" s="118"/>
      <c r="M125" s="123"/>
      <c r="P125" s="124">
        <f>SUM(P126:P128)</f>
        <v>0</v>
      </c>
      <c r="R125" s="124">
        <f>SUM(R126:R128)</f>
        <v>0.18400000000000002</v>
      </c>
      <c r="T125" s="125">
        <f>SUM(T126:T128)</f>
        <v>264.5</v>
      </c>
      <c r="AR125" s="119" t="s">
        <v>86</v>
      </c>
      <c r="AT125" s="126" t="s">
        <v>77</v>
      </c>
      <c r="AU125" s="126" t="s">
        <v>86</v>
      </c>
      <c r="AY125" s="119" t="s">
        <v>122</v>
      </c>
      <c r="BK125" s="127">
        <f>SUM(BK126:BK128)</f>
        <v>0</v>
      </c>
    </row>
    <row r="126" spans="2:65" s="1" customFormat="1" ht="33" customHeight="1">
      <c r="B126" s="29"/>
      <c r="C126" s="130" t="s">
        <v>86</v>
      </c>
      <c r="D126" s="130" t="s">
        <v>124</v>
      </c>
      <c r="E126" s="131" t="s">
        <v>125</v>
      </c>
      <c r="F126" s="132" t="s">
        <v>126</v>
      </c>
      <c r="G126" s="133" t="s">
        <v>127</v>
      </c>
      <c r="H126" s="134">
        <v>1150</v>
      </c>
      <c r="I126" s="135"/>
      <c r="J126" s="136">
        <f>ROUND(I126*H126,2)</f>
        <v>0</v>
      </c>
      <c r="K126" s="137"/>
      <c r="L126" s="29"/>
      <c r="M126" s="138" t="s">
        <v>1</v>
      </c>
      <c r="N126" s="139" t="s">
        <v>43</v>
      </c>
      <c r="P126" s="140">
        <f>O126*H126</f>
        <v>0</v>
      </c>
      <c r="Q126" s="140">
        <v>1.6000000000000001E-4</v>
      </c>
      <c r="R126" s="140">
        <f>Q126*H126</f>
        <v>0.18400000000000002</v>
      </c>
      <c r="S126" s="140">
        <v>0.23</v>
      </c>
      <c r="T126" s="141">
        <f>S126*H126</f>
        <v>264.5</v>
      </c>
      <c r="AR126" s="142" t="s">
        <v>128</v>
      </c>
      <c r="AT126" s="142" t="s">
        <v>124</v>
      </c>
      <c r="AU126" s="142" t="s">
        <v>88</v>
      </c>
      <c r="AY126" s="14" t="s">
        <v>122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4" t="s">
        <v>86</v>
      </c>
      <c r="BK126" s="143">
        <f>ROUND(I126*H126,2)</f>
        <v>0</v>
      </c>
      <c r="BL126" s="14" t="s">
        <v>128</v>
      </c>
      <c r="BM126" s="142" t="s">
        <v>129</v>
      </c>
    </row>
    <row r="127" spans="2:65" s="1" customFormat="1" ht="37.9" customHeight="1">
      <c r="B127" s="29"/>
      <c r="C127" s="130" t="s">
        <v>130</v>
      </c>
      <c r="D127" s="130" t="s">
        <v>124</v>
      </c>
      <c r="E127" s="131" t="s">
        <v>131</v>
      </c>
      <c r="F127" s="132" t="s">
        <v>132</v>
      </c>
      <c r="G127" s="133" t="s">
        <v>133</v>
      </c>
      <c r="H127" s="134">
        <v>111.5</v>
      </c>
      <c r="I127" s="135"/>
      <c r="J127" s="136">
        <f>ROUND(I127*H127,2)</f>
        <v>0</v>
      </c>
      <c r="K127" s="137"/>
      <c r="L127" s="29"/>
      <c r="M127" s="138" t="s">
        <v>1</v>
      </c>
      <c r="N127" s="139" t="s">
        <v>43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128</v>
      </c>
      <c r="AT127" s="142" t="s">
        <v>124</v>
      </c>
      <c r="AU127" s="142" t="s">
        <v>88</v>
      </c>
      <c r="AY127" s="14" t="s">
        <v>122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4" t="s">
        <v>86</v>
      </c>
      <c r="BK127" s="143">
        <f>ROUND(I127*H127,2)</f>
        <v>0</v>
      </c>
      <c r="BL127" s="14" t="s">
        <v>128</v>
      </c>
      <c r="BM127" s="142" t="s">
        <v>134</v>
      </c>
    </row>
    <row r="128" spans="2:65" s="12" customFormat="1" ht="11.25">
      <c r="B128" s="144"/>
      <c r="D128" s="145" t="s">
        <v>135</v>
      </c>
      <c r="E128" s="146" t="s">
        <v>1</v>
      </c>
      <c r="F128" s="147" t="s">
        <v>136</v>
      </c>
      <c r="H128" s="148">
        <v>111.5</v>
      </c>
      <c r="I128" s="149"/>
      <c r="L128" s="144"/>
      <c r="M128" s="150"/>
      <c r="T128" s="151"/>
      <c r="AT128" s="146" t="s">
        <v>135</v>
      </c>
      <c r="AU128" s="146" t="s">
        <v>88</v>
      </c>
      <c r="AV128" s="12" t="s">
        <v>88</v>
      </c>
      <c r="AW128" s="12" t="s">
        <v>35</v>
      </c>
      <c r="AX128" s="12" t="s">
        <v>86</v>
      </c>
      <c r="AY128" s="146" t="s">
        <v>122</v>
      </c>
    </row>
    <row r="129" spans="2:65" s="11" customFormat="1" ht="22.9" customHeight="1">
      <c r="B129" s="118"/>
      <c r="D129" s="119" t="s">
        <v>77</v>
      </c>
      <c r="E129" s="128" t="s">
        <v>137</v>
      </c>
      <c r="F129" s="128" t="s">
        <v>138</v>
      </c>
      <c r="I129" s="121"/>
      <c r="J129" s="129">
        <f>BK129</f>
        <v>0</v>
      </c>
      <c r="L129" s="118"/>
      <c r="M129" s="123"/>
      <c r="P129" s="124">
        <f>P130</f>
        <v>0</v>
      </c>
      <c r="R129" s="124">
        <f>R130</f>
        <v>59.512499999999996</v>
      </c>
      <c r="T129" s="125">
        <f>T130</f>
        <v>0</v>
      </c>
      <c r="AR129" s="119" t="s">
        <v>86</v>
      </c>
      <c r="AT129" s="126" t="s">
        <v>77</v>
      </c>
      <c r="AU129" s="126" t="s">
        <v>86</v>
      </c>
      <c r="AY129" s="119" t="s">
        <v>122</v>
      </c>
      <c r="BK129" s="127">
        <f>BK130</f>
        <v>0</v>
      </c>
    </row>
    <row r="130" spans="2:65" s="11" customFormat="1" ht="20.85" customHeight="1">
      <c r="B130" s="118"/>
      <c r="D130" s="119" t="s">
        <v>77</v>
      </c>
      <c r="E130" s="128" t="s">
        <v>139</v>
      </c>
      <c r="F130" s="128" t="s">
        <v>140</v>
      </c>
      <c r="I130" s="121"/>
      <c r="J130" s="129">
        <f>BK130</f>
        <v>0</v>
      </c>
      <c r="L130" s="118"/>
      <c r="M130" s="123"/>
      <c r="P130" s="124">
        <f>SUM(P131:P136)</f>
        <v>0</v>
      </c>
      <c r="R130" s="124">
        <f>SUM(R131:R136)</f>
        <v>59.512499999999996</v>
      </c>
      <c r="T130" s="125">
        <f>SUM(T131:T136)</f>
        <v>0</v>
      </c>
      <c r="AR130" s="119" t="s">
        <v>86</v>
      </c>
      <c r="AT130" s="126" t="s">
        <v>77</v>
      </c>
      <c r="AU130" s="126" t="s">
        <v>88</v>
      </c>
      <c r="AY130" s="119" t="s">
        <v>122</v>
      </c>
      <c r="BK130" s="127">
        <f>SUM(BK131:BK136)</f>
        <v>0</v>
      </c>
    </row>
    <row r="131" spans="2:65" s="1" customFormat="1" ht="21.75" customHeight="1">
      <c r="B131" s="29"/>
      <c r="C131" s="130" t="s">
        <v>88</v>
      </c>
      <c r="D131" s="130" t="s">
        <v>124</v>
      </c>
      <c r="E131" s="131" t="s">
        <v>141</v>
      </c>
      <c r="F131" s="132" t="s">
        <v>142</v>
      </c>
      <c r="G131" s="133" t="s">
        <v>127</v>
      </c>
      <c r="H131" s="134">
        <v>172.5</v>
      </c>
      <c r="I131" s="135"/>
      <c r="J131" s="136">
        <f>ROUND(I131*H131,2)</f>
        <v>0</v>
      </c>
      <c r="K131" s="137"/>
      <c r="L131" s="29"/>
      <c r="M131" s="138" t="s">
        <v>1</v>
      </c>
      <c r="N131" s="139" t="s">
        <v>43</v>
      </c>
      <c r="P131" s="140">
        <f>O131*H131</f>
        <v>0</v>
      </c>
      <c r="Q131" s="140">
        <v>0.34499999999999997</v>
      </c>
      <c r="R131" s="140">
        <f>Q131*H131</f>
        <v>59.512499999999996</v>
      </c>
      <c r="S131" s="140">
        <v>0</v>
      </c>
      <c r="T131" s="141">
        <f>S131*H131</f>
        <v>0</v>
      </c>
      <c r="AR131" s="142" t="s">
        <v>128</v>
      </c>
      <c r="AT131" s="142" t="s">
        <v>124</v>
      </c>
      <c r="AU131" s="142" t="s">
        <v>143</v>
      </c>
      <c r="AY131" s="14" t="s">
        <v>122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4" t="s">
        <v>86</v>
      </c>
      <c r="BK131" s="143">
        <f>ROUND(I131*H131,2)</f>
        <v>0</v>
      </c>
      <c r="BL131" s="14" t="s">
        <v>128</v>
      </c>
      <c r="BM131" s="142" t="s">
        <v>144</v>
      </c>
    </row>
    <row r="132" spans="2:65" s="12" customFormat="1" ht="22.5">
      <c r="B132" s="144"/>
      <c r="D132" s="145" t="s">
        <v>135</v>
      </c>
      <c r="E132" s="146" t="s">
        <v>1</v>
      </c>
      <c r="F132" s="147" t="s">
        <v>145</v>
      </c>
      <c r="H132" s="148">
        <v>172.5</v>
      </c>
      <c r="I132" s="149"/>
      <c r="L132" s="144"/>
      <c r="M132" s="150"/>
      <c r="T132" s="151"/>
      <c r="AT132" s="146" t="s">
        <v>135</v>
      </c>
      <c r="AU132" s="146" t="s">
        <v>143</v>
      </c>
      <c r="AV132" s="12" t="s">
        <v>88</v>
      </c>
      <c r="AW132" s="12" t="s">
        <v>35</v>
      </c>
      <c r="AX132" s="12" t="s">
        <v>86</v>
      </c>
      <c r="AY132" s="146" t="s">
        <v>122</v>
      </c>
    </row>
    <row r="133" spans="2:65" s="1" customFormat="1" ht="33" customHeight="1">
      <c r="B133" s="29"/>
      <c r="C133" s="130" t="s">
        <v>143</v>
      </c>
      <c r="D133" s="130" t="s">
        <v>124</v>
      </c>
      <c r="E133" s="131" t="s">
        <v>146</v>
      </c>
      <c r="F133" s="132" t="s">
        <v>147</v>
      </c>
      <c r="G133" s="133" t="s">
        <v>127</v>
      </c>
      <c r="H133" s="134">
        <v>1150</v>
      </c>
      <c r="I133" s="135"/>
      <c r="J133" s="136">
        <f>ROUND(I133*H133,2)</f>
        <v>0</v>
      </c>
      <c r="K133" s="137"/>
      <c r="L133" s="29"/>
      <c r="M133" s="138" t="s">
        <v>1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128</v>
      </c>
      <c r="AT133" s="142" t="s">
        <v>124</v>
      </c>
      <c r="AU133" s="142" t="s">
        <v>143</v>
      </c>
      <c r="AY133" s="14" t="s">
        <v>122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4" t="s">
        <v>86</v>
      </c>
      <c r="BK133" s="143">
        <f>ROUND(I133*H133,2)</f>
        <v>0</v>
      </c>
      <c r="BL133" s="14" t="s">
        <v>128</v>
      </c>
      <c r="BM133" s="142" t="s">
        <v>148</v>
      </c>
    </row>
    <row r="134" spans="2:65" s="1" customFormat="1" ht="24.2" customHeight="1">
      <c r="B134" s="29"/>
      <c r="C134" s="130" t="s">
        <v>128</v>
      </c>
      <c r="D134" s="130" t="s">
        <v>124</v>
      </c>
      <c r="E134" s="131" t="s">
        <v>149</v>
      </c>
      <c r="F134" s="132" t="s">
        <v>150</v>
      </c>
      <c r="G134" s="133" t="s">
        <v>127</v>
      </c>
      <c r="H134" s="134">
        <v>1150</v>
      </c>
      <c r="I134" s="135"/>
      <c r="J134" s="136">
        <f>ROUND(I134*H134,2)</f>
        <v>0</v>
      </c>
      <c r="K134" s="137"/>
      <c r="L134" s="29"/>
      <c r="M134" s="138" t="s">
        <v>1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128</v>
      </c>
      <c r="AT134" s="142" t="s">
        <v>124</v>
      </c>
      <c r="AU134" s="142" t="s">
        <v>143</v>
      </c>
      <c r="AY134" s="14" t="s">
        <v>122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4" t="s">
        <v>86</v>
      </c>
      <c r="BK134" s="143">
        <f>ROUND(I134*H134,2)</f>
        <v>0</v>
      </c>
      <c r="BL134" s="14" t="s">
        <v>128</v>
      </c>
      <c r="BM134" s="142" t="s">
        <v>151</v>
      </c>
    </row>
    <row r="135" spans="2:65" s="1" customFormat="1" ht="21.75" customHeight="1">
      <c r="B135" s="29"/>
      <c r="C135" s="130" t="s">
        <v>137</v>
      </c>
      <c r="D135" s="130" t="s">
        <v>124</v>
      </c>
      <c r="E135" s="131" t="s">
        <v>152</v>
      </c>
      <c r="F135" s="132" t="s">
        <v>153</v>
      </c>
      <c r="G135" s="133" t="s">
        <v>127</v>
      </c>
      <c r="H135" s="134">
        <v>1150</v>
      </c>
      <c r="I135" s="135"/>
      <c r="J135" s="136">
        <f>ROUND(I135*H135,2)</f>
        <v>0</v>
      </c>
      <c r="K135" s="137"/>
      <c r="L135" s="29"/>
      <c r="M135" s="138" t="s">
        <v>1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128</v>
      </c>
      <c r="AT135" s="142" t="s">
        <v>124</v>
      </c>
      <c r="AU135" s="142" t="s">
        <v>143</v>
      </c>
      <c r="AY135" s="14" t="s">
        <v>122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4" t="s">
        <v>86</v>
      </c>
      <c r="BK135" s="143">
        <f>ROUND(I135*H135,2)</f>
        <v>0</v>
      </c>
      <c r="BL135" s="14" t="s">
        <v>128</v>
      </c>
      <c r="BM135" s="142" t="s">
        <v>154</v>
      </c>
    </row>
    <row r="136" spans="2:65" s="1" customFormat="1" ht="33" customHeight="1">
      <c r="B136" s="29"/>
      <c r="C136" s="130" t="s">
        <v>155</v>
      </c>
      <c r="D136" s="130" t="s">
        <v>124</v>
      </c>
      <c r="E136" s="131" t="s">
        <v>156</v>
      </c>
      <c r="F136" s="132" t="s">
        <v>157</v>
      </c>
      <c r="G136" s="133" t="s">
        <v>127</v>
      </c>
      <c r="H136" s="134">
        <v>1150</v>
      </c>
      <c r="I136" s="135"/>
      <c r="J136" s="136">
        <f>ROUND(I136*H136,2)</f>
        <v>0</v>
      </c>
      <c r="K136" s="137"/>
      <c r="L136" s="29"/>
      <c r="M136" s="138" t="s">
        <v>1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128</v>
      </c>
      <c r="AT136" s="142" t="s">
        <v>124</v>
      </c>
      <c r="AU136" s="142" t="s">
        <v>143</v>
      </c>
      <c r="AY136" s="14" t="s">
        <v>122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4" t="s">
        <v>86</v>
      </c>
      <c r="BK136" s="143">
        <f>ROUND(I136*H136,2)</f>
        <v>0</v>
      </c>
      <c r="BL136" s="14" t="s">
        <v>128</v>
      </c>
      <c r="BM136" s="142" t="s">
        <v>158</v>
      </c>
    </row>
    <row r="137" spans="2:65" s="11" customFormat="1" ht="22.9" customHeight="1">
      <c r="B137" s="118"/>
      <c r="D137" s="119" t="s">
        <v>77</v>
      </c>
      <c r="E137" s="128" t="s">
        <v>159</v>
      </c>
      <c r="F137" s="128" t="s">
        <v>160</v>
      </c>
      <c r="I137" s="121"/>
      <c r="J137" s="129">
        <f>BK137</f>
        <v>0</v>
      </c>
      <c r="L137" s="118"/>
      <c r="M137" s="123"/>
      <c r="P137" s="124">
        <f>P138</f>
        <v>0</v>
      </c>
      <c r="R137" s="124">
        <f>R138</f>
        <v>1.2449600000000001</v>
      </c>
      <c r="T137" s="125">
        <f>T138</f>
        <v>1.24</v>
      </c>
      <c r="AR137" s="119" t="s">
        <v>86</v>
      </c>
      <c r="AT137" s="126" t="s">
        <v>77</v>
      </c>
      <c r="AU137" s="126" t="s">
        <v>86</v>
      </c>
      <c r="AY137" s="119" t="s">
        <v>122</v>
      </c>
      <c r="BK137" s="127">
        <f>BK138</f>
        <v>0</v>
      </c>
    </row>
    <row r="138" spans="2:65" s="1" customFormat="1" ht="37.9" customHeight="1">
      <c r="B138" s="29"/>
      <c r="C138" s="130" t="s">
        <v>161</v>
      </c>
      <c r="D138" s="130" t="s">
        <v>124</v>
      </c>
      <c r="E138" s="131" t="s">
        <v>162</v>
      </c>
      <c r="F138" s="132" t="s">
        <v>163</v>
      </c>
      <c r="G138" s="133" t="s">
        <v>164</v>
      </c>
      <c r="H138" s="134">
        <v>2</v>
      </c>
      <c r="I138" s="135"/>
      <c r="J138" s="136">
        <f>ROUND(I138*H138,2)</f>
        <v>0</v>
      </c>
      <c r="K138" s="137"/>
      <c r="L138" s="29"/>
      <c r="M138" s="138" t="s">
        <v>1</v>
      </c>
      <c r="N138" s="139" t="s">
        <v>43</v>
      </c>
      <c r="P138" s="140">
        <f>O138*H138</f>
        <v>0</v>
      </c>
      <c r="Q138" s="140">
        <v>0.62248000000000003</v>
      </c>
      <c r="R138" s="140">
        <f>Q138*H138</f>
        <v>1.2449600000000001</v>
      </c>
      <c r="S138" s="140">
        <v>0.62</v>
      </c>
      <c r="T138" s="141">
        <f>S138*H138</f>
        <v>1.24</v>
      </c>
      <c r="AR138" s="142" t="s">
        <v>128</v>
      </c>
      <c r="AT138" s="142" t="s">
        <v>124</v>
      </c>
      <c r="AU138" s="142" t="s">
        <v>88</v>
      </c>
      <c r="AY138" s="14" t="s">
        <v>122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4" t="s">
        <v>86</v>
      </c>
      <c r="BK138" s="143">
        <f>ROUND(I138*H138,2)</f>
        <v>0</v>
      </c>
      <c r="BL138" s="14" t="s">
        <v>128</v>
      </c>
      <c r="BM138" s="142" t="s">
        <v>165</v>
      </c>
    </row>
    <row r="139" spans="2:65" s="11" customFormat="1" ht="22.9" customHeight="1">
      <c r="B139" s="118"/>
      <c r="D139" s="119" t="s">
        <v>77</v>
      </c>
      <c r="E139" s="128" t="s">
        <v>166</v>
      </c>
      <c r="F139" s="128" t="s">
        <v>167</v>
      </c>
      <c r="I139" s="121"/>
      <c r="J139" s="129">
        <f>BK139</f>
        <v>0</v>
      </c>
      <c r="L139" s="118"/>
      <c r="M139" s="123"/>
      <c r="P139" s="124">
        <f>SUM(P140:P142)</f>
        <v>0</v>
      </c>
      <c r="R139" s="124">
        <f>SUM(R140:R142)</f>
        <v>0</v>
      </c>
      <c r="T139" s="125">
        <f>SUM(T140:T142)</f>
        <v>0</v>
      </c>
      <c r="AR139" s="119" t="s">
        <v>86</v>
      </c>
      <c r="AT139" s="126" t="s">
        <v>77</v>
      </c>
      <c r="AU139" s="126" t="s">
        <v>86</v>
      </c>
      <c r="AY139" s="119" t="s">
        <v>122</v>
      </c>
      <c r="BK139" s="127">
        <f>SUM(BK140:BK142)</f>
        <v>0</v>
      </c>
    </row>
    <row r="140" spans="2:65" s="1" customFormat="1" ht="21.75" customHeight="1">
      <c r="B140" s="29"/>
      <c r="C140" s="130" t="s">
        <v>159</v>
      </c>
      <c r="D140" s="130" t="s">
        <v>124</v>
      </c>
      <c r="E140" s="131" t="s">
        <v>168</v>
      </c>
      <c r="F140" s="132" t="s">
        <v>169</v>
      </c>
      <c r="G140" s="133" t="s">
        <v>170</v>
      </c>
      <c r="H140" s="134">
        <v>264.5</v>
      </c>
      <c r="I140" s="135"/>
      <c r="J140" s="136">
        <f>ROUND(I140*H140,2)</f>
        <v>0</v>
      </c>
      <c r="K140" s="137"/>
      <c r="L140" s="29"/>
      <c r="M140" s="138" t="s">
        <v>1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128</v>
      </c>
      <c r="AT140" s="142" t="s">
        <v>124</v>
      </c>
      <c r="AU140" s="142" t="s">
        <v>88</v>
      </c>
      <c r="AY140" s="14" t="s">
        <v>122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4" t="s">
        <v>86</v>
      </c>
      <c r="BK140" s="143">
        <f>ROUND(I140*H140,2)</f>
        <v>0</v>
      </c>
      <c r="BL140" s="14" t="s">
        <v>128</v>
      </c>
      <c r="BM140" s="142" t="s">
        <v>171</v>
      </c>
    </row>
    <row r="141" spans="2:65" s="1" customFormat="1" ht="24.2" customHeight="1">
      <c r="B141" s="29"/>
      <c r="C141" s="130" t="s">
        <v>172</v>
      </c>
      <c r="D141" s="130" t="s">
        <v>124</v>
      </c>
      <c r="E141" s="131" t="s">
        <v>173</v>
      </c>
      <c r="F141" s="132" t="s">
        <v>174</v>
      </c>
      <c r="G141" s="133" t="s">
        <v>170</v>
      </c>
      <c r="H141" s="134">
        <v>529</v>
      </c>
      <c r="I141" s="135"/>
      <c r="J141" s="136">
        <f>ROUND(I141*H141,2)</f>
        <v>0</v>
      </c>
      <c r="K141" s="137"/>
      <c r="L141" s="29"/>
      <c r="M141" s="138" t="s">
        <v>1</v>
      </c>
      <c r="N141" s="13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128</v>
      </c>
      <c r="AT141" s="142" t="s">
        <v>124</v>
      </c>
      <c r="AU141" s="142" t="s">
        <v>88</v>
      </c>
      <c r="AY141" s="14" t="s">
        <v>122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4" t="s">
        <v>86</v>
      </c>
      <c r="BK141" s="143">
        <f>ROUND(I141*H141,2)</f>
        <v>0</v>
      </c>
      <c r="BL141" s="14" t="s">
        <v>128</v>
      </c>
      <c r="BM141" s="142" t="s">
        <v>175</v>
      </c>
    </row>
    <row r="142" spans="2:65" s="12" customFormat="1" ht="11.25">
      <c r="B142" s="144"/>
      <c r="D142" s="145" t="s">
        <v>135</v>
      </c>
      <c r="F142" s="147" t="s">
        <v>176</v>
      </c>
      <c r="H142" s="148">
        <v>529</v>
      </c>
      <c r="I142" s="149"/>
      <c r="L142" s="144"/>
      <c r="M142" s="150"/>
      <c r="T142" s="151"/>
      <c r="AT142" s="146" t="s">
        <v>135</v>
      </c>
      <c r="AU142" s="146" t="s">
        <v>88</v>
      </c>
      <c r="AV142" s="12" t="s">
        <v>88</v>
      </c>
      <c r="AW142" s="12" t="s">
        <v>4</v>
      </c>
      <c r="AX142" s="12" t="s">
        <v>86</v>
      </c>
      <c r="AY142" s="146" t="s">
        <v>122</v>
      </c>
    </row>
    <row r="143" spans="2:65" s="11" customFormat="1" ht="22.9" customHeight="1">
      <c r="B143" s="118"/>
      <c r="D143" s="119" t="s">
        <v>77</v>
      </c>
      <c r="E143" s="128" t="s">
        <v>177</v>
      </c>
      <c r="F143" s="128" t="s">
        <v>178</v>
      </c>
      <c r="I143" s="121"/>
      <c r="J143" s="129">
        <f>BK143</f>
        <v>0</v>
      </c>
      <c r="L143" s="118"/>
      <c r="M143" s="123"/>
      <c r="P143" s="124">
        <f>P144</f>
        <v>0</v>
      </c>
      <c r="R143" s="124">
        <f>R144</f>
        <v>0</v>
      </c>
      <c r="T143" s="125">
        <f>T144</f>
        <v>0</v>
      </c>
      <c r="AR143" s="119" t="s">
        <v>86</v>
      </c>
      <c r="AT143" s="126" t="s">
        <v>77</v>
      </c>
      <c r="AU143" s="126" t="s">
        <v>86</v>
      </c>
      <c r="AY143" s="119" t="s">
        <v>122</v>
      </c>
      <c r="BK143" s="127">
        <f>BK144</f>
        <v>0</v>
      </c>
    </row>
    <row r="144" spans="2:65" s="1" customFormat="1" ht="33" customHeight="1">
      <c r="B144" s="29"/>
      <c r="C144" s="130" t="s">
        <v>179</v>
      </c>
      <c r="D144" s="130" t="s">
        <v>124</v>
      </c>
      <c r="E144" s="131" t="s">
        <v>180</v>
      </c>
      <c r="F144" s="132" t="s">
        <v>181</v>
      </c>
      <c r="G144" s="133" t="s">
        <v>170</v>
      </c>
      <c r="H144" s="134">
        <v>60.941000000000003</v>
      </c>
      <c r="I144" s="135"/>
      <c r="J144" s="136">
        <f>ROUND(I144*H144,2)</f>
        <v>0</v>
      </c>
      <c r="K144" s="137"/>
      <c r="L144" s="29"/>
      <c r="M144" s="152" t="s">
        <v>1</v>
      </c>
      <c r="N144" s="153" t="s">
        <v>43</v>
      </c>
      <c r="O144" s="154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AR144" s="142" t="s">
        <v>128</v>
      </c>
      <c r="AT144" s="142" t="s">
        <v>124</v>
      </c>
      <c r="AU144" s="142" t="s">
        <v>88</v>
      </c>
      <c r="AY144" s="14" t="s">
        <v>122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4" t="s">
        <v>86</v>
      </c>
      <c r="BK144" s="143">
        <f>ROUND(I144*H144,2)</f>
        <v>0</v>
      </c>
      <c r="BL144" s="14" t="s">
        <v>128</v>
      </c>
      <c r="BM144" s="142" t="s">
        <v>182</v>
      </c>
    </row>
    <row r="145" spans="2:12" s="1" customFormat="1" ht="6.95" customHeight="1"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29"/>
    </row>
  </sheetData>
  <sheetProtection algorithmName="SHA-512" hashValue="MAF2ch6RDZdjNdYMCf+Stak2eGi05O6qQDikarhPqpw5Z2XZsXYnGyBGNE1oOLNaca3RX81LSK/hzQp1eojZhA==" saltValue="be1DQ1UaoUGAkPHO7X3sFfirI6liw4MKXGPvXWxWNtDZVJMhOCAPinHtmhFXpyau3ypay7gZEXbDrRp7IbWL2Q==" spinCount="100000" sheet="1" objects="1" scenarios="1" formatColumns="0" formatRows="0" autoFilter="0"/>
  <autoFilter ref="C122:K144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4" t="s">
        <v>91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0" t="str">
        <f>'Rekapitulace stavby'!K6</f>
        <v>Oprava ulice Hornická kolonie, Nové Sedlo</v>
      </c>
      <c r="F7" s="201"/>
      <c r="G7" s="201"/>
      <c r="H7" s="201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81" t="s">
        <v>183</v>
      </c>
      <c r="F9" s="202"/>
      <c r="G9" s="202"/>
      <c r="H9" s="202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11. 2. 2024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3" t="str">
        <f>'Rekapitulace stavby'!E14</f>
        <v>Vyplň údaj</v>
      </c>
      <c r="F18" s="165"/>
      <c r="G18" s="165"/>
      <c r="H18" s="165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170" t="s">
        <v>1</v>
      </c>
      <c r="F27" s="170"/>
      <c r="G27" s="170"/>
      <c r="H27" s="170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ROUND(J120,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ROUND((SUM(BE120:BE130)),  2)</f>
        <v>0</v>
      </c>
      <c r="I33" s="89">
        <v>0.21</v>
      </c>
      <c r="J33" s="88">
        <f>ROUND(((SUM(BE120:BE130))*I33),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ROUND((SUM(BF120:BF130)),  2)</f>
        <v>0</v>
      </c>
      <c r="I34" s="89">
        <v>0.12</v>
      </c>
      <c r="J34" s="88">
        <f>ROUND(((SUM(BF120:BF130))*I34),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ROUND((SUM(BG120:BG130)),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ROUND((SUM(BH120:BH130)),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ROUND((SUM(BI120:BI130)),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0" t="str">
        <f>E7</f>
        <v>Oprava ulice Hornická kolonie, Nové Sedlo</v>
      </c>
      <c r="F85" s="201"/>
      <c r="G85" s="201"/>
      <c r="H85" s="201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81" t="str">
        <f>E9</f>
        <v>VRN - Vedlejší rozpočtové náklady</v>
      </c>
      <c r="F87" s="202"/>
      <c r="G87" s="202"/>
      <c r="H87" s="202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Nové Sedlo</v>
      </c>
      <c r="I89" s="24" t="s">
        <v>22</v>
      </c>
      <c r="J89" s="49" t="str">
        <f>IF(J12="","",J12)</f>
        <v>11. 2. 2024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J120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183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899999999999999" customHeight="1">
      <c r="B98" s="105"/>
      <c r="D98" s="106" t="s">
        <v>184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899999999999999" customHeight="1">
      <c r="B99" s="105"/>
      <c r="D99" s="106" t="s">
        <v>185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9" customFormat="1" ht="19.899999999999999" customHeight="1">
      <c r="B100" s="105"/>
      <c r="D100" s="106" t="s">
        <v>186</v>
      </c>
      <c r="E100" s="107"/>
      <c r="F100" s="107"/>
      <c r="G100" s="107"/>
      <c r="H100" s="107"/>
      <c r="I100" s="107"/>
      <c r="J100" s="108">
        <f>J128</f>
        <v>0</v>
      </c>
      <c r="L100" s="105"/>
    </row>
    <row r="101" spans="2:12" s="1" customFormat="1" ht="21.75" customHeight="1">
      <c r="B101" s="29"/>
      <c r="L101" s="29"/>
    </row>
    <row r="102" spans="2:12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5" customHeight="1">
      <c r="B107" s="29"/>
      <c r="C107" s="18" t="s">
        <v>107</v>
      </c>
      <c r="L107" s="29"/>
    </row>
    <row r="108" spans="2:12" s="1" customFormat="1" ht="6.95" customHeight="1">
      <c r="B108" s="29"/>
      <c r="L108" s="29"/>
    </row>
    <row r="109" spans="2:12" s="1" customFormat="1" ht="12" customHeight="1">
      <c r="B109" s="29"/>
      <c r="C109" s="24" t="s">
        <v>16</v>
      </c>
      <c r="L109" s="29"/>
    </row>
    <row r="110" spans="2:12" s="1" customFormat="1" ht="16.5" customHeight="1">
      <c r="B110" s="29"/>
      <c r="E110" s="200" t="str">
        <f>E7</f>
        <v>Oprava ulice Hornická kolonie, Nové Sedlo</v>
      </c>
      <c r="F110" s="201"/>
      <c r="G110" s="201"/>
      <c r="H110" s="201"/>
      <c r="L110" s="29"/>
    </row>
    <row r="111" spans="2:12" s="1" customFormat="1" ht="12" customHeight="1">
      <c r="B111" s="29"/>
      <c r="C111" s="24" t="s">
        <v>93</v>
      </c>
      <c r="L111" s="29"/>
    </row>
    <row r="112" spans="2:12" s="1" customFormat="1" ht="16.5" customHeight="1">
      <c r="B112" s="29"/>
      <c r="E112" s="181" t="str">
        <f>E9</f>
        <v>VRN - Vedlejší rozpočtové náklady</v>
      </c>
      <c r="F112" s="202"/>
      <c r="G112" s="202"/>
      <c r="H112" s="202"/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20</v>
      </c>
      <c r="F114" s="22" t="str">
        <f>F12</f>
        <v>Nové Sedlo</v>
      </c>
      <c r="I114" s="24" t="s">
        <v>22</v>
      </c>
      <c r="J114" s="49" t="str">
        <f>IF(J12="","",J12)</f>
        <v>11. 2. 2024</v>
      </c>
      <c r="L114" s="29"/>
    </row>
    <row r="115" spans="2:65" s="1" customFormat="1" ht="6.95" customHeight="1">
      <c r="B115" s="29"/>
      <c r="L115" s="29"/>
    </row>
    <row r="116" spans="2:65" s="1" customFormat="1" ht="15.2" customHeight="1">
      <c r="B116" s="29"/>
      <c r="C116" s="24" t="s">
        <v>24</v>
      </c>
      <c r="F116" s="22" t="str">
        <f>E15</f>
        <v>Město Nové Sedlo</v>
      </c>
      <c r="I116" s="24" t="s">
        <v>32</v>
      </c>
      <c r="J116" s="27" t="str">
        <f>E21</f>
        <v>Bc. Jakub Cingroš</v>
      </c>
      <c r="L116" s="29"/>
    </row>
    <row r="117" spans="2:65" s="1" customFormat="1" ht="15.2" customHeight="1">
      <c r="B117" s="29"/>
      <c r="C117" s="24" t="s">
        <v>30</v>
      </c>
      <c r="F117" s="22" t="str">
        <f>IF(E18="","",E18)</f>
        <v>Vyplň údaj</v>
      </c>
      <c r="I117" s="24" t="s">
        <v>36</v>
      </c>
      <c r="J117" s="27" t="str">
        <f>E24</f>
        <v>Bc. Jakub Cingroš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09"/>
      <c r="C119" s="110" t="s">
        <v>108</v>
      </c>
      <c r="D119" s="111" t="s">
        <v>63</v>
      </c>
      <c r="E119" s="111" t="s">
        <v>59</v>
      </c>
      <c r="F119" s="111" t="s">
        <v>60</v>
      </c>
      <c r="G119" s="111" t="s">
        <v>109</v>
      </c>
      <c r="H119" s="111" t="s">
        <v>110</v>
      </c>
      <c r="I119" s="111" t="s">
        <v>111</v>
      </c>
      <c r="J119" s="112" t="s">
        <v>97</v>
      </c>
      <c r="K119" s="113" t="s">
        <v>112</v>
      </c>
      <c r="L119" s="109"/>
      <c r="M119" s="56" t="s">
        <v>1</v>
      </c>
      <c r="N119" s="57" t="s">
        <v>42</v>
      </c>
      <c r="O119" s="57" t="s">
        <v>113</v>
      </c>
      <c r="P119" s="57" t="s">
        <v>114</v>
      </c>
      <c r="Q119" s="57" t="s">
        <v>115</v>
      </c>
      <c r="R119" s="57" t="s">
        <v>116</v>
      </c>
      <c r="S119" s="57" t="s">
        <v>117</v>
      </c>
      <c r="T119" s="58" t="s">
        <v>118</v>
      </c>
    </row>
    <row r="120" spans="2:65" s="1" customFormat="1" ht="22.9" customHeight="1">
      <c r="B120" s="29"/>
      <c r="C120" s="61" t="s">
        <v>119</v>
      </c>
      <c r="J120" s="114">
        <f>BK120</f>
        <v>0</v>
      </c>
      <c r="L120" s="29"/>
      <c r="M120" s="59"/>
      <c r="N120" s="50"/>
      <c r="O120" s="50"/>
      <c r="P120" s="115">
        <f>P121</f>
        <v>0</v>
      </c>
      <c r="Q120" s="50"/>
      <c r="R120" s="115">
        <f>R121</f>
        <v>0</v>
      </c>
      <c r="S120" s="50"/>
      <c r="T120" s="116">
        <f>T121</f>
        <v>0</v>
      </c>
      <c r="AT120" s="14" t="s">
        <v>77</v>
      </c>
      <c r="AU120" s="14" t="s">
        <v>99</v>
      </c>
      <c r="BK120" s="117">
        <f>BK121</f>
        <v>0</v>
      </c>
    </row>
    <row r="121" spans="2:65" s="11" customFormat="1" ht="25.9" customHeight="1">
      <c r="B121" s="118"/>
      <c r="D121" s="119" t="s">
        <v>77</v>
      </c>
      <c r="E121" s="120" t="s">
        <v>89</v>
      </c>
      <c r="F121" s="120" t="s">
        <v>90</v>
      </c>
      <c r="I121" s="121"/>
      <c r="J121" s="122">
        <f>BK121</f>
        <v>0</v>
      </c>
      <c r="L121" s="118"/>
      <c r="M121" s="123"/>
      <c r="P121" s="124">
        <f>P122+P125+P128</f>
        <v>0</v>
      </c>
      <c r="R121" s="124">
        <f>R122+R125+R128</f>
        <v>0</v>
      </c>
      <c r="T121" s="125">
        <f>T122+T125+T128</f>
        <v>0</v>
      </c>
      <c r="AR121" s="119" t="s">
        <v>137</v>
      </c>
      <c r="AT121" s="126" t="s">
        <v>77</v>
      </c>
      <c r="AU121" s="126" t="s">
        <v>78</v>
      </c>
      <c r="AY121" s="119" t="s">
        <v>122</v>
      </c>
      <c r="BK121" s="127">
        <f>BK122+BK125+BK128</f>
        <v>0</v>
      </c>
    </row>
    <row r="122" spans="2:65" s="11" customFormat="1" ht="22.9" customHeight="1">
      <c r="B122" s="118"/>
      <c r="D122" s="119" t="s">
        <v>77</v>
      </c>
      <c r="E122" s="128" t="s">
        <v>187</v>
      </c>
      <c r="F122" s="128" t="s">
        <v>188</v>
      </c>
      <c r="I122" s="121"/>
      <c r="J122" s="129">
        <f>BK122</f>
        <v>0</v>
      </c>
      <c r="L122" s="118"/>
      <c r="M122" s="123"/>
      <c r="P122" s="124">
        <f>SUM(P123:P124)</f>
        <v>0</v>
      </c>
      <c r="R122" s="124">
        <f>SUM(R123:R124)</f>
        <v>0</v>
      </c>
      <c r="T122" s="125">
        <f>SUM(T123:T124)</f>
        <v>0</v>
      </c>
      <c r="AR122" s="119" t="s">
        <v>137</v>
      </c>
      <c r="AT122" s="126" t="s">
        <v>77</v>
      </c>
      <c r="AU122" s="126" t="s">
        <v>86</v>
      </c>
      <c r="AY122" s="119" t="s">
        <v>122</v>
      </c>
      <c r="BK122" s="127">
        <f>SUM(BK123:BK124)</f>
        <v>0</v>
      </c>
    </row>
    <row r="123" spans="2:65" s="1" customFormat="1" ht="16.5" customHeight="1">
      <c r="B123" s="29"/>
      <c r="C123" s="130" t="s">
        <v>86</v>
      </c>
      <c r="D123" s="130" t="s">
        <v>124</v>
      </c>
      <c r="E123" s="131" t="s">
        <v>189</v>
      </c>
      <c r="F123" s="132" t="s">
        <v>188</v>
      </c>
      <c r="G123" s="133" t="s">
        <v>190</v>
      </c>
      <c r="H123" s="134">
        <v>1</v>
      </c>
      <c r="I123" s="135"/>
      <c r="J123" s="136">
        <f>ROUND(I123*H123,2)</f>
        <v>0</v>
      </c>
      <c r="K123" s="137"/>
      <c r="L123" s="29"/>
      <c r="M123" s="138" t="s">
        <v>1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191</v>
      </c>
      <c r="AT123" s="142" t="s">
        <v>124</v>
      </c>
      <c r="AU123" s="142" t="s">
        <v>88</v>
      </c>
      <c r="AY123" s="14" t="s">
        <v>122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4" t="s">
        <v>86</v>
      </c>
      <c r="BK123" s="143">
        <f>ROUND(I123*H123,2)</f>
        <v>0</v>
      </c>
      <c r="BL123" s="14" t="s">
        <v>191</v>
      </c>
      <c r="BM123" s="142" t="s">
        <v>192</v>
      </c>
    </row>
    <row r="124" spans="2:65" s="1" customFormat="1" ht="29.25">
      <c r="B124" s="29"/>
      <c r="D124" s="145" t="s">
        <v>193</v>
      </c>
      <c r="F124" s="157" t="s">
        <v>194</v>
      </c>
      <c r="I124" s="158"/>
      <c r="L124" s="29"/>
      <c r="M124" s="159"/>
      <c r="T124" s="53"/>
      <c r="AT124" s="14" t="s">
        <v>193</v>
      </c>
      <c r="AU124" s="14" t="s">
        <v>88</v>
      </c>
    </row>
    <row r="125" spans="2:65" s="11" customFormat="1" ht="22.9" customHeight="1">
      <c r="B125" s="118"/>
      <c r="D125" s="119" t="s">
        <v>77</v>
      </c>
      <c r="E125" s="128" t="s">
        <v>195</v>
      </c>
      <c r="F125" s="128" t="s">
        <v>196</v>
      </c>
      <c r="I125" s="121"/>
      <c r="J125" s="129">
        <f>BK125</f>
        <v>0</v>
      </c>
      <c r="L125" s="118"/>
      <c r="M125" s="123"/>
      <c r="P125" s="124">
        <f>SUM(P126:P127)</f>
        <v>0</v>
      </c>
      <c r="R125" s="124">
        <f>SUM(R126:R127)</f>
        <v>0</v>
      </c>
      <c r="T125" s="125">
        <f>SUM(T126:T127)</f>
        <v>0</v>
      </c>
      <c r="AR125" s="119" t="s">
        <v>137</v>
      </c>
      <c r="AT125" s="126" t="s">
        <v>77</v>
      </c>
      <c r="AU125" s="126" t="s">
        <v>86</v>
      </c>
      <c r="AY125" s="119" t="s">
        <v>122</v>
      </c>
      <c r="BK125" s="127">
        <f>SUM(BK126:BK127)</f>
        <v>0</v>
      </c>
    </row>
    <row r="126" spans="2:65" s="1" customFormat="1" ht="16.5" customHeight="1">
      <c r="B126" s="29"/>
      <c r="C126" s="130" t="s">
        <v>88</v>
      </c>
      <c r="D126" s="130" t="s">
        <v>124</v>
      </c>
      <c r="E126" s="131" t="s">
        <v>197</v>
      </c>
      <c r="F126" s="132" t="s">
        <v>196</v>
      </c>
      <c r="G126" s="133" t="s">
        <v>190</v>
      </c>
      <c r="H126" s="134">
        <v>1</v>
      </c>
      <c r="I126" s="135"/>
      <c r="J126" s="136">
        <f>ROUND(I126*H126,2)</f>
        <v>0</v>
      </c>
      <c r="K126" s="137"/>
      <c r="L126" s="29"/>
      <c r="M126" s="138" t="s">
        <v>1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191</v>
      </c>
      <c r="AT126" s="142" t="s">
        <v>124</v>
      </c>
      <c r="AU126" s="142" t="s">
        <v>88</v>
      </c>
      <c r="AY126" s="14" t="s">
        <v>122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4" t="s">
        <v>86</v>
      </c>
      <c r="BK126" s="143">
        <f>ROUND(I126*H126,2)</f>
        <v>0</v>
      </c>
      <c r="BL126" s="14" t="s">
        <v>191</v>
      </c>
      <c r="BM126" s="142" t="s">
        <v>198</v>
      </c>
    </row>
    <row r="127" spans="2:65" s="1" customFormat="1" ht="19.5">
      <c r="B127" s="29"/>
      <c r="D127" s="145" t="s">
        <v>193</v>
      </c>
      <c r="F127" s="157" t="s">
        <v>199</v>
      </c>
      <c r="I127" s="158"/>
      <c r="L127" s="29"/>
      <c r="M127" s="159"/>
      <c r="T127" s="53"/>
      <c r="AT127" s="14" t="s">
        <v>193</v>
      </c>
      <c r="AU127" s="14" t="s">
        <v>88</v>
      </c>
    </row>
    <row r="128" spans="2:65" s="11" customFormat="1" ht="22.9" customHeight="1">
      <c r="B128" s="118"/>
      <c r="D128" s="119" t="s">
        <v>77</v>
      </c>
      <c r="E128" s="128" t="s">
        <v>200</v>
      </c>
      <c r="F128" s="128" t="s">
        <v>201</v>
      </c>
      <c r="I128" s="121"/>
      <c r="J128" s="129">
        <f>BK128</f>
        <v>0</v>
      </c>
      <c r="L128" s="118"/>
      <c r="M128" s="123"/>
      <c r="P128" s="124">
        <f>SUM(P129:P130)</f>
        <v>0</v>
      </c>
      <c r="R128" s="124">
        <f>SUM(R129:R130)</f>
        <v>0</v>
      </c>
      <c r="T128" s="125">
        <f>SUM(T129:T130)</f>
        <v>0</v>
      </c>
      <c r="AR128" s="119" t="s">
        <v>137</v>
      </c>
      <c r="AT128" s="126" t="s">
        <v>77</v>
      </c>
      <c r="AU128" s="126" t="s">
        <v>86</v>
      </c>
      <c r="AY128" s="119" t="s">
        <v>122</v>
      </c>
      <c r="BK128" s="127">
        <f>SUM(BK129:BK130)</f>
        <v>0</v>
      </c>
    </row>
    <row r="129" spans="2:65" s="1" customFormat="1" ht="16.5" customHeight="1">
      <c r="B129" s="29"/>
      <c r="C129" s="130" t="s">
        <v>143</v>
      </c>
      <c r="D129" s="130" t="s">
        <v>124</v>
      </c>
      <c r="E129" s="131" t="s">
        <v>202</v>
      </c>
      <c r="F129" s="132" t="s">
        <v>201</v>
      </c>
      <c r="G129" s="133" t="s">
        <v>190</v>
      </c>
      <c r="H129" s="134">
        <v>1</v>
      </c>
      <c r="I129" s="135"/>
      <c r="J129" s="136">
        <f>ROUND(I129*H129,2)</f>
        <v>0</v>
      </c>
      <c r="K129" s="137"/>
      <c r="L129" s="29"/>
      <c r="M129" s="138" t="s">
        <v>1</v>
      </c>
      <c r="N129" s="139" t="s">
        <v>43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191</v>
      </c>
      <c r="AT129" s="142" t="s">
        <v>124</v>
      </c>
      <c r="AU129" s="142" t="s">
        <v>88</v>
      </c>
      <c r="AY129" s="14" t="s">
        <v>122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4" t="s">
        <v>86</v>
      </c>
      <c r="BK129" s="143">
        <f>ROUND(I129*H129,2)</f>
        <v>0</v>
      </c>
      <c r="BL129" s="14" t="s">
        <v>191</v>
      </c>
      <c r="BM129" s="142" t="s">
        <v>203</v>
      </c>
    </row>
    <row r="130" spans="2:65" s="1" customFormat="1" ht="19.5">
      <c r="B130" s="29"/>
      <c r="D130" s="145" t="s">
        <v>193</v>
      </c>
      <c r="F130" s="157" t="s">
        <v>204</v>
      </c>
      <c r="I130" s="158"/>
      <c r="L130" s="29"/>
      <c r="M130" s="160"/>
      <c r="N130" s="154"/>
      <c r="O130" s="154"/>
      <c r="P130" s="154"/>
      <c r="Q130" s="154"/>
      <c r="R130" s="154"/>
      <c r="S130" s="154"/>
      <c r="T130" s="161"/>
      <c r="AT130" s="14" t="s">
        <v>193</v>
      </c>
      <c r="AU130" s="14" t="s">
        <v>88</v>
      </c>
    </row>
    <row r="131" spans="2:65" s="1" customFormat="1" ht="6.95" customHeight="1"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29"/>
    </row>
  </sheetData>
  <sheetProtection algorithmName="SHA-512" hashValue="H0mJ5ttgKUY21mYv5oQhmomM/3s0OklZd4DbuzKYV+FJrgVtkJFzvN2MJcFvJD38U+UBRMU40cVhC0YfJ/49gQ==" saltValue="ZqJBXtI/BDKozw5op1xEkKbNRvVZPoShTnhR458XXUWdJuo4nWD/nqYB+NkLet76uQRyiua0ZFR2vEHSIpXIVQ==" spinCount="100000" sheet="1" objects="1" scenarios="1" formatColumns="0" formatRows="0" autoFilter="0"/>
  <autoFilter ref="C119:K130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Titulní list (2)</vt:lpstr>
      <vt:lpstr>Rekapitulace stavby</vt:lpstr>
      <vt:lpstr>SO 101 - Komunikace a zpe...</vt:lpstr>
      <vt:lpstr>VRN - Vedlejší rozpočtové...</vt:lpstr>
      <vt:lpstr>'Rekapitulace stavby'!Názvy_tisku</vt:lpstr>
      <vt:lpstr>'SO 101 - Komunikace a zpe...'!Názvy_tisku</vt:lpstr>
      <vt:lpstr>'VRN - Vedlejší rozpočtové...'!Názvy_tisku</vt:lpstr>
      <vt:lpstr>'Rekapitulace stavby'!Oblast_tisku</vt:lpstr>
      <vt:lpstr>'SO 101 - Komunikace a zpe...'!Oblast_tisku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Cingroš</dc:creator>
  <cp:lastModifiedBy>Jakub Cingroš</cp:lastModifiedBy>
  <cp:lastPrinted>2024-02-11T12:46:41Z</cp:lastPrinted>
  <dcterms:created xsi:type="dcterms:W3CDTF">2024-02-11T12:34:48Z</dcterms:created>
  <dcterms:modified xsi:type="dcterms:W3CDTF">2024-02-11T12:46:42Z</dcterms:modified>
</cp:coreProperties>
</file>